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pcbcampus-my.sharepoint.com/personal/rcaseiro_ipcbcampus_pt/Documents/002_Learning/099_Archive/003_Escolas/001_Pos_Graduacao/Ciclo 2 - Pós/Corporate Finance Governance/Trabalho-20240121/"/>
    </mc:Choice>
  </mc:AlternateContent>
  <xr:revisionPtr revIDLastSave="4755" documentId="8_{CF6AA4B2-F98E-4EFE-AEB9-157ECB542AFA}" xr6:coauthVersionLast="47" xr6:coauthVersionMax="47" xr10:uidLastSave="{9DD57286-6E5F-4F85-98FC-657C65B5BE11}"/>
  <bookViews>
    <workbookView xWindow="-120" yWindow="-120" windowWidth="29040" windowHeight="15720" tabRatio="883" activeTab="11" xr2:uid="{00000000-000D-0000-FFFF-FFFF00000000}"/>
  </bookViews>
  <sheets>
    <sheet name="Price_data_Daily" sheetId="19" r:id="rId1"/>
    <sheet name="Balance_sheet" sheetId="7" r:id="rId2"/>
    <sheet name="Income_statement" sheetId="6" r:id="rId3"/>
    <sheet name="Cashflow" sheetId="13" r:id="rId4"/>
    <sheet name="Ratios" sheetId="14" r:id="rId5"/>
    <sheet name="Graficos" sheetId="16" r:id="rId6"/>
    <sheet name="Setor" sheetId="20" r:id="rId7"/>
    <sheet name="Monte Carlo" sheetId="21" r:id="rId8"/>
    <sheet name="1 - Efficient Markets" sheetId="8" r:id="rId9"/>
    <sheet name="2 - DCF" sheetId="11" r:id="rId10"/>
    <sheet name="3 - Equity Payouts" sheetId="12" r:id="rId11"/>
    <sheet name="4 - Multiplos" sheetId="10" r:id="rId12"/>
  </sheets>
  <definedNames>
    <definedName name="_xlchart.v1.0" hidden="1">'Monte Carlo'!$I$3:$I$1002</definedName>
    <definedName name="_xlchart.v1.1" hidden="1">'2 - DCF'!$K$35:$K$37</definedName>
    <definedName name="_xlchart.v1.2" hidden="1">'2 - DCF'!$L$35:$L$37</definedName>
    <definedName name="_xlchart.v1.3" hidden="1">'4 - Multiplos'!$C$21:$C$23</definedName>
    <definedName name="_xlchart.v1.4" hidden="1">'4 - Multiplos'!$D$21:$D$23</definedName>
    <definedName name="ExternalData_1" localSheetId="6" hidden="1">Setor!$Y$1:$AA$42</definedName>
    <definedName name="ExternalData_2" localSheetId="1" hidden="1">Balance_sheet!#REF!</definedName>
    <definedName name="ExternalData_3" localSheetId="0" hidden="1">Price_data_Daily!$X$1:$AA$2520</definedName>
    <definedName name="TBILLS_LAST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19" l="1"/>
  <c r="O15" i="19"/>
  <c r="O13" i="19"/>
  <c r="P9" i="19"/>
  <c r="P5" i="19"/>
  <c r="P8" i="19"/>
  <c r="P4" i="19"/>
  <c r="O8" i="19"/>
  <c r="O4" i="19"/>
  <c r="O9" i="19"/>
  <c r="O5" i="19"/>
  <c r="AB2312" i="19"/>
  <c r="AB2313" i="19"/>
  <c r="AB2314" i="19"/>
  <c r="AB2315" i="19"/>
  <c r="AB2316" i="19"/>
  <c r="AB2317" i="19"/>
  <c r="AB2318" i="19"/>
  <c r="AB2319" i="19"/>
  <c r="AB2320" i="19"/>
  <c r="AB2321" i="19"/>
  <c r="AB2322" i="19"/>
  <c r="AB2323" i="19"/>
  <c r="AB2324" i="19"/>
  <c r="AB2325" i="19"/>
  <c r="AB2326" i="19"/>
  <c r="AB2327" i="19"/>
  <c r="AB2328" i="19"/>
  <c r="AB2329" i="19"/>
  <c r="AB2330" i="19"/>
  <c r="AB2331" i="19"/>
  <c r="AB2332" i="19"/>
  <c r="AB2333" i="19"/>
  <c r="AB2334" i="19"/>
  <c r="AB2335" i="19"/>
  <c r="AB2336" i="19"/>
  <c r="AB2337" i="19"/>
  <c r="AB2338" i="19"/>
  <c r="AB2339" i="19"/>
  <c r="AB2340" i="19"/>
  <c r="AB2341" i="19"/>
  <c r="AB2342" i="19"/>
  <c r="AB2343" i="19"/>
  <c r="AB2344" i="19"/>
  <c r="AB2345" i="19"/>
  <c r="AB2346" i="19"/>
  <c r="AB2347" i="19"/>
  <c r="AB2348" i="19"/>
  <c r="AB2349" i="19"/>
  <c r="AB2350" i="19"/>
  <c r="AB2351" i="19"/>
  <c r="AB2352" i="19"/>
  <c r="AB2353" i="19"/>
  <c r="AB2354" i="19"/>
  <c r="AB2355" i="19"/>
  <c r="AB2356" i="19"/>
  <c r="AB2357" i="19"/>
  <c r="AB2358" i="19"/>
  <c r="AB2359" i="19"/>
  <c r="AB2360" i="19"/>
  <c r="AB2361" i="19"/>
  <c r="AB2362" i="19"/>
  <c r="AB2363" i="19"/>
  <c r="AB2364" i="19"/>
  <c r="AB2365" i="19"/>
  <c r="AB2366" i="19"/>
  <c r="AB2367" i="19"/>
  <c r="AB2368" i="19"/>
  <c r="AB2369" i="19"/>
  <c r="AB2370" i="19"/>
  <c r="AB2371" i="19"/>
  <c r="AB2372" i="19"/>
  <c r="AB2373" i="19"/>
  <c r="AB2374" i="19"/>
  <c r="AB2375" i="19"/>
  <c r="AB2376" i="19"/>
  <c r="AB2377" i="19"/>
  <c r="AB2378" i="19"/>
  <c r="AB2379" i="19"/>
  <c r="AB2380" i="19"/>
  <c r="AB2381" i="19"/>
  <c r="AB2382" i="19"/>
  <c r="AB2383" i="19"/>
  <c r="AB2384" i="19"/>
  <c r="AB2385" i="19"/>
  <c r="AB2386" i="19"/>
  <c r="AB2387" i="19"/>
  <c r="AB2388" i="19"/>
  <c r="AB2389" i="19"/>
  <c r="AB2390" i="19"/>
  <c r="AB2391" i="19"/>
  <c r="AB2392" i="19"/>
  <c r="AB2393" i="19"/>
  <c r="AB2394" i="19"/>
  <c r="AB2395" i="19"/>
  <c r="AB2396" i="19"/>
  <c r="AB2397" i="19"/>
  <c r="AB2398" i="19"/>
  <c r="AB2399" i="19"/>
  <c r="AB2400" i="19"/>
  <c r="AB2401" i="19"/>
  <c r="AB2402" i="19"/>
  <c r="AB2403" i="19"/>
  <c r="AB2404" i="19"/>
  <c r="AB2405" i="19"/>
  <c r="AB2406" i="19"/>
  <c r="AB2407" i="19"/>
  <c r="AB2408" i="19"/>
  <c r="AB2409" i="19"/>
  <c r="AB2410" i="19"/>
  <c r="AB2411" i="19"/>
  <c r="AB2412" i="19"/>
  <c r="AB2413" i="19"/>
  <c r="AB2414" i="19"/>
  <c r="AB2415" i="19"/>
  <c r="AB2416" i="19"/>
  <c r="AB2417" i="19"/>
  <c r="AB2418" i="19"/>
  <c r="AB2419" i="19"/>
  <c r="AB2420" i="19"/>
  <c r="AB2421" i="19"/>
  <c r="AB2422" i="19"/>
  <c r="AB2423" i="19"/>
  <c r="AB2424" i="19"/>
  <c r="AB2425" i="19"/>
  <c r="AB2426" i="19"/>
  <c r="AB2427" i="19"/>
  <c r="AB2428" i="19"/>
  <c r="AB2429" i="19"/>
  <c r="AB2430" i="19"/>
  <c r="AB2431" i="19"/>
  <c r="AB2432" i="19"/>
  <c r="AB2433" i="19"/>
  <c r="AB2434" i="19"/>
  <c r="AB2435" i="19"/>
  <c r="AB2436" i="19"/>
  <c r="AB2437" i="19"/>
  <c r="AB2438" i="19"/>
  <c r="AB2439" i="19"/>
  <c r="AB2440" i="19"/>
  <c r="AB2441" i="19"/>
  <c r="AB2442" i="19"/>
  <c r="AB2443" i="19"/>
  <c r="AB2444" i="19"/>
  <c r="AB2445" i="19"/>
  <c r="AB2446" i="19"/>
  <c r="AB2447" i="19"/>
  <c r="AB2448" i="19"/>
  <c r="AB2449" i="19"/>
  <c r="AB2450" i="19"/>
  <c r="AB2451" i="19"/>
  <c r="AB2452" i="19"/>
  <c r="AB2453" i="19"/>
  <c r="AB2454" i="19"/>
  <c r="AB2455" i="19"/>
  <c r="AB2456" i="19"/>
  <c r="AB2457" i="19"/>
  <c r="AB2458" i="19"/>
  <c r="AB2459" i="19"/>
  <c r="AB2460" i="19"/>
  <c r="AB2461" i="19"/>
  <c r="AB2462" i="19"/>
  <c r="AB2463" i="19"/>
  <c r="AB2464" i="19"/>
  <c r="AB2465" i="19"/>
  <c r="AB2466" i="19"/>
  <c r="AB2467" i="19"/>
  <c r="AB2468" i="19"/>
  <c r="AB2469" i="19"/>
  <c r="AB2470" i="19"/>
  <c r="AB2471" i="19"/>
  <c r="AB2472" i="19"/>
  <c r="AB2473" i="19"/>
  <c r="AB2474" i="19"/>
  <c r="AB2475" i="19"/>
  <c r="AB2476" i="19"/>
  <c r="AB2477" i="19"/>
  <c r="AB2478" i="19"/>
  <c r="AB2479" i="19"/>
  <c r="AB2480" i="19"/>
  <c r="AB2481" i="19"/>
  <c r="AB2482" i="19"/>
  <c r="AB2483" i="19"/>
  <c r="AB2484" i="19"/>
  <c r="AB2485" i="19"/>
  <c r="AB2486" i="19"/>
  <c r="AB2487" i="19"/>
  <c r="AB2488" i="19"/>
  <c r="AB2489" i="19"/>
  <c r="AB2490" i="19"/>
  <c r="AB2491" i="19"/>
  <c r="AB2492" i="19"/>
  <c r="AB2493" i="19"/>
  <c r="AB2494" i="19"/>
  <c r="AB2495" i="19"/>
  <c r="AB2496" i="19"/>
  <c r="AB2497" i="19"/>
  <c r="AB2498" i="19"/>
  <c r="AB2499" i="19"/>
  <c r="AB2500" i="19"/>
  <c r="AB2501" i="19"/>
  <c r="AB2502" i="19"/>
  <c r="AB2503" i="19"/>
  <c r="AB2504" i="19"/>
  <c r="AB2505" i="19"/>
  <c r="AB2506" i="19"/>
  <c r="AB2507" i="19"/>
  <c r="AB2508" i="19"/>
  <c r="AB2509" i="19"/>
  <c r="AB2510" i="19"/>
  <c r="AB2511" i="19"/>
  <c r="AB2512" i="19"/>
  <c r="AB2513" i="19"/>
  <c r="AB2514" i="19"/>
  <c r="AB2515" i="19"/>
  <c r="AB2516" i="19"/>
  <c r="AB2517" i="19"/>
  <c r="AB2518" i="19"/>
  <c r="AB2519" i="19"/>
  <c r="AB1425" i="19"/>
  <c r="AB1426" i="19"/>
  <c r="AB1427" i="19"/>
  <c r="AB1428" i="19"/>
  <c r="AB1429" i="19"/>
  <c r="AB1430" i="19"/>
  <c r="AB1431" i="19"/>
  <c r="AB1432" i="19"/>
  <c r="AB1433" i="19"/>
  <c r="AB1434" i="19"/>
  <c r="AB1435" i="19"/>
  <c r="AB1436" i="19"/>
  <c r="AB1437" i="19"/>
  <c r="AB1438" i="19"/>
  <c r="AB1439" i="19"/>
  <c r="AB1440" i="19"/>
  <c r="AB1441" i="19"/>
  <c r="AB1442" i="19"/>
  <c r="AB1443" i="19"/>
  <c r="AB1444" i="19"/>
  <c r="AB1445" i="19"/>
  <c r="AB1446" i="19"/>
  <c r="AB1447" i="19"/>
  <c r="AB1448" i="19"/>
  <c r="AB1449" i="19"/>
  <c r="AB1450" i="19"/>
  <c r="AB1451" i="19"/>
  <c r="AB1452" i="19"/>
  <c r="AB1453" i="19"/>
  <c r="AB1454" i="19"/>
  <c r="AB1455" i="19"/>
  <c r="AB1456" i="19"/>
  <c r="AB1457" i="19"/>
  <c r="AB1458" i="19"/>
  <c r="AB1459" i="19"/>
  <c r="AB1460" i="19"/>
  <c r="AB1461" i="19"/>
  <c r="AB1462" i="19"/>
  <c r="AB1463" i="19"/>
  <c r="AB1464" i="19"/>
  <c r="AB1465" i="19"/>
  <c r="AB1466" i="19"/>
  <c r="AB1467" i="19"/>
  <c r="AB1468" i="19"/>
  <c r="AB1469" i="19"/>
  <c r="AB1470" i="19"/>
  <c r="AB1471" i="19"/>
  <c r="AB1472" i="19"/>
  <c r="AB1473" i="19"/>
  <c r="AB1474" i="19"/>
  <c r="AB1475" i="19"/>
  <c r="AB1476" i="19"/>
  <c r="AB1477" i="19"/>
  <c r="AB1478" i="19"/>
  <c r="AB1479" i="19"/>
  <c r="AB1480" i="19"/>
  <c r="AB1481" i="19"/>
  <c r="AB1482" i="19"/>
  <c r="AB1483" i="19"/>
  <c r="AB1484" i="19"/>
  <c r="AB1485" i="19"/>
  <c r="AB1486" i="19"/>
  <c r="AB1487" i="19"/>
  <c r="AB1488" i="19"/>
  <c r="AB1489" i="19"/>
  <c r="AB1490" i="19"/>
  <c r="AB1491" i="19"/>
  <c r="AB1492" i="19"/>
  <c r="AB1493" i="19"/>
  <c r="AB1494" i="19"/>
  <c r="AB1495" i="19"/>
  <c r="AB1496" i="19"/>
  <c r="AB1497" i="19"/>
  <c r="AB1498" i="19"/>
  <c r="AB1499" i="19"/>
  <c r="AB1500" i="19"/>
  <c r="AB1501" i="19"/>
  <c r="AB1502" i="19"/>
  <c r="AB1503" i="19"/>
  <c r="AB1504" i="19"/>
  <c r="AB1505" i="19"/>
  <c r="AB1506" i="19"/>
  <c r="AB1507" i="19"/>
  <c r="AB1508" i="19"/>
  <c r="AB1509" i="19"/>
  <c r="AB1510" i="19"/>
  <c r="AB1511" i="19"/>
  <c r="AB1512" i="19"/>
  <c r="AB1513" i="19"/>
  <c r="AB1514" i="19"/>
  <c r="AB1515" i="19"/>
  <c r="AB1516" i="19"/>
  <c r="AB1517" i="19"/>
  <c r="AB1518" i="19"/>
  <c r="AB1519" i="19"/>
  <c r="AB1520" i="19"/>
  <c r="AB1521" i="19"/>
  <c r="AB1522" i="19"/>
  <c r="AB1523" i="19"/>
  <c r="AB1524" i="19"/>
  <c r="AB1525" i="19"/>
  <c r="AB1526" i="19"/>
  <c r="AB1527" i="19"/>
  <c r="AB1528" i="19"/>
  <c r="AB1529" i="19"/>
  <c r="AB1530" i="19"/>
  <c r="AB1531" i="19"/>
  <c r="AB1532" i="19"/>
  <c r="AB1533" i="19"/>
  <c r="AB1534" i="19"/>
  <c r="AB1535" i="19"/>
  <c r="AB1536" i="19"/>
  <c r="AB1537" i="19"/>
  <c r="AB1538" i="19"/>
  <c r="AB1539" i="19"/>
  <c r="AB1540" i="19"/>
  <c r="AB1541" i="19"/>
  <c r="AB1542" i="19"/>
  <c r="AB1543" i="19"/>
  <c r="AB1544" i="19"/>
  <c r="AB1545" i="19"/>
  <c r="AB1546" i="19"/>
  <c r="AB1547" i="19"/>
  <c r="AB1548" i="19"/>
  <c r="AB1549" i="19"/>
  <c r="AB1550" i="19"/>
  <c r="AB1551" i="19"/>
  <c r="AB1552" i="19"/>
  <c r="AB1553" i="19"/>
  <c r="AB1554" i="19"/>
  <c r="AB1555" i="19"/>
  <c r="AB1556" i="19"/>
  <c r="AB1557" i="19"/>
  <c r="AB1558" i="19"/>
  <c r="AB1559" i="19"/>
  <c r="AB1560" i="19"/>
  <c r="AB1561" i="19"/>
  <c r="AB1562" i="19"/>
  <c r="AB1563" i="19"/>
  <c r="AB1564" i="19"/>
  <c r="AB1565" i="19"/>
  <c r="AB1566" i="19"/>
  <c r="AB1567" i="19"/>
  <c r="AB1568" i="19"/>
  <c r="AB1569" i="19"/>
  <c r="AB1570" i="19"/>
  <c r="AB1571" i="19"/>
  <c r="AB1572" i="19"/>
  <c r="AB1573" i="19"/>
  <c r="AB1574" i="19"/>
  <c r="AB1575" i="19"/>
  <c r="AB1576" i="19"/>
  <c r="AB1577" i="19"/>
  <c r="AB1578" i="19"/>
  <c r="AB1579" i="19"/>
  <c r="AB1580" i="19"/>
  <c r="AB1581" i="19"/>
  <c r="AB1582" i="19"/>
  <c r="AB1583" i="19"/>
  <c r="AB1584" i="19"/>
  <c r="AB1585" i="19"/>
  <c r="AB1586" i="19"/>
  <c r="AB1587" i="19"/>
  <c r="AB1588" i="19"/>
  <c r="AB1589" i="19"/>
  <c r="AB1590" i="19"/>
  <c r="AB1591" i="19"/>
  <c r="AB1592" i="19"/>
  <c r="AB1593" i="19"/>
  <c r="AB1594" i="19"/>
  <c r="AB1595" i="19"/>
  <c r="AB1596" i="19"/>
  <c r="AB1597" i="19"/>
  <c r="AB1598" i="19"/>
  <c r="AB1599" i="19"/>
  <c r="AB1600" i="19"/>
  <c r="AB1601" i="19"/>
  <c r="AB1602" i="19"/>
  <c r="AB1603" i="19"/>
  <c r="AB1604" i="19"/>
  <c r="AB1605" i="19"/>
  <c r="AB1606" i="19"/>
  <c r="AB1607" i="19"/>
  <c r="AB1608" i="19"/>
  <c r="AB1609" i="19"/>
  <c r="AB1610" i="19"/>
  <c r="AB1611" i="19"/>
  <c r="AB1612" i="19"/>
  <c r="AB1613" i="19"/>
  <c r="AB1614" i="19"/>
  <c r="AB1615" i="19"/>
  <c r="AB1616" i="19"/>
  <c r="AB1617" i="19"/>
  <c r="AB1618" i="19"/>
  <c r="AB1619" i="19"/>
  <c r="AB1620" i="19"/>
  <c r="AB1621" i="19"/>
  <c r="AB1622" i="19"/>
  <c r="AB1623" i="19"/>
  <c r="AB1624" i="19"/>
  <c r="AB1625" i="19"/>
  <c r="AB1626" i="19"/>
  <c r="AB1627" i="19"/>
  <c r="AB1628" i="19"/>
  <c r="AB1629" i="19"/>
  <c r="AB1630" i="19"/>
  <c r="AB1631" i="19"/>
  <c r="AB1632" i="19"/>
  <c r="AB1633" i="19"/>
  <c r="AB1634" i="19"/>
  <c r="AB1635" i="19"/>
  <c r="AB1636" i="19"/>
  <c r="AB1637" i="19"/>
  <c r="AB1638" i="19"/>
  <c r="AB1639" i="19"/>
  <c r="AB1640" i="19"/>
  <c r="AB1641" i="19"/>
  <c r="AB1642" i="19"/>
  <c r="AB1643" i="19"/>
  <c r="AB1644" i="19"/>
  <c r="AB1645" i="19"/>
  <c r="AB1646" i="19"/>
  <c r="AB1647" i="19"/>
  <c r="AB1648" i="19"/>
  <c r="AB1649" i="19"/>
  <c r="AB1650" i="19"/>
  <c r="AB1651" i="19"/>
  <c r="AB1652" i="19"/>
  <c r="AB1653" i="19"/>
  <c r="AB1654" i="19"/>
  <c r="AB1655" i="19"/>
  <c r="AB1656" i="19"/>
  <c r="AB1657" i="19"/>
  <c r="AB1658" i="19"/>
  <c r="AB1659" i="19"/>
  <c r="AB1660" i="19"/>
  <c r="AB1661" i="19"/>
  <c r="AB1662" i="19"/>
  <c r="AB1663" i="19"/>
  <c r="AB1664" i="19"/>
  <c r="AB1665" i="19"/>
  <c r="AB1666" i="19"/>
  <c r="AB1667" i="19"/>
  <c r="AB1668" i="19"/>
  <c r="AB1669" i="19"/>
  <c r="AB1670" i="19"/>
  <c r="AB1671" i="19"/>
  <c r="AB1672" i="19"/>
  <c r="AB1673" i="19"/>
  <c r="AB1674" i="19"/>
  <c r="AB1675" i="19"/>
  <c r="AB1676" i="19"/>
  <c r="AB1677" i="19"/>
  <c r="AB1678" i="19"/>
  <c r="AB1679" i="19"/>
  <c r="AB1680" i="19"/>
  <c r="AB1681" i="19"/>
  <c r="AB1682" i="19"/>
  <c r="AB1683" i="19"/>
  <c r="AB1684" i="19"/>
  <c r="AB1685" i="19"/>
  <c r="AB1686" i="19"/>
  <c r="AB1687" i="19"/>
  <c r="AB1688" i="19"/>
  <c r="AB1689" i="19"/>
  <c r="AB1690" i="19"/>
  <c r="AB1691" i="19"/>
  <c r="AB1692" i="19"/>
  <c r="AB1693" i="19"/>
  <c r="AB1694" i="19"/>
  <c r="AB1695" i="19"/>
  <c r="AB1696" i="19"/>
  <c r="AB1697" i="19"/>
  <c r="AB1698" i="19"/>
  <c r="AB1699" i="19"/>
  <c r="AB1700" i="19"/>
  <c r="AB1701" i="19"/>
  <c r="AB1702" i="19"/>
  <c r="AB1703" i="19"/>
  <c r="AB1704" i="19"/>
  <c r="AB1705" i="19"/>
  <c r="AB1706" i="19"/>
  <c r="AB1707" i="19"/>
  <c r="AB1708" i="19"/>
  <c r="AB1709" i="19"/>
  <c r="AB1710" i="19"/>
  <c r="AB1711" i="19"/>
  <c r="AB1712" i="19"/>
  <c r="AB1713" i="19"/>
  <c r="AB1714" i="19"/>
  <c r="AB1715" i="19"/>
  <c r="AB1716" i="19"/>
  <c r="AB1717" i="19"/>
  <c r="AB1718" i="19"/>
  <c r="AB1719" i="19"/>
  <c r="AB1720" i="19"/>
  <c r="AB1721" i="19"/>
  <c r="AB1722" i="19"/>
  <c r="AB1723" i="19"/>
  <c r="AB1724" i="19"/>
  <c r="AB1725" i="19"/>
  <c r="AB1726" i="19"/>
  <c r="AB1727" i="19"/>
  <c r="AB1728" i="19"/>
  <c r="AB1729" i="19"/>
  <c r="AB1730" i="19"/>
  <c r="AB1731" i="19"/>
  <c r="AB1732" i="19"/>
  <c r="AB1733" i="19"/>
  <c r="AB1734" i="19"/>
  <c r="AB1735" i="19"/>
  <c r="AB1736" i="19"/>
  <c r="AB1737" i="19"/>
  <c r="AB1738" i="19"/>
  <c r="AB1739" i="19"/>
  <c r="AB1740" i="19"/>
  <c r="AB1741" i="19"/>
  <c r="AB1742" i="19"/>
  <c r="AB1743" i="19"/>
  <c r="AB1744" i="19"/>
  <c r="AB1745" i="19"/>
  <c r="AB1746" i="19"/>
  <c r="AB1747" i="19"/>
  <c r="AB1748" i="19"/>
  <c r="AB1749" i="19"/>
  <c r="AB1750" i="19"/>
  <c r="AB1751" i="19"/>
  <c r="AB1752" i="19"/>
  <c r="AB1753" i="19"/>
  <c r="AB1754" i="19"/>
  <c r="AB1755" i="19"/>
  <c r="AB1756" i="19"/>
  <c r="AB1757" i="19"/>
  <c r="AB1758" i="19"/>
  <c r="AB1759" i="19"/>
  <c r="AB1760" i="19"/>
  <c r="AB1761" i="19"/>
  <c r="AB1762" i="19"/>
  <c r="AB1763" i="19"/>
  <c r="AB1764" i="19"/>
  <c r="AB1765" i="19"/>
  <c r="AB1766" i="19"/>
  <c r="AB1767" i="19"/>
  <c r="AB1768" i="19"/>
  <c r="AB1769" i="19"/>
  <c r="AB1770" i="19"/>
  <c r="AB1771" i="19"/>
  <c r="AB1772" i="19"/>
  <c r="AB1773" i="19"/>
  <c r="AB1774" i="19"/>
  <c r="AB1775" i="19"/>
  <c r="AB1776" i="19"/>
  <c r="AB1777" i="19"/>
  <c r="AB1778" i="19"/>
  <c r="AB1779" i="19"/>
  <c r="AB1780" i="19"/>
  <c r="AB1781" i="19"/>
  <c r="AB1782" i="19"/>
  <c r="AB1783" i="19"/>
  <c r="AB1784" i="19"/>
  <c r="AB1785" i="19"/>
  <c r="AB1786" i="19"/>
  <c r="AB1787" i="19"/>
  <c r="AB1788" i="19"/>
  <c r="AB1789" i="19"/>
  <c r="AB1790" i="19"/>
  <c r="AB1791" i="19"/>
  <c r="AB1792" i="19"/>
  <c r="AB1793" i="19"/>
  <c r="AB1794" i="19"/>
  <c r="AB1795" i="19"/>
  <c r="AB1796" i="19"/>
  <c r="AB1797" i="19"/>
  <c r="AB1798" i="19"/>
  <c r="AB1799" i="19"/>
  <c r="AB1800" i="19"/>
  <c r="AB1801" i="19"/>
  <c r="AB1802" i="19"/>
  <c r="AB1803" i="19"/>
  <c r="AB1804" i="19"/>
  <c r="AB1805" i="19"/>
  <c r="AB1806" i="19"/>
  <c r="AB1807" i="19"/>
  <c r="AB1808" i="19"/>
  <c r="AB1809" i="19"/>
  <c r="AB1810" i="19"/>
  <c r="AB1811" i="19"/>
  <c r="AB1812" i="19"/>
  <c r="AB1813" i="19"/>
  <c r="AB1814" i="19"/>
  <c r="AB1815" i="19"/>
  <c r="AB1816" i="19"/>
  <c r="AB1817" i="19"/>
  <c r="AB1818" i="19"/>
  <c r="AB1819" i="19"/>
  <c r="AB1820" i="19"/>
  <c r="AB1821" i="19"/>
  <c r="AB1822" i="19"/>
  <c r="AB1823" i="19"/>
  <c r="AB1824" i="19"/>
  <c r="AB1825" i="19"/>
  <c r="AB1826" i="19"/>
  <c r="AB1827" i="19"/>
  <c r="AB1828" i="19"/>
  <c r="AB1829" i="19"/>
  <c r="AB1830" i="19"/>
  <c r="AB1831" i="19"/>
  <c r="AB1832" i="19"/>
  <c r="AB1833" i="19"/>
  <c r="AB1834" i="19"/>
  <c r="AB1835" i="19"/>
  <c r="AB1836" i="19"/>
  <c r="AB1837" i="19"/>
  <c r="AB1838" i="19"/>
  <c r="AB1839" i="19"/>
  <c r="AB1840" i="19"/>
  <c r="AB1841" i="19"/>
  <c r="AB1842" i="19"/>
  <c r="AB1843" i="19"/>
  <c r="AB1844" i="19"/>
  <c r="AB1845" i="19"/>
  <c r="AB1846" i="19"/>
  <c r="AB1847" i="19"/>
  <c r="AB1848" i="19"/>
  <c r="AB1849" i="19"/>
  <c r="AB1850" i="19"/>
  <c r="AB1851" i="19"/>
  <c r="AB1852" i="19"/>
  <c r="AB1853" i="19"/>
  <c r="AB1854" i="19"/>
  <c r="AB1855" i="19"/>
  <c r="AB1856" i="19"/>
  <c r="AB1857" i="19"/>
  <c r="AB1858" i="19"/>
  <c r="AB1859" i="19"/>
  <c r="AB1860" i="19"/>
  <c r="AB1861" i="19"/>
  <c r="AB1862" i="19"/>
  <c r="AB1863" i="19"/>
  <c r="AB1864" i="19"/>
  <c r="AB1865" i="19"/>
  <c r="AB1866" i="19"/>
  <c r="AB1867" i="19"/>
  <c r="AB1868" i="19"/>
  <c r="AB1869" i="19"/>
  <c r="AB1870" i="19"/>
  <c r="AB1871" i="19"/>
  <c r="AB1872" i="19"/>
  <c r="AB1873" i="19"/>
  <c r="AB1874" i="19"/>
  <c r="AB1875" i="19"/>
  <c r="AB1876" i="19"/>
  <c r="AB1877" i="19"/>
  <c r="AB1878" i="19"/>
  <c r="AB1879" i="19"/>
  <c r="AB1880" i="19"/>
  <c r="AB1881" i="19"/>
  <c r="AB1882" i="19"/>
  <c r="AB1883" i="19"/>
  <c r="AB1884" i="19"/>
  <c r="AB1885" i="19"/>
  <c r="AB1886" i="19"/>
  <c r="AB1887" i="19"/>
  <c r="AB1888" i="19"/>
  <c r="AB1889" i="19"/>
  <c r="AB1890" i="19"/>
  <c r="AB1891" i="19"/>
  <c r="AB1892" i="19"/>
  <c r="AB1893" i="19"/>
  <c r="AB1894" i="19"/>
  <c r="AB1895" i="19"/>
  <c r="AB1896" i="19"/>
  <c r="AB1897" i="19"/>
  <c r="AB1898" i="19"/>
  <c r="AB1899" i="19"/>
  <c r="AB1900" i="19"/>
  <c r="AB1901" i="19"/>
  <c r="AB1902" i="19"/>
  <c r="AB1903" i="19"/>
  <c r="AB1904" i="19"/>
  <c r="AB1905" i="19"/>
  <c r="AB1906" i="19"/>
  <c r="AB1907" i="19"/>
  <c r="AB1908" i="19"/>
  <c r="AB1909" i="19"/>
  <c r="AB1910" i="19"/>
  <c r="AB1911" i="19"/>
  <c r="AB1912" i="19"/>
  <c r="AB1913" i="19"/>
  <c r="AB1914" i="19"/>
  <c r="AB1915" i="19"/>
  <c r="AB1916" i="19"/>
  <c r="AB1917" i="19"/>
  <c r="AB1918" i="19"/>
  <c r="AB1919" i="19"/>
  <c r="AB1920" i="19"/>
  <c r="AB1921" i="19"/>
  <c r="AB1922" i="19"/>
  <c r="AB1923" i="19"/>
  <c r="AB1924" i="19"/>
  <c r="AB1925" i="19"/>
  <c r="AB1926" i="19"/>
  <c r="AB1927" i="19"/>
  <c r="AB1928" i="19"/>
  <c r="AB1929" i="19"/>
  <c r="AB1930" i="19"/>
  <c r="AB1931" i="19"/>
  <c r="AB1932" i="19"/>
  <c r="AB1933" i="19"/>
  <c r="AB1934" i="19"/>
  <c r="AB1935" i="19"/>
  <c r="AB1936" i="19"/>
  <c r="AB1937" i="19"/>
  <c r="AB1938" i="19"/>
  <c r="AB1939" i="19"/>
  <c r="AB1940" i="19"/>
  <c r="AB1941" i="19"/>
  <c r="AB1942" i="19"/>
  <c r="AB1943" i="19"/>
  <c r="AB1944" i="19"/>
  <c r="AB1945" i="19"/>
  <c r="AB1946" i="19"/>
  <c r="AB1947" i="19"/>
  <c r="AB1948" i="19"/>
  <c r="AB1949" i="19"/>
  <c r="AB1950" i="19"/>
  <c r="AB1951" i="19"/>
  <c r="AB1952" i="19"/>
  <c r="AB1953" i="19"/>
  <c r="AB1954" i="19"/>
  <c r="AB1955" i="19"/>
  <c r="AB1956" i="19"/>
  <c r="AB1957" i="19"/>
  <c r="AB1958" i="19"/>
  <c r="AB1959" i="19"/>
  <c r="AB1960" i="19"/>
  <c r="AB1961" i="19"/>
  <c r="AB1962" i="19"/>
  <c r="AB1963" i="19"/>
  <c r="AB1964" i="19"/>
  <c r="AB1965" i="19"/>
  <c r="AB1966" i="19"/>
  <c r="AB1967" i="19"/>
  <c r="AB1968" i="19"/>
  <c r="AB1969" i="19"/>
  <c r="AB1970" i="19"/>
  <c r="AB1971" i="19"/>
  <c r="AB1972" i="19"/>
  <c r="AB1973" i="19"/>
  <c r="AB1974" i="19"/>
  <c r="AB1975" i="19"/>
  <c r="AB1976" i="19"/>
  <c r="AB1977" i="19"/>
  <c r="AB1978" i="19"/>
  <c r="AB1979" i="19"/>
  <c r="AB1980" i="19"/>
  <c r="AB1981" i="19"/>
  <c r="AB1982" i="19"/>
  <c r="AB1983" i="19"/>
  <c r="AB1984" i="19"/>
  <c r="AB1985" i="19"/>
  <c r="AB1986" i="19"/>
  <c r="AB1987" i="19"/>
  <c r="AB1988" i="19"/>
  <c r="AB1989" i="19"/>
  <c r="AB1990" i="19"/>
  <c r="AB1991" i="19"/>
  <c r="AB1992" i="19"/>
  <c r="AB1993" i="19"/>
  <c r="AB1994" i="19"/>
  <c r="AB1995" i="19"/>
  <c r="AB1996" i="19"/>
  <c r="AB1997" i="19"/>
  <c r="AB1998" i="19"/>
  <c r="AB1999" i="19"/>
  <c r="AB2000" i="19"/>
  <c r="AB2001" i="19"/>
  <c r="AB2002" i="19"/>
  <c r="AB2003" i="19"/>
  <c r="AB2004" i="19"/>
  <c r="AB2005" i="19"/>
  <c r="AB2006" i="19"/>
  <c r="AB2007" i="19"/>
  <c r="AB2008" i="19"/>
  <c r="AB2009" i="19"/>
  <c r="AB2010" i="19"/>
  <c r="AB2011" i="19"/>
  <c r="AB2012" i="19"/>
  <c r="AB2013" i="19"/>
  <c r="AB2014" i="19"/>
  <c r="AB2015" i="19"/>
  <c r="AB2016" i="19"/>
  <c r="AB2017" i="19"/>
  <c r="AB2018" i="19"/>
  <c r="AB2019" i="19"/>
  <c r="AB2020" i="19"/>
  <c r="AB2021" i="19"/>
  <c r="AB2022" i="19"/>
  <c r="AB2023" i="19"/>
  <c r="AB2024" i="19"/>
  <c r="AB2025" i="19"/>
  <c r="AB2026" i="19"/>
  <c r="AB2027" i="19"/>
  <c r="AB2028" i="19"/>
  <c r="AB2029" i="19"/>
  <c r="AB2030" i="19"/>
  <c r="AB2031" i="19"/>
  <c r="AB2032" i="19"/>
  <c r="AB2033" i="19"/>
  <c r="AB2034" i="19"/>
  <c r="AB2035" i="19"/>
  <c r="AB2036" i="19"/>
  <c r="AB2037" i="19"/>
  <c r="AB2038" i="19"/>
  <c r="AB2039" i="19"/>
  <c r="AB2040" i="19"/>
  <c r="AB2041" i="19"/>
  <c r="AB2042" i="19"/>
  <c r="AB2043" i="19"/>
  <c r="AB2044" i="19"/>
  <c r="AB2045" i="19"/>
  <c r="AB2046" i="19"/>
  <c r="AB2047" i="19"/>
  <c r="AB2048" i="19"/>
  <c r="AB2049" i="19"/>
  <c r="AB2050" i="19"/>
  <c r="AB2051" i="19"/>
  <c r="AB2052" i="19"/>
  <c r="AB2053" i="19"/>
  <c r="AB2054" i="19"/>
  <c r="AB2055" i="19"/>
  <c r="AB2056" i="19"/>
  <c r="AB2057" i="19"/>
  <c r="AB2058" i="19"/>
  <c r="AB2059" i="19"/>
  <c r="AB2060" i="19"/>
  <c r="AB2061" i="19"/>
  <c r="AB2062" i="19"/>
  <c r="AB2063" i="19"/>
  <c r="AB2064" i="19"/>
  <c r="AB2065" i="19"/>
  <c r="AB2066" i="19"/>
  <c r="AB2067" i="19"/>
  <c r="AB2068" i="19"/>
  <c r="AB2069" i="19"/>
  <c r="AB2070" i="19"/>
  <c r="AB2071" i="19"/>
  <c r="AB2072" i="19"/>
  <c r="AB2073" i="19"/>
  <c r="AB2074" i="19"/>
  <c r="AB2075" i="19"/>
  <c r="AB2076" i="19"/>
  <c r="AB2077" i="19"/>
  <c r="AB2078" i="19"/>
  <c r="AB2079" i="19"/>
  <c r="AB2080" i="19"/>
  <c r="AB2081" i="19"/>
  <c r="AB2082" i="19"/>
  <c r="AB2083" i="19"/>
  <c r="AB2084" i="19"/>
  <c r="AB2085" i="19"/>
  <c r="AB2086" i="19"/>
  <c r="AB2087" i="19"/>
  <c r="AB2088" i="19"/>
  <c r="AB2089" i="19"/>
  <c r="AB2090" i="19"/>
  <c r="AB2091" i="19"/>
  <c r="AB2092" i="19"/>
  <c r="AB2093" i="19"/>
  <c r="AB2094" i="19"/>
  <c r="AB2095" i="19"/>
  <c r="AB2096" i="19"/>
  <c r="AB2097" i="19"/>
  <c r="AB2098" i="19"/>
  <c r="AB2099" i="19"/>
  <c r="AB2100" i="19"/>
  <c r="AB2101" i="19"/>
  <c r="AB2102" i="19"/>
  <c r="AB2103" i="19"/>
  <c r="AB2104" i="19"/>
  <c r="AB2105" i="19"/>
  <c r="AB2106" i="19"/>
  <c r="AB2107" i="19"/>
  <c r="AB2108" i="19"/>
  <c r="AB2109" i="19"/>
  <c r="AB2110" i="19"/>
  <c r="AB2111" i="19"/>
  <c r="AB2112" i="19"/>
  <c r="AB2113" i="19"/>
  <c r="AB2114" i="19"/>
  <c r="AB2115" i="19"/>
  <c r="AB2116" i="19"/>
  <c r="AB2117" i="19"/>
  <c r="AB2118" i="19"/>
  <c r="AB2119" i="19"/>
  <c r="AB2120" i="19"/>
  <c r="AB2121" i="19"/>
  <c r="AB2122" i="19"/>
  <c r="AB2123" i="19"/>
  <c r="AB2124" i="19"/>
  <c r="AB2125" i="19"/>
  <c r="AB2126" i="19"/>
  <c r="AB2127" i="19"/>
  <c r="AB2128" i="19"/>
  <c r="AB2129" i="19"/>
  <c r="AB2130" i="19"/>
  <c r="AB2131" i="19"/>
  <c r="AB2132" i="19"/>
  <c r="AB2133" i="19"/>
  <c r="AB2134" i="19"/>
  <c r="AB2135" i="19"/>
  <c r="AB2136" i="19"/>
  <c r="AB2137" i="19"/>
  <c r="AB2138" i="19"/>
  <c r="AB2139" i="19"/>
  <c r="AB2140" i="19"/>
  <c r="AB2141" i="19"/>
  <c r="AB2142" i="19"/>
  <c r="AB2143" i="19"/>
  <c r="AB2144" i="19"/>
  <c r="AB2145" i="19"/>
  <c r="AB2146" i="19"/>
  <c r="AB2147" i="19"/>
  <c r="AB2148" i="19"/>
  <c r="AB2149" i="19"/>
  <c r="AB2150" i="19"/>
  <c r="AB2151" i="19"/>
  <c r="AB2152" i="19"/>
  <c r="AB2153" i="19"/>
  <c r="AB2154" i="19"/>
  <c r="AB2155" i="19"/>
  <c r="AB2156" i="19"/>
  <c r="AB2157" i="19"/>
  <c r="AB2158" i="19"/>
  <c r="AB2159" i="19"/>
  <c r="AB2160" i="19"/>
  <c r="AB2161" i="19"/>
  <c r="AB2162" i="19"/>
  <c r="AB2163" i="19"/>
  <c r="AB2164" i="19"/>
  <c r="AB2165" i="19"/>
  <c r="AB2166" i="19"/>
  <c r="AB2167" i="19"/>
  <c r="AB2168" i="19"/>
  <c r="AB2169" i="19"/>
  <c r="AB2170" i="19"/>
  <c r="AB2171" i="19"/>
  <c r="AB2172" i="19"/>
  <c r="AB2173" i="19"/>
  <c r="AB2174" i="19"/>
  <c r="AB2175" i="19"/>
  <c r="AB2176" i="19"/>
  <c r="AB2177" i="19"/>
  <c r="AB2178" i="19"/>
  <c r="AB2179" i="19"/>
  <c r="AB2180" i="19"/>
  <c r="AB2181" i="19"/>
  <c r="AB2182" i="19"/>
  <c r="AB2183" i="19"/>
  <c r="AB2184" i="19"/>
  <c r="AB2185" i="19"/>
  <c r="AB2186" i="19"/>
  <c r="AB2187" i="19"/>
  <c r="AB2188" i="19"/>
  <c r="AB2189" i="19"/>
  <c r="AB2190" i="19"/>
  <c r="AB2191" i="19"/>
  <c r="AB2192" i="19"/>
  <c r="AB2193" i="19"/>
  <c r="AB2194" i="19"/>
  <c r="AB2195" i="19"/>
  <c r="AB2196" i="19"/>
  <c r="AB2197" i="19"/>
  <c r="AB2198" i="19"/>
  <c r="AB2199" i="19"/>
  <c r="AB2200" i="19"/>
  <c r="AB2201" i="19"/>
  <c r="AB2202" i="19"/>
  <c r="AB2203" i="19"/>
  <c r="AB2204" i="19"/>
  <c r="AB2205" i="19"/>
  <c r="AB2206" i="19"/>
  <c r="AB2207" i="19"/>
  <c r="AB2208" i="19"/>
  <c r="AB2209" i="19"/>
  <c r="AB2210" i="19"/>
  <c r="AB2211" i="19"/>
  <c r="AB2212" i="19"/>
  <c r="AB2213" i="19"/>
  <c r="AB2214" i="19"/>
  <c r="AB2215" i="19"/>
  <c r="AB2216" i="19"/>
  <c r="AB2217" i="19"/>
  <c r="AB2218" i="19"/>
  <c r="AB2219" i="19"/>
  <c r="AB2220" i="19"/>
  <c r="AB2221" i="19"/>
  <c r="AB2222" i="19"/>
  <c r="AB2223" i="19"/>
  <c r="AB2224" i="19"/>
  <c r="AB2225" i="19"/>
  <c r="AB2226" i="19"/>
  <c r="AB2227" i="19"/>
  <c r="AB2228" i="19"/>
  <c r="AB2229" i="19"/>
  <c r="AB2230" i="19"/>
  <c r="AB2231" i="19"/>
  <c r="AB2232" i="19"/>
  <c r="AB2233" i="19"/>
  <c r="AB2234" i="19"/>
  <c r="AB2235" i="19"/>
  <c r="AB2236" i="19"/>
  <c r="AB2237" i="19"/>
  <c r="AB2238" i="19"/>
  <c r="AB2239" i="19"/>
  <c r="AB2240" i="19"/>
  <c r="AB2241" i="19"/>
  <c r="AB2242" i="19"/>
  <c r="AB2243" i="19"/>
  <c r="AB2244" i="19"/>
  <c r="AB2245" i="19"/>
  <c r="AB2246" i="19"/>
  <c r="AB2247" i="19"/>
  <c r="AB2248" i="19"/>
  <c r="AB2249" i="19"/>
  <c r="AB2250" i="19"/>
  <c r="AB2251" i="19"/>
  <c r="AB2252" i="19"/>
  <c r="AB2253" i="19"/>
  <c r="AB2254" i="19"/>
  <c r="AB2255" i="19"/>
  <c r="AB2256" i="19"/>
  <c r="AB2257" i="19"/>
  <c r="AB2258" i="19"/>
  <c r="AB2259" i="19"/>
  <c r="AB2260" i="19"/>
  <c r="AB2261" i="19"/>
  <c r="AB2262" i="19"/>
  <c r="AB2263" i="19"/>
  <c r="AB2264" i="19"/>
  <c r="AB2265" i="19"/>
  <c r="AB2266" i="19"/>
  <c r="AB2267" i="19"/>
  <c r="AB2268" i="19"/>
  <c r="AB2269" i="19"/>
  <c r="AB2270" i="19"/>
  <c r="AB2271" i="19"/>
  <c r="AB2272" i="19"/>
  <c r="AB2273" i="19"/>
  <c r="AB2274" i="19"/>
  <c r="AB2275" i="19"/>
  <c r="AB2276" i="19"/>
  <c r="AB2277" i="19"/>
  <c r="AB2278" i="19"/>
  <c r="AB2279" i="19"/>
  <c r="AB2280" i="19"/>
  <c r="AB2281" i="19"/>
  <c r="AB2282" i="19"/>
  <c r="AB2283" i="19"/>
  <c r="AB2284" i="19"/>
  <c r="AB2285" i="19"/>
  <c r="AB2286" i="19"/>
  <c r="AB2287" i="19"/>
  <c r="AB2288" i="19"/>
  <c r="AB2289" i="19"/>
  <c r="AB2290" i="19"/>
  <c r="AB2291" i="19"/>
  <c r="AB2292" i="19"/>
  <c r="AB2293" i="19"/>
  <c r="AB2294" i="19"/>
  <c r="AB2295" i="19"/>
  <c r="AB2296" i="19"/>
  <c r="AB2297" i="19"/>
  <c r="AB2298" i="19"/>
  <c r="AB2299" i="19"/>
  <c r="AB2300" i="19"/>
  <c r="AB2301" i="19"/>
  <c r="AB2302" i="19"/>
  <c r="AB2303" i="19"/>
  <c r="AB2304" i="19"/>
  <c r="AB2305" i="19"/>
  <c r="AB2306" i="19"/>
  <c r="AB2307" i="19"/>
  <c r="AB2308" i="19"/>
  <c r="AB2309" i="19"/>
  <c r="AB2310" i="19"/>
  <c r="AB2311" i="19"/>
  <c r="AB22" i="19"/>
  <c r="AB23" i="19"/>
  <c r="AB24" i="19"/>
  <c r="AB25" i="19"/>
  <c r="AB26" i="19"/>
  <c r="AB27" i="19"/>
  <c r="AB28" i="19"/>
  <c r="AB29" i="19"/>
  <c r="AB30" i="19"/>
  <c r="AB31" i="19"/>
  <c r="AB32" i="19"/>
  <c r="AB33" i="19"/>
  <c r="AB34" i="19"/>
  <c r="AB35" i="19"/>
  <c r="AB36" i="19"/>
  <c r="AB37" i="19"/>
  <c r="AB38" i="19"/>
  <c r="AB39" i="19"/>
  <c r="AB40" i="19"/>
  <c r="AB41" i="19"/>
  <c r="AB42" i="19"/>
  <c r="AB43" i="19"/>
  <c r="AB44" i="19"/>
  <c r="AB45" i="19"/>
  <c r="AB46" i="19"/>
  <c r="AB47" i="19"/>
  <c r="AB48" i="19"/>
  <c r="AB49" i="19"/>
  <c r="AB50" i="19"/>
  <c r="AB51" i="19"/>
  <c r="AB52" i="19"/>
  <c r="AB53" i="19"/>
  <c r="AB54" i="19"/>
  <c r="AB55" i="19"/>
  <c r="AB56" i="19"/>
  <c r="AB57" i="19"/>
  <c r="AB58" i="19"/>
  <c r="AB59" i="19"/>
  <c r="AB60" i="19"/>
  <c r="AB61" i="19"/>
  <c r="AB62" i="19"/>
  <c r="AB63" i="19"/>
  <c r="AB64" i="19"/>
  <c r="AB65" i="19"/>
  <c r="AB66" i="19"/>
  <c r="AB67" i="19"/>
  <c r="AB68" i="19"/>
  <c r="AB69" i="19"/>
  <c r="AB70" i="19"/>
  <c r="AB71" i="19"/>
  <c r="AB72" i="19"/>
  <c r="AB73" i="19"/>
  <c r="AB74" i="19"/>
  <c r="AB75" i="19"/>
  <c r="AB76" i="19"/>
  <c r="AB77" i="19"/>
  <c r="AB78" i="19"/>
  <c r="AB79" i="19"/>
  <c r="AB80" i="19"/>
  <c r="AB81" i="19"/>
  <c r="AB82" i="19"/>
  <c r="AB83" i="19"/>
  <c r="AB84" i="19"/>
  <c r="AB85" i="19"/>
  <c r="AB86" i="19"/>
  <c r="AB87" i="19"/>
  <c r="AB88" i="19"/>
  <c r="AB89" i="19"/>
  <c r="AB90" i="19"/>
  <c r="AB91" i="19"/>
  <c r="AB92" i="19"/>
  <c r="AB93" i="19"/>
  <c r="AB94" i="19"/>
  <c r="AB95" i="19"/>
  <c r="AB96" i="19"/>
  <c r="AB97" i="19"/>
  <c r="AB98" i="19"/>
  <c r="AB99" i="19"/>
  <c r="AB100" i="19"/>
  <c r="AB101" i="19"/>
  <c r="AB102" i="19"/>
  <c r="AB103" i="19"/>
  <c r="AB104" i="19"/>
  <c r="AB105" i="19"/>
  <c r="AB106" i="19"/>
  <c r="AB107" i="19"/>
  <c r="AB108" i="19"/>
  <c r="AB109" i="19"/>
  <c r="AB110" i="19"/>
  <c r="AB111" i="19"/>
  <c r="AB112" i="19"/>
  <c r="AB113" i="19"/>
  <c r="AB114" i="19"/>
  <c r="AB115" i="19"/>
  <c r="AB116" i="19"/>
  <c r="AB117" i="19"/>
  <c r="AB118" i="19"/>
  <c r="AB119" i="19"/>
  <c r="AB120" i="19"/>
  <c r="AB121" i="19"/>
  <c r="AB122" i="19"/>
  <c r="AB123" i="19"/>
  <c r="AB124" i="19"/>
  <c r="AB125" i="19"/>
  <c r="AB126" i="19"/>
  <c r="AB127" i="19"/>
  <c r="AB128" i="19"/>
  <c r="AB129" i="19"/>
  <c r="AB130" i="19"/>
  <c r="AB131" i="19"/>
  <c r="AB132" i="19"/>
  <c r="AB133" i="19"/>
  <c r="AB134" i="19"/>
  <c r="AB135" i="19"/>
  <c r="AB136" i="19"/>
  <c r="AB137" i="19"/>
  <c r="AB138" i="19"/>
  <c r="AB139" i="19"/>
  <c r="AB140" i="19"/>
  <c r="AB141" i="19"/>
  <c r="AB142" i="19"/>
  <c r="AB143" i="19"/>
  <c r="AB144" i="19"/>
  <c r="AB145" i="19"/>
  <c r="AB146" i="19"/>
  <c r="AB147" i="19"/>
  <c r="AB148" i="19"/>
  <c r="AB149" i="19"/>
  <c r="AB150" i="19"/>
  <c r="AB151" i="19"/>
  <c r="AB152" i="19"/>
  <c r="AB153" i="19"/>
  <c r="AB154" i="19"/>
  <c r="AB155" i="19"/>
  <c r="AB156" i="19"/>
  <c r="AB157" i="19"/>
  <c r="AB158" i="19"/>
  <c r="AB159" i="19"/>
  <c r="AB160" i="19"/>
  <c r="AB161" i="19"/>
  <c r="AB162" i="19"/>
  <c r="AB163" i="19"/>
  <c r="AB164" i="19"/>
  <c r="AB165" i="19"/>
  <c r="AB166" i="19"/>
  <c r="AB167" i="19"/>
  <c r="AB168" i="19"/>
  <c r="AB169" i="19"/>
  <c r="AB170" i="19"/>
  <c r="AB171" i="19"/>
  <c r="AB172" i="19"/>
  <c r="AB173" i="19"/>
  <c r="AB174" i="19"/>
  <c r="AB175" i="19"/>
  <c r="AB176" i="19"/>
  <c r="AB177" i="19"/>
  <c r="AB178" i="19"/>
  <c r="AB179" i="19"/>
  <c r="AB180" i="19"/>
  <c r="AB181" i="19"/>
  <c r="AB182" i="19"/>
  <c r="AB183" i="19"/>
  <c r="AB184" i="19"/>
  <c r="AB185" i="19"/>
  <c r="AB186" i="19"/>
  <c r="AB187" i="19"/>
  <c r="AB188" i="19"/>
  <c r="AB189" i="19"/>
  <c r="AB190" i="19"/>
  <c r="AB191" i="19"/>
  <c r="AB192" i="19"/>
  <c r="AB193" i="19"/>
  <c r="AB194" i="19"/>
  <c r="AB195" i="19"/>
  <c r="AB196" i="19"/>
  <c r="AB197" i="19"/>
  <c r="AB198" i="19"/>
  <c r="AB199" i="19"/>
  <c r="AB200" i="19"/>
  <c r="AB201" i="19"/>
  <c r="AB202" i="19"/>
  <c r="AB203" i="19"/>
  <c r="AB204" i="19"/>
  <c r="AB205" i="19"/>
  <c r="AB206" i="19"/>
  <c r="AB207" i="19"/>
  <c r="AB208" i="19"/>
  <c r="AB209" i="19"/>
  <c r="AB210" i="19"/>
  <c r="AB211" i="19"/>
  <c r="AB212" i="19"/>
  <c r="AB213" i="19"/>
  <c r="AB214" i="19"/>
  <c r="AB215" i="19"/>
  <c r="AB216" i="19"/>
  <c r="AB217" i="19"/>
  <c r="AB218" i="19"/>
  <c r="AB219" i="19"/>
  <c r="AB220" i="19"/>
  <c r="AB221" i="19"/>
  <c r="AB222" i="19"/>
  <c r="AB223" i="19"/>
  <c r="AB224" i="19"/>
  <c r="AB225" i="19"/>
  <c r="AB226" i="19"/>
  <c r="AB227" i="19"/>
  <c r="AB228" i="19"/>
  <c r="AB229" i="19"/>
  <c r="AB230" i="19"/>
  <c r="AB231" i="19"/>
  <c r="AB232" i="19"/>
  <c r="AB233" i="19"/>
  <c r="AB234" i="19"/>
  <c r="AB235" i="19"/>
  <c r="AB236" i="19"/>
  <c r="AB237" i="19"/>
  <c r="AB238" i="19"/>
  <c r="AB239" i="19"/>
  <c r="AB240" i="19"/>
  <c r="AB241" i="19"/>
  <c r="AB242" i="19"/>
  <c r="AB243" i="19"/>
  <c r="AB244" i="19"/>
  <c r="AB245" i="19"/>
  <c r="AB246" i="19"/>
  <c r="AB247" i="19"/>
  <c r="AB248" i="19"/>
  <c r="AB249" i="19"/>
  <c r="AB250" i="19"/>
  <c r="AB251" i="19"/>
  <c r="AB252" i="19"/>
  <c r="AB253" i="19"/>
  <c r="AB254" i="19"/>
  <c r="AB255" i="19"/>
  <c r="AB256" i="19"/>
  <c r="AB257" i="19"/>
  <c r="AB258" i="19"/>
  <c r="AB259" i="19"/>
  <c r="AB260" i="19"/>
  <c r="AB261" i="19"/>
  <c r="AB262" i="19"/>
  <c r="AB263" i="19"/>
  <c r="AB264" i="19"/>
  <c r="AB265" i="19"/>
  <c r="AB266" i="19"/>
  <c r="AB267" i="19"/>
  <c r="AB268" i="19"/>
  <c r="AB269" i="19"/>
  <c r="AB270" i="19"/>
  <c r="AB271" i="19"/>
  <c r="AB272" i="19"/>
  <c r="AB273" i="19"/>
  <c r="AB274" i="19"/>
  <c r="AB275" i="19"/>
  <c r="AB276" i="19"/>
  <c r="AB277" i="19"/>
  <c r="AB278" i="19"/>
  <c r="AB279" i="19"/>
  <c r="AB280" i="19"/>
  <c r="AB281" i="19"/>
  <c r="AB282" i="19"/>
  <c r="AB283" i="19"/>
  <c r="AB284" i="19"/>
  <c r="AB285" i="19"/>
  <c r="AB286" i="19"/>
  <c r="AB287" i="19"/>
  <c r="AB288" i="19"/>
  <c r="AB289" i="19"/>
  <c r="AB290" i="19"/>
  <c r="AB291" i="19"/>
  <c r="AB292" i="19"/>
  <c r="AB293" i="19"/>
  <c r="AB294" i="19"/>
  <c r="AB295" i="19"/>
  <c r="AB296" i="19"/>
  <c r="AB297" i="19"/>
  <c r="AB298" i="19"/>
  <c r="AB299" i="19"/>
  <c r="AB300" i="19"/>
  <c r="AB301" i="19"/>
  <c r="AB302" i="19"/>
  <c r="AB303" i="19"/>
  <c r="AB304" i="19"/>
  <c r="AB305" i="19"/>
  <c r="AB306" i="19"/>
  <c r="AB307" i="19"/>
  <c r="AB308" i="19"/>
  <c r="AB309" i="19"/>
  <c r="AB310" i="19"/>
  <c r="AB311" i="19"/>
  <c r="AB312" i="19"/>
  <c r="AB313" i="19"/>
  <c r="AB314" i="19"/>
  <c r="AB315" i="19"/>
  <c r="AB316" i="19"/>
  <c r="AB317" i="19"/>
  <c r="AB318" i="19"/>
  <c r="AB319" i="19"/>
  <c r="AB320" i="19"/>
  <c r="AB321" i="19"/>
  <c r="AB322" i="19"/>
  <c r="AB323" i="19"/>
  <c r="AB324" i="19"/>
  <c r="AB325" i="19"/>
  <c r="AB326" i="19"/>
  <c r="AB327" i="19"/>
  <c r="AB328" i="19"/>
  <c r="AB329" i="19"/>
  <c r="AB330" i="19"/>
  <c r="AB331" i="19"/>
  <c r="AB332" i="19"/>
  <c r="AB333" i="19"/>
  <c r="AB334" i="19"/>
  <c r="AB335" i="19"/>
  <c r="AB336" i="19"/>
  <c r="AB337" i="19"/>
  <c r="AB338" i="19"/>
  <c r="AB339" i="19"/>
  <c r="AB340" i="19"/>
  <c r="AB341" i="19"/>
  <c r="AB342" i="19"/>
  <c r="AB343" i="19"/>
  <c r="AB344" i="19"/>
  <c r="AB345" i="19"/>
  <c r="AB346" i="19"/>
  <c r="AB347" i="19"/>
  <c r="AB348" i="19"/>
  <c r="AB349" i="19"/>
  <c r="AB350" i="19"/>
  <c r="AB351" i="19"/>
  <c r="AB352" i="19"/>
  <c r="AB353" i="19"/>
  <c r="AB354" i="19"/>
  <c r="AB355" i="19"/>
  <c r="AB356" i="19"/>
  <c r="AB357" i="19"/>
  <c r="AB358" i="19"/>
  <c r="AB359" i="19"/>
  <c r="AB360" i="19"/>
  <c r="AB361" i="19"/>
  <c r="AB362" i="19"/>
  <c r="AB363" i="19"/>
  <c r="AB364" i="19"/>
  <c r="AB365" i="19"/>
  <c r="AB366" i="19"/>
  <c r="AB367" i="19"/>
  <c r="AB368" i="19"/>
  <c r="AB369" i="19"/>
  <c r="AB370" i="19"/>
  <c r="AB371" i="19"/>
  <c r="AB372" i="19"/>
  <c r="AB373" i="19"/>
  <c r="AB374" i="19"/>
  <c r="AB375" i="19"/>
  <c r="AB376" i="19"/>
  <c r="AB377" i="19"/>
  <c r="AB378" i="19"/>
  <c r="AB379" i="19"/>
  <c r="AB380" i="19"/>
  <c r="AB381" i="19"/>
  <c r="AB382" i="19"/>
  <c r="AB383" i="19"/>
  <c r="AB384" i="19"/>
  <c r="AB385" i="19"/>
  <c r="AB386" i="19"/>
  <c r="AB387" i="19"/>
  <c r="AB388" i="19"/>
  <c r="AB389" i="19"/>
  <c r="AB390" i="19"/>
  <c r="AB391" i="19"/>
  <c r="AB392" i="19"/>
  <c r="AB393" i="19"/>
  <c r="AB394" i="19"/>
  <c r="AB395" i="19"/>
  <c r="AB396" i="19"/>
  <c r="AB397" i="19"/>
  <c r="AB398" i="19"/>
  <c r="AB399" i="19"/>
  <c r="AB400" i="19"/>
  <c r="AB401" i="19"/>
  <c r="AB402" i="19"/>
  <c r="AB403" i="19"/>
  <c r="AB404" i="19"/>
  <c r="AB405" i="19"/>
  <c r="AB406" i="19"/>
  <c r="AB407" i="19"/>
  <c r="AB408" i="19"/>
  <c r="AB409" i="19"/>
  <c r="AB410" i="19"/>
  <c r="AB411" i="19"/>
  <c r="AB412" i="19"/>
  <c r="AB413" i="19"/>
  <c r="AB414" i="19"/>
  <c r="AB415" i="19"/>
  <c r="AB416" i="19"/>
  <c r="AB417" i="19"/>
  <c r="AB418" i="19"/>
  <c r="AB419" i="19"/>
  <c r="AB420" i="19"/>
  <c r="AB421" i="19"/>
  <c r="AB422" i="19"/>
  <c r="AB423" i="19"/>
  <c r="AB424" i="19"/>
  <c r="AB425" i="19"/>
  <c r="AB426" i="19"/>
  <c r="AB427" i="19"/>
  <c r="AB428" i="19"/>
  <c r="AB429" i="19"/>
  <c r="AB430" i="19"/>
  <c r="AB431" i="19"/>
  <c r="AB432" i="19"/>
  <c r="AB433" i="19"/>
  <c r="AB434" i="19"/>
  <c r="AB435" i="19"/>
  <c r="AB436" i="19"/>
  <c r="AB437" i="19"/>
  <c r="AB438" i="19"/>
  <c r="AB439" i="19"/>
  <c r="AB440" i="19"/>
  <c r="AB441" i="19"/>
  <c r="AB442" i="19"/>
  <c r="AB443" i="19"/>
  <c r="AB444" i="19"/>
  <c r="AB445" i="19"/>
  <c r="AB446" i="19"/>
  <c r="AB447" i="19"/>
  <c r="AB448" i="19"/>
  <c r="AB449" i="19"/>
  <c r="AB450" i="19"/>
  <c r="AB451" i="19"/>
  <c r="AB452" i="19"/>
  <c r="AB453" i="19"/>
  <c r="AB454" i="19"/>
  <c r="AB455" i="19"/>
  <c r="AB456" i="19"/>
  <c r="AB457" i="19"/>
  <c r="AB458" i="19"/>
  <c r="AB459" i="19"/>
  <c r="AB460" i="19"/>
  <c r="AB461" i="19"/>
  <c r="AB462" i="19"/>
  <c r="AB463" i="19"/>
  <c r="AB464" i="19"/>
  <c r="AB465" i="19"/>
  <c r="AB466" i="19"/>
  <c r="AB467" i="19"/>
  <c r="AB468" i="19"/>
  <c r="AB469" i="19"/>
  <c r="AB470" i="19"/>
  <c r="AB471" i="19"/>
  <c r="AB472" i="19"/>
  <c r="AB473" i="19"/>
  <c r="AB474" i="19"/>
  <c r="AB475" i="19"/>
  <c r="AB476" i="19"/>
  <c r="AB477" i="19"/>
  <c r="AB478" i="19"/>
  <c r="AB479" i="19"/>
  <c r="AB480" i="19"/>
  <c r="AB481" i="19"/>
  <c r="AB482" i="19"/>
  <c r="AB483" i="19"/>
  <c r="AB484" i="19"/>
  <c r="AB485" i="19"/>
  <c r="AB486" i="19"/>
  <c r="AB487" i="19"/>
  <c r="AB488" i="19"/>
  <c r="AB489" i="19"/>
  <c r="AB490" i="19"/>
  <c r="AB491" i="19"/>
  <c r="AB492" i="19"/>
  <c r="AB493" i="19"/>
  <c r="AB494" i="19"/>
  <c r="AB495" i="19"/>
  <c r="AB496" i="19"/>
  <c r="AB497" i="19"/>
  <c r="AB498" i="19"/>
  <c r="AB499" i="19"/>
  <c r="AB500" i="19"/>
  <c r="AB501" i="19"/>
  <c r="AB502" i="19"/>
  <c r="AB503" i="19"/>
  <c r="AB504" i="19"/>
  <c r="AB505" i="19"/>
  <c r="AB506" i="19"/>
  <c r="AB507" i="19"/>
  <c r="AB508" i="19"/>
  <c r="AB509" i="19"/>
  <c r="AB510" i="19"/>
  <c r="AB511" i="19"/>
  <c r="AB512" i="19"/>
  <c r="AB513" i="19"/>
  <c r="AB514" i="19"/>
  <c r="AB515" i="19"/>
  <c r="AB516" i="19"/>
  <c r="AB517" i="19"/>
  <c r="AB518" i="19"/>
  <c r="AB519" i="19"/>
  <c r="AB520" i="19"/>
  <c r="AB521" i="19"/>
  <c r="AB522" i="19"/>
  <c r="AB523" i="19"/>
  <c r="AB524" i="19"/>
  <c r="AB525" i="19"/>
  <c r="AB526" i="19"/>
  <c r="AB527" i="19"/>
  <c r="AB528" i="19"/>
  <c r="AB529" i="19"/>
  <c r="AB530" i="19"/>
  <c r="AB531" i="19"/>
  <c r="AB532" i="19"/>
  <c r="AB533" i="19"/>
  <c r="AB534" i="19"/>
  <c r="AB535" i="19"/>
  <c r="AB536" i="19"/>
  <c r="AB537" i="19"/>
  <c r="AB538" i="19"/>
  <c r="AB539" i="19"/>
  <c r="AB540" i="19"/>
  <c r="AB541" i="19"/>
  <c r="AB542" i="19"/>
  <c r="AB543" i="19"/>
  <c r="AB544" i="19"/>
  <c r="AB545" i="19"/>
  <c r="AB546" i="19"/>
  <c r="AB547" i="19"/>
  <c r="AB548" i="19"/>
  <c r="AB549" i="19"/>
  <c r="AB550" i="19"/>
  <c r="AB551" i="19"/>
  <c r="AB552" i="19"/>
  <c r="AB553" i="19"/>
  <c r="AB554" i="19"/>
  <c r="AB555" i="19"/>
  <c r="AB556" i="19"/>
  <c r="AB557" i="19"/>
  <c r="AB558" i="19"/>
  <c r="AB559" i="19"/>
  <c r="AB560" i="19"/>
  <c r="AB561" i="19"/>
  <c r="AB562" i="19"/>
  <c r="AB563" i="19"/>
  <c r="AB564" i="19"/>
  <c r="AB565" i="19"/>
  <c r="AB566" i="19"/>
  <c r="AB567" i="19"/>
  <c r="AB568" i="19"/>
  <c r="AB569" i="19"/>
  <c r="AB570" i="19"/>
  <c r="AB571" i="19"/>
  <c r="AB572" i="19"/>
  <c r="AB573" i="19"/>
  <c r="AB574" i="19"/>
  <c r="AB575" i="19"/>
  <c r="AB576" i="19"/>
  <c r="AB577" i="19"/>
  <c r="AB578" i="19"/>
  <c r="AB579" i="19"/>
  <c r="AB580" i="19"/>
  <c r="AB581" i="19"/>
  <c r="AB582" i="19"/>
  <c r="AB583" i="19"/>
  <c r="AB584" i="19"/>
  <c r="AB585" i="19"/>
  <c r="AB586" i="19"/>
  <c r="AB587" i="19"/>
  <c r="AB588" i="19"/>
  <c r="AB589" i="19"/>
  <c r="AB590" i="19"/>
  <c r="AB591" i="19"/>
  <c r="AB592" i="19"/>
  <c r="AB593" i="19"/>
  <c r="AB594" i="19"/>
  <c r="AB595" i="19"/>
  <c r="AB596" i="19"/>
  <c r="AB597" i="19"/>
  <c r="AB598" i="19"/>
  <c r="AB599" i="19"/>
  <c r="AB600" i="19"/>
  <c r="AB601" i="19"/>
  <c r="AB602" i="19"/>
  <c r="AB603" i="19"/>
  <c r="AB604" i="19"/>
  <c r="AB605" i="19"/>
  <c r="AB606" i="19"/>
  <c r="AB607" i="19"/>
  <c r="AB608" i="19"/>
  <c r="AB609" i="19"/>
  <c r="AB610" i="19"/>
  <c r="AB611" i="19"/>
  <c r="AB612" i="19"/>
  <c r="AB613" i="19"/>
  <c r="AB614" i="19"/>
  <c r="AB615" i="19"/>
  <c r="AB616" i="19"/>
  <c r="AB617" i="19"/>
  <c r="AB618" i="19"/>
  <c r="AB619" i="19"/>
  <c r="AB620" i="19"/>
  <c r="AB621" i="19"/>
  <c r="AB622" i="19"/>
  <c r="AB623" i="19"/>
  <c r="AB624" i="19"/>
  <c r="AB625" i="19"/>
  <c r="AB626" i="19"/>
  <c r="AB627" i="19"/>
  <c r="AB628" i="19"/>
  <c r="AB629" i="19"/>
  <c r="AB630" i="19"/>
  <c r="AB631" i="19"/>
  <c r="AB632" i="19"/>
  <c r="AB633" i="19"/>
  <c r="AB634" i="19"/>
  <c r="AB635" i="19"/>
  <c r="AB636" i="19"/>
  <c r="AB637" i="19"/>
  <c r="AB638" i="19"/>
  <c r="AB639" i="19"/>
  <c r="AB640" i="19"/>
  <c r="AB641" i="19"/>
  <c r="AB642" i="19"/>
  <c r="AB643" i="19"/>
  <c r="AB644" i="19"/>
  <c r="AB645" i="19"/>
  <c r="AB646" i="19"/>
  <c r="AB647" i="19"/>
  <c r="AB648" i="19"/>
  <c r="AB649" i="19"/>
  <c r="AB650" i="19"/>
  <c r="AB651" i="19"/>
  <c r="AB652" i="19"/>
  <c r="AB653" i="19"/>
  <c r="AB654" i="19"/>
  <c r="AB655" i="19"/>
  <c r="AB656" i="19"/>
  <c r="AB657" i="19"/>
  <c r="AB658" i="19"/>
  <c r="AB659" i="19"/>
  <c r="AB660" i="19"/>
  <c r="AB661" i="19"/>
  <c r="AB662" i="19"/>
  <c r="AB663" i="19"/>
  <c r="AB664" i="19"/>
  <c r="AB665" i="19"/>
  <c r="AB666" i="19"/>
  <c r="AB667" i="19"/>
  <c r="AB668" i="19"/>
  <c r="AB669" i="19"/>
  <c r="AB670" i="19"/>
  <c r="AB671" i="19"/>
  <c r="AB672" i="19"/>
  <c r="AB673" i="19"/>
  <c r="AB674" i="19"/>
  <c r="AB675" i="19"/>
  <c r="AB676" i="19"/>
  <c r="AB677" i="19"/>
  <c r="AB678" i="19"/>
  <c r="AB679" i="19"/>
  <c r="AB680" i="19"/>
  <c r="AB681" i="19"/>
  <c r="AB682" i="19"/>
  <c r="AB683" i="19"/>
  <c r="AB684" i="19"/>
  <c r="AB685" i="19"/>
  <c r="AB686" i="19"/>
  <c r="AB687" i="19"/>
  <c r="AB688" i="19"/>
  <c r="AB689" i="19"/>
  <c r="AB690" i="19"/>
  <c r="AB691" i="19"/>
  <c r="AB692" i="19"/>
  <c r="AB693" i="19"/>
  <c r="AB694" i="19"/>
  <c r="AB695" i="19"/>
  <c r="AB696" i="19"/>
  <c r="AB697" i="19"/>
  <c r="AB698" i="19"/>
  <c r="AB699" i="19"/>
  <c r="AB700" i="19"/>
  <c r="AB701" i="19"/>
  <c r="AB702" i="19"/>
  <c r="AB703" i="19"/>
  <c r="AB704" i="19"/>
  <c r="AB705" i="19"/>
  <c r="AB706" i="19"/>
  <c r="AB707" i="19"/>
  <c r="AB708" i="19"/>
  <c r="AB709" i="19"/>
  <c r="AB710" i="19"/>
  <c r="AB711" i="19"/>
  <c r="AB712" i="19"/>
  <c r="AB713" i="19"/>
  <c r="AB714" i="19"/>
  <c r="AB715" i="19"/>
  <c r="AB716" i="19"/>
  <c r="AB717" i="19"/>
  <c r="AB718" i="19"/>
  <c r="AB719" i="19"/>
  <c r="AB720" i="19"/>
  <c r="AB721" i="19"/>
  <c r="AB722" i="19"/>
  <c r="AB723" i="19"/>
  <c r="AB724" i="19"/>
  <c r="AB725" i="19"/>
  <c r="AB726" i="19"/>
  <c r="AB727" i="19"/>
  <c r="AB728" i="19"/>
  <c r="AB729" i="19"/>
  <c r="AB730" i="19"/>
  <c r="AB731" i="19"/>
  <c r="AB732" i="19"/>
  <c r="AB733" i="19"/>
  <c r="AB734" i="19"/>
  <c r="AB735" i="19"/>
  <c r="AB736" i="19"/>
  <c r="AB737" i="19"/>
  <c r="AB738" i="19"/>
  <c r="AB739" i="19"/>
  <c r="AB740" i="19"/>
  <c r="AB741" i="19"/>
  <c r="AB742" i="19"/>
  <c r="AB743" i="19"/>
  <c r="AB744" i="19"/>
  <c r="AB745" i="19"/>
  <c r="AB746" i="19"/>
  <c r="AB747" i="19"/>
  <c r="AB748" i="19"/>
  <c r="AB749" i="19"/>
  <c r="AB750" i="19"/>
  <c r="AB751" i="19"/>
  <c r="AB752" i="19"/>
  <c r="AB753" i="19"/>
  <c r="AB754" i="19"/>
  <c r="AB755" i="19"/>
  <c r="AB756" i="19"/>
  <c r="AB757" i="19"/>
  <c r="AB758" i="19"/>
  <c r="AB759" i="19"/>
  <c r="AB760" i="19"/>
  <c r="AB761" i="19"/>
  <c r="AB762" i="19"/>
  <c r="AB763" i="19"/>
  <c r="AB764" i="19"/>
  <c r="AB765" i="19"/>
  <c r="AB766" i="19"/>
  <c r="AB767" i="19"/>
  <c r="AB768" i="19"/>
  <c r="AB769" i="19"/>
  <c r="AB770" i="19"/>
  <c r="AB771" i="19"/>
  <c r="AB772" i="19"/>
  <c r="AB773" i="19"/>
  <c r="AB774" i="19"/>
  <c r="AB775" i="19"/>
  <c r="AB776" i="19"/>
  <c r="AB777" i="19"/>
  <c r="AB778" i="19"/>
  <c r="AB779" i="19"/>
  <c r="AB780" i="19"/>
  <c r="AB781" i="19"/>
  <c r="AB782" i="19"/>
  <c r="AB783" i="19"/>
  <c r="AB784" i="19"/>
  <c r="AB785" i="19"/>
  <c r="AB786" i="19"/>
  <c r="AB787" i="19"/>
  <c r="AB788" i="19"/>
  <c r="AB789" i="19"/>
  <c r="AB790" i="19"/>
  <c r="AB791" i="19"/>
  <c r="AB792" i="19"/>
  <c r="AB793" i="19"/>
  <c r="AB794" i="19"/>
  <c r="AB795" i="19"/>
  <c r="AB796" i="19"/>
  <c r="AB797" i="19"/>
  <c r="AB798" i="19"/>
  <c r="AB799" i="19"/>
  <c r="AB800" i="19"/>
  <c r="AB801" i="19"/>
  <c r="AB802" i="19"/>
  <c r="AB803" i="19"/>
  <c r="AB804" i="19"/>
  <c r="AB805" i="19"/>
  <c r="AB806" i="19"/>
  <c r="AB807" i="19"/>
  <c r="AB808" i="19"/>
  <c r="AB809" i="19"/>
  <c r="AB810" i="19"/>
  <c r="AB811" i="19"/>
  <c r="AB812" i="19"/>
  <c r="AB813" i="19"/>
  <c r="AB814" i="19"/>
  <c r="AB815" i="19"/>
  <c r="AB816" i="19"/>
  <c r="AB817" i="19"/>
  <c r="AB818" i="19"/>
  <c r="AB819" i="19"/>
  <c r="AB820" i="19"/>
  <c r="AB821" i="19"/>
  <c r="AB822" i="19"/>
  <c r="AB823" i="19"/>
  <c r="AB824" i="19"/>
  <c r="AB825" i="19"/>
  <c r="AB826" i="19"/>
  <c r="AB827" i="19"/>
  <c r="AB828" i="19"/>
  <c r="AB829" i="19"/>
  <c r="AB830" i="19"/>
  <c r="AB831" i="19"/>
  <c r="AB832" i="19"/>
  <c r="AB833" i="19"/>
  <c r="AB834" i="19"/>
  <c r="AB835" i="19"/>
  <c r="AB836" i="19"/>
  <c r="AB837" i="19"/>
  <c r="AB838" i="19"/>
  <c r="AB839" i="19"/>
  <c r="AB840" i="19"/>
  <c r="AB841" i="19"/>
  <c r="AB842" i="19"/>
  <c r="AB843" i="19"/>
  <c r="AB844" i="19"/>
  <c r="AB845" i="19"/>
  <c r="AB846" i="19"/>
  <c r="AB847" i="19"/>
  <c r="AB848" i="19"/>
  <c r="AB849" i="19"/>
  <c r="AB850" i="19"/>
  <c r="AB851" i="19"/>
  <c r="AB852" i="19"/>
  <c r="AB853" i="19"/>
  <c r="AB854" i="19"/>
  <c r="AB855" i="19"/>
  <c r="AB856" i="19"/>
  <c r="AB857" i="19"/>
  <c r="AB858" i="19"/>
  <c r="AB859" i="19"/>
  <c r="AB860" i="19"/>
  <c r="AB861" i="19"/>
  <c r="AB862" i="19"/>
  <c r="AB863" i="19"/>
  <c r="AB864" i="19"/>
  <c r="AB865" i="19"/>
  <c r="AB866" i="19"/>
  <c r="AB867" i="19"/>
  <c r="AB868" i="19"/>
  <c r="AB869" i="19"/>
  <c r="AB870" i="19"/>
  <c r="AB871" i="19"/>
  <c r="AB872" i="19"/>
  <c r="AB873" i="19"/>
  <c r="AB874" i="19"/>
  <c r="AB875" i="19"/>
  <c r="AB876" i="19"/>
  <c r="AB877" i="19"/>
  <c r="AB878" i="19"/>
  <c r="AB879" i="19"/>
  <c r="AB880" i="19"/>
  <c r="AB881" i="19"/>
  <c r="AB882" i="19"/>
  <c r="AB883" i="19"/>
  <c r="AB884" i="19"/>
  <c r="AB885" i="19"/>
  <c r="AB886" i="19"/>
  <c r="AB887" i="19"/>
  <c r="AB888" i="19"/>
  <c r="AB889" i="19"/>
  <c r="AB890" i="19"/>
  <c r="AB891" i="19"/>
  <c r="AB892" i="19"/>
  <c r="AB893" i="19"/>
  <c r="AB894" i="19"/>
  <c r="AB895" i="19"/>
  <c r="AB896" i="19"/>
  <c r="AB897" i="19"/>
  <c r="AB898" i="19"/>
  <c r="AB899" i="19"/>
  <c r="AB900" i="19"/>
  <c r="AB901" i="19"/>
  <c r="AB902" i="19"/>
  <c r="AB903" i="19"/>
  <c r="AB904" i="19"/>
  <c r="AB905" i="19"/>
  <c r="AB906" i="19"/>
  <c r="AB907" i="19"/>
  <c r="AB908" i="19"/>
  <c r="AB909" i="19"/>
  <c r="AB910" i="19"/>
  <c r="AB911" i="19"/>
  <c r="AB912" i="19"/>
  <c r="AB913" i="19"/>
  <c r="AB914" i="19"/>
  <c r="AB915" i="19"/>
  <c r="AB916" i="19"/>
  <c r="AB917" i="19"/>
  <c r="AB918" i="19"/>
  <c r="AB919" i="19"/>
  <c r="AB920" i="19"/>
  <c r="AB921" i="19"/>
  <c r="AB922" i="19"/>
  <c r="AB923" i="19"/>
  <c r="AB924" i="19"/>
  <c r="AB925" i="19"/>
  <c r="AB926" i="19"/>
  <c r="AB927" i="19"/>
  <c r="AB928" i="19"/>
  <c r="AB929" i="19"/>
  <c r="AB930" i="19"/>
  <c r="AB931" i="19"/>
  <c r="AB932" i="19"/>
  <c r="AB933" i="19"/>
  <c r="AB934" i="19"/>
  <c r="AB935" i="19"/>
  <c r="AB936" i="19"/>
  <c r="AB937" i="19"/>
  <c r="AB938" i="19"/>
  <c r="AB939" i="19"/>
  <c r="AB940" i="19"/>
  <c r="AB941" i="19"/>
  <c r="AB942" i="19"/>
  <c r="AB943" i="19"/>
  <c r="AB944" i="19"/>
  <c r="AB945" i="19"/>
  <c r="AB946" i="19"/>
  <c r="AB947" i="19"/>
  <c r="AB948" i="19"/>
  <c r="AB949" i="19"/>
  <c r="AB950" i="19"/>
  <c r="AB951" i="19"/>
  <c r="AB952" i="19"/>
  <c r="AB953" i="19"/>
  <c r="AB954" i="19"/>
  <c r="AB955" i="19"/>
  <c r="AB956" i="19"/>
  <c r="AB957" i="19"/>
  <c r="AB958" i="19"/>
  <c r="AB959" i="19"/>
  <c r="AB960" i="19"/>
  <c r="AB961" i="19"/>
  <c r="AB962" i="19"/>
  <c r="AB963" i="19"/>
  <c r="AB964" i="19"/>
  <c r="AB965" i="19"/>
  <c r="AB966" i="19"/>
  <c r="AB967" i="19"/>
  <c r="AB968" i="19"/>
  <c r="AB969" i="19"/>
  <c r="AB970" i="19"/>
  <c r="AB971" i="19"/>
  <c r="AB972" i="19"/>
  <c r="AB973" i="19"/>
  <c r="AB974" i="19"/>
  <c r="AB975" i="19"/>
  <c r="AB976" i="19"/>
  <c r="AB977" i="19"/>
  <c r="AB978" i="19"/>
  <c r="AB979" i="19"/>
  <c r="AB980" i="19"/>
  <c r="AB981" i="19"/>
  <c r="AB982" i="19"/>
  <c r="AB983" i="19"/>
  <c r="AB984" i="19"/>
  <c r="AB985" i="19"/>
  <c r="AB986" i="19"/>
  <c r="AB987" i="19"/>
  <c r="AB988" i="19"/>
  <c r="AB989" i="19"/>
  <c r="AB990" i="19"/>
  <c r="AB991" i="19"/>
  <c r="AB992" i="19"/>
  <c r="AB993" i="19"/>
  <c r="AB994" i="19"/>
  <c r="AB995" i="19"/>
  <c r="AB996" i="19"/>
  <c r="AB997" i="19"/>
  <c r="AB998" i="19"/>
  <c r="AB999" i="19"/>
  <c r="AB1000" i="19"/>
  <c r="AB1001" i="19"/>
  <c r="AB1002" i="19"/>
  <c r="AB1003" i="19"/>
  <c r="AB1004" i="19"/>
  <c r="AB1005" i="19"/>
  <c r="AB1006" i="19"/>
  <c r="AB1007" i="19"/>
  <c r="AB1008" i="19"/>
  <c r="AB1009" i="19"/>
  <c r="AB1010" i="19"/>
  <c r="AB1011" i="19"/>
  <c r="AB1012" i="19"/>
  <c r="AB1013" i="19"/>
  <c r="AB1014" i="19"/>
  <c r="AB1015" i="19"/>
  <c r="AB1016" i="19"/>
  <c r="AB1017" i="19"/>
  <c r="AB1018" i="19"/>
  <c r="AB1019" i="19"/>
  <c r="AB1020" i="19"/>
  <c r="AB1021" i="19"/>
  <c r="AB1022" i="19"/>
  <c r="AB1023" i="19"/>
  <c r="AB1024" i="19"/>
  <c r="AB1025" i="19"/>
  <c r="AB1026" i="19"/>
  <c r="AB1027" i="19"/>
  <c r="AB1028" i="19"/>
  <c r="AB1029" i="19"/>
  <c r="AB1030" i="19"/>
  <c r="AB1031" i="19"/>
  <c r="AB1032" i="19"/>
  <c r="AB1033" i="19"/>
  <c r="AB1034" i="19"/>
  <c r="AB1035" i="19"/>
  <c r="AB1036" i="19"/>
  <c r="AB1037" i="19"/>
  <c r="AB1038" i="19"/>
  <c r="AB1039" i="19"/>
  <c r="AB1040" i="19"/>
  <c r="AB1041" i="19"/>
  <c r="AB1042" i="19"/>
  <c r="AB1043" i="19"/>
  <c r="AB1044" i="19"/>
  <c r="AB1045" i="19"/>
  <c r="AB1046" i="19"/>
  <c r="AB1047" i="19"/>
  <c r="AB1048" i="19"/>
  <c r="AB1049" i="19"/>
  <c r="AB1050" i="19"/>
  <c r="AB1051" i="19"/>
  <c r="AB1052" i="19"/>
  <c r="AB1053" i="19"/>
  <c r="AB1054" i="19"/>
  <c r="AB1055" i="19"/>
  <c r="AB1056" i="19"/>
  <c r="AB1057" i="19"/>
  <c r="AB1058" i="19"/>
  <c r="AB1059" i="19"/>
  <c r="AB1060" i="19"/>
  <c r="AB1061" i="19"/>
  <c r="AB1062" i="19"/>
  <c r="AB1063" i="19"/>
  <c r="AB1064" i="19"/>
  <c r="AB1065" i="19"/>
  <c r="AB1066" i="19"/>
  <c r="AB1067" i="19"/>
  <c r="AB1068" i="19"/>
  <c r="AB1069" i="19"/>
  <c r="AB1070" i="19"/>
  <c r="AB1071" i="19"/>
  <c r="AB1072" i="19"/>
  <c r="AB1073" i="19"/>
  <c r="AB1074" i="19"/>
  <c r="AB1075" i="19"/>
  <c r="AB1076" i="19"/>
  <c r="AB1077" i="19"/>
  <c r="AB1078" i="19"/>
  <c r="AB1079" i="19"/>
  <c r="AB1080" i="19"/>
  <c r="AB1081" i="19"/>
  <c r="AB1082" i="19"/>
  <c r="AB1083" i="19"/>
  <c r="AB1084" i="19"/>
  <c r="AB1085" i="19"/>
  <c r="AB1086" i="19"/>
  <c r="AB1087" i="19"/>
  <c r="AB1088" i="19"/>
  <c r="AB1089" i="19"/>
  <c r="AB1090" i="19"/>
  <c r="AB1091" i="19"/>
  <c r="AB1092" i="19"/>
  <c r="AB1093" i="19"/>
  <c r="AB1094" i="19"/>
  <c r="AB1095" i="19"/>
  <c r="AB1096" i="19"/>
  <c r="AB1097" i="19"/>
  <c r="AB1098" i="19"/>
  <c r="AB1099" i="19"/>
  <c r="AB1100" i="19"/>
  <c r="AB1101" i="19"/>
  <c r="AB1102" i="19"/>
  <c r="AB1103" i="19"/>
  <c r="AB1104" i="19"/>
  <c r="AB1105" i="19"/>
  <c r="AB1106" i="19"/>
  <c r="AB1107" i="19"/>
  <c r="AB1108" i="19"/>
  <c r="AB1109" i="19"/>
  <c r="AB1110" i="19"/>
  <c r="AB1111" i="19"/>
  <c r="AB1112" i="19"/>
  <c r="AB1113" i="19"/>
  <c r="AB1114" i="19"/>
  <c r="AB1115" i="19"/>
  <c r="AB1116" i="19"/>
  <c r="AB1117" i="19"/>
  <c r="AB1118" i="19"/>
  <c r="AB1119" i="19"/>
  <c r="AB1120" i="19"/>
  <c r="AB1121" i="19"/>
  <c r="AB1122" i="19"/>
  <c r="AB1123" i="19"/>
  <c r="AB1124" i="19"/>
  <c r="AB1125" i="19"/>
  <c r="AB1126" i="19"/>
  <c r="AB1127" i="19"/>
  <c r="AB1128" i="19"/>
  <c r="AB1129" i="19"/>
  <c r="AB1130" i="19"/>
  <c r="AB1131" i="19"/>
  <c r="AB1132" i="19"/>
  <c r="AB1133" i="19"/>
  <c r="AB1134" i="19"/>
  <c r="AB1135" i="19"/>
  <c r="AB1136" i="19"/>
  <c r="AB1137" i="19"/>
  <c r="AB1138" i="19"/>
  <c r="AB1139" i="19"/>
  <c r="AB1140" i="19"/>
  <c r="AB1141" i="19"/>
  <c r="AB1142" i="19"/>
  <c r="AB1143" i="19"/>
  <c r="AB1144" i="19"/>
  <c r="AB1145" i="19"/>
  <c r="AB1146" i="19"/>
  <c r="AB1147" i="19"/>
  <c r="AB1148" i="19"/>
  <c r="AB1149" i="19"/>
  <c r="AB1150" i="19"/>
  <c r="AB1151" i="19"/>
  <c r="AB1152" i="19"/>
  <c r="AB1153" i="19"/>
  <c r="AB1154" i="19"/>
  <c r="AB1155" i="19"/>
  <c r="AB1156" i="19"/>
  <c r="AB1157" i="19"/>
  <c r="AB1158" i="19"/>
  <c r="AB1159" i="19"/>
  <c r="AB1160" i="19"/>
  <c r="AB1161" i="19"/>
  <c r="AB1162" i="19"/>
  <c r="AB1163" i="19"/>
  <c r="AB1164" i="19"/>
  <c r="AB1165" i="19"/>
  <c r="AB1166" i="19"/>
  <c r="AB1167" i="19"/>
  <c r="AB1168" i="19"/>
  <c r="AB1169" i="19"/>
  <c r="AB1170" i="19"/>
  <c r="AB1171" i="19"/>
  <c r="AB1172" i="19"/>
  <c r="AB1173" i="19"/>
  <c r="AB1174" i="19"/>
  <c r="AB1175" i="19"/>
  <c r="AB1176" i="19"/>
  <c r="AB1177" i="19"/>
  <c r="AB1178" i="19"/>
  <c r="AB1179" i="19"/>
  <c r="AB1180" i="19"/>
  <c r="AB1181" i="19"/>
  <c r="AB1182" i="19"/>
  <c r="AB1183" i="19"/>
  <c r="AB1184" i="19"/>
  <c r="AB1185" i="19"/>
  <c r="AB1186" i="19"/>
  <c r="AB1187" i="19"/>
  <c r="AB1188" i="19"/>
  <c r="AB1189" i="19"/>
  <c r="AB1190" i="19"/>
  <c r="AB1191" i="19"/>
  <c r="AB1192" i="19"/>
  <c r="AB1193" i="19"/>
  <c r="AB1194" i="19"/>
  <c r="AB1195" i="19"/>
  <c r="AB1196" i="19"/>
  <c r="AB1197" i="19"/>
  <c r="AB1198" i="19"/>
  <c r="AB1199" i="19"/>
  <c r="AB1200" i="19"/>
  <c r="AB1201" i="19"/>
  <c r="AB1202" i="19"/>
  <c r="AB1203" i="19"/>
  <c r="AB1204" i="19"/>
  <c r="AB1205" i="19"/>
  <c r="AB1206" i="19"/>
  <c r="AB1207" i="19"/>
  <c r="AB1208" i="19"/>
  <c r="AB1209" i="19"/>
  <c r="AB1210" i="19"/>
  <c r="AB1211" i="19"/>
  <c r="AB1212" i="19"/>
  <c r="AB1213" i="19"/>
  <c r="AB1214" i="19"/>
  <c r="AB1215" i="19"/>
  <c r="AB1216" i="19"/>
  <c r="AB1217" i="19"/>
  <c r="AB1218" i="19"/>
  <c r="AB1219" i="19"/>
  <c r="AB1220" i="19"/>
  <c r="AB1221" i="19"/>
  <c r="AB1222" i="19"/>
  <c r="AB1223" i="19"/>
  <c r="AB1224" i="19"/>
  <c r="AB1225" i="19"/>
  <c r="AB1226" i="19"/>
  <c r="AB1227" i="19"/>
  <c r="AB1228" i="19"/>
  <c r="AB1229" i="19"/>
  <c r="AB1230" i="19"/>
  <c r="AB1231" i="19"/>
  <c r="AB1232" i="19"/>
  <c r="AB1233" i="19"/>
  <c r="AB1234" i="19"/>
  <c r="AB1235" i="19"/>
  <c r="AB1236" i="19"/>
  <c r="AB1237" i="19"/>
  <c r="AB1238" i="19"/>
  <c r="AB1239" i="19"/>
  <c r="AB1240" i="19"/>
  <c r="AB1241" i="19"/>
  <c r="AB1242" i="19"/>
  <c r="AB1243" i="19"/>
  <c r="AB1244" i="19"/>
  <c r="AB1245" i="19"/>
  <c r="AB1246" i="19"/>
  <c r="AB1247" i="19"/>
  <c r="AB1248" i="19"/>
  <c r="AB1249" i="19"/>
  <c r="AB1250" i="19"/>
  <c r="AB1251" i="19"/>
  <c r="AB1252" i="19"/>
  <c r="AB1253" i="19"/>
  <c r="AB1254" i="19"/>
  <c r="AB1255" i="19"/>
  <c r="AB1256" i="19"/>
  <c r="AB1257" i="19"/>
  <c r="AB1258" i="19"/>
  <c r="AB1259" i="19"/>
  <c r="AB1260" i="19"/>
  <c r="AB1261" i="19"/>
  <c r="AB1262" i="19"/>
  <c r="AB1263" i="19"/>
  <c r="AB1264" i="19"/>
  <c r="AB1265" i="19"/>
  <c r="AB1266" i="19"/>
  <c r="AB1267" i="19"/>
  <c r="AB1268" i="19"/>
  <c r="AB1269" i="19"/>
  <c r="AB1270" i="19"/>
  <c r="AB1271" i="19"/>
  <c r="AB1272" i="19"/>
  <c r="AB1273" i="19"/>
  <c r="AB1274" i="19"/>
  <c r="AB1275" i="19"/>
  <c r="AB1276" i="19"/>
  <c r="AB1277" i="19"/>
  <c r="AB1278" i="19"/>
  <c r="AB1279" i="19"/>
  <c r="AB1280" i="19"/>
  <c r="AB1281" i="19"/>
  <c r="AB1282" i="19"/>
  <c r="AB1283" i="19"/>
  <c r="AB1284" i="19"/>
  <c r="AB1285" i="19"/>
  <c r="AB1286" i="19"/>
  <c r="AB1287" i="19"/>
  <c r="AB1288" i="19"/>
  <c r="AB1289" i="19"/>
  <c r="AB1290" i="19"/>
  <c r="AB1291" i="19"/>
  <c r="AB1292" i="19"/>
  <c r="AB1293" i="19"/>
  <c r="AB1294" i="19"/>
  <c r="AB1295" i="19"/>
  <c r="AB1296" i="19"/>
  <c r="AB1297" i="19"/>
  <c r="AB1298" i="19"/>
  <c r="AB1299" i="19"/>
  <c r="AB1300" i="19"/>
  <c r="AB1301" i="19"/>
  <c r="AB1302" i="19"/>
  <c r="AB1303" i="19"/>
  <c r="AB1304" i="19"/>
  <c r="AB1305" i="19"/>
  <c r="AB1306" i="19"/>
  <c r="AB1307" i="19"/>
  <c r="AB1308" i="19"/>
  <c r="AB1309" i="19"/>
  <c r="AB1310" i="19"/>
  <c r="AB1311" i="19"/>
  <c r="AB1312" i="19"/>
  <c r="AB1313" i="19"/>
  <c r="AB1314" i="19"/>
  <c r="AB1315" i="19"/>
  <c r="AB1316" i="19"/>
  <c r="AB1317" i="19"/>
  <c r="AB1318" i="19"/>
  <c r="AB1319" i="19"/>
  <c r="AB1320" i="19"/>
  <c r="AB1321" i="19"/>
  <c r="AB1322" i="19"/>
  <c r="AB1323" i="19"/>
  <c r="AB1324" i="19"/>
  <c r="AB1325" i="19"/>
  <c r="AB1326" i="19"/>
  <c r="AB1327" i="19"/>
  <c r="AB1328" i="19"/>
  <c r="AB1329" i="19"/>
  <c r="AB1330" i="19"/>
  <c r="AB1331" i="19"/>
  <c r="AB1332" i="19"/>
  <c r="AB1333" i="19"/>
  <c r="AB1334" i="19"/>
  <c r="AB1335" i="19"/>
  <c r="AB1336" i="19"/>
  <c r="AB1337" i="19"/>
  <c r="AB1338" i="19"/>
  <c r="AB1339" i="19"/>
  <c r="AB1340" i="19"/>
  <c r="AB1341" i="19"/>
  <c r="AB1342" i="19"/>
  <c r="AB1343" i="19"/>
  <c r="AB1344" i="19"/>
  <c r="AB1345" i="19"/>
  <c r="AB1346" i="19"/>
  <c r="AB1347" i="19"/>
  <c r="AB1348" i="19"/>
  <c r="AB1349" i="19"/>
  <c r="AB1350" i="19"/>
  <c r="AB1351" i="19"/>
  <c r="AB1352" i="19"/>
  <c r="AB1353" i="19"/>
  <c r="AB1354" i="19"/>
  <c r="AB1355" i="19"/>
  <c r="AB1356" i="19"/>
  <c r="AB1357" i="19"/>
  <c r="AB1358" i="19"/>
  <c r="AB1359" i="19"/>
  <c r="AB1360" i="19"/>
  <c r="AB1361" i="19"/>
  <c r="AB1362" i="19"/>
  <c r="AB1363" i="19"/>
  <c r="AB1364" i="19"/>
  <c r="AB1365" i="19"/>
  <c r="AB1366" i="19"/>
  <c r="AB1367" i="19"/>
  <c r="AB1368" i="19"/>
  <c r="AB1369" i="19"/>
  <c r="AB1370" i="19"/>
  <c r="AB1371" i="19"/>
  <c r="AB1372" i="19"/>
  <c r="AB1373" i="19"/>
  <c r="AB1374" i="19"/>
  <c r="AB1375" i="19"/>
  <c r="AB1376" i="19"/>
  <c r="AB1377" i="19"/>
  <c r="AB1378" i="19"/>
  <c r="AB1379" i="19"/>
  <c r="AB1380" i="19"/>
  <c r="AB1381" i="19"/>
  <c r="AB1382" i="19"/>
  <c r="AB1383" i="19"/>
  <c r="AB1384" i="19"/>
  <c r="AB1385" i="19"/>
  <c r="AB1386" i="19"/>
  <c r="AB1387" i="19"/>
  <c r="AB1388" i="19"/>
  <c r="AB1389" i="19"/>
  <c r="AB1390" i="19"/>
  <c r="AB1391" i="19"/>
  <c r="AB1392" i="19"/>
  <c r="AB1393" i="19"/>
  <c r="AB1394" i="19"/>
  <c r="AB1395" i="19"/>
  <c r="AB1396" i="19"/>
  <c r="AB1397" i="19"/>
  <c r="AB1398" i="19"/>
  <c r="AB1399" i="19"/>
  <c r="AB1400" i="19"/>
  <c r="AB1401" i="19"/>
  <c r="AB1402" i="19"/>
  <c r="AB1403" i="19"/>
  <c r="AB1404" i="19"/>
  <c r="AB1405" i="19"/>
  <c r="AB1406" i="19"/>
  <c r="AB1407" i="19"/>
  <c r="AB1408" i="19"/>
  <c r="AB1409" i="19"/>
  <c r="AB1410" i="19"/>
  <c r="AB1411" i="19"/>
  <c r="AB1412" i="19"/>
  <c r="AB1413" i="19"/>
  <c r="AB1414" i="19"/>
  <c r="AB1415" i="19"/>
  <c r="AB1416" i="19"/>
  <c r="AB1417" i="19"/>
  <c r="AB1418" i="19"/>
  <c r="AB1419" i="19"/>
  <c r="AB1420" i="19"/>
  <c r="AB1421" i="19"/>
  <c r="AB1422" i="19"/>
  <c r="AB1423" i="19"/>
  <c r="AB1424" i="19"/>
  <c r="AB21" i="19"/>
  <c r="AC3" i="19"/>
  <c r="AC4" i="19"/>
  <c r="AC5" i="19"/>
  <c r="AC6" i="19"/>
  <c r="AC7" i="19"/>
  <c r="AC8" i="19"/>
  <c r="AC9" i="19"/>
  <c r="AC10" i="19"/>
  <c r="AC11" i="19"/>
  <c r="AC12" i="19"/>
  <c r="AC13" i="19"/>
  <c r="AC14" i="19"/>
  <c r="AC15" i="19"/>
  <c r="AC16" i="19"/>
  <c r="AC17" i="19"/>
  <c r="AC18" i="19"/>
  <c r="AC19" i="19"/>
  <c r="AC20" i="19"/>
  <c r="AC21" i="19"/>
  <c r="AC22" i="19"/>
  <c r="AC23" i="19"/>
  <c r="AC24" i="19"/>
  <c r="AC25" i="19"/>
  <c r="AC26" i="19"/>
  <c r="AC27" i="19"/>
  <c r="AC28" i="19"/>
  <c r="AC29" i="19"/>
  <c r="AC30" i="19"/>
  <c r="AC31" i="19"/>
  <c r="AC32" i="19"/>
  <c r="AC33" i="19"/>
  <c r="AC34" i="19"/>
  <c r="AC35" i="19"/>
  <c r="AC36" i="19"/>
  <c r="AC37" i="19"/>
  <c r="AC38" i="19"/>
  <c r="AC39" i="19"/>
  <c r="AC40" i="19"/>
  <c r="AC41" i="19"/>
  <c r="AC42" i="19"/>
  <c r="AC43" i="19"/>
  <c r="AC44" i="19"/>
  <c r="AC45" i="19"/>
  <c r="AC46" i="19"/>
  <c r="AC47" i="19"/>
  <c r="AC48" i="19"/>
  <c r="AC49" i="19"/>
  <c r="AC50" i="19"/>
  <c r="AC51" i="19"/>
  <c r="AC52" i="19"/>
  <c r="AC53" i="19"/>
  <c r="AC54" i="19"/>
  <c r="AC55" i="19"/>
  <c r="AC56" i="19"/>
  <c r="AC57" i="19"/>
  <c r="AC58" i="19"/>
  <c r="AC59" i="19"/>
  <c r="AC60" i="19"/>
  <c r="AC61" i="19"/>
  <c r="AC62" i="19"/>
  <c r="AC63" i="19"/>
  <c r="AC64" i="19"/>
  <c r="AC65" i="19"/>
  <c r="AC66" i="19"/>
  <c r="AC67" i="19"/>
  <c r="AC68" i="19"/>
  <c r="AC69" i="19"/>
  <c r="AC70" i="19"/>
  <c r="AC71" i="19"/>
  <c r="AC72" i="19"/>
  <c r="AC73" i="19"/>
  <c r="AC74" i="19"/>
  <c r="AC75" i="19"/>
  <c r="AC76" i="19"/>
  <c r="AC77" i="19"/>
  <c r="AC78" i="19"/>
  <c r="AC79" i="19"/>
  <c r="AC80" i="19"/>
  <c r="AC81" i="19"/>
  <c r="AC82" i="19"/>
  <c r="AC83" i="19"/>
  <c r="AC84" i="19"/>
  <c r="AC85" i="19"/>
  <c r="AC86" i="19"/>
  <c r="AC87" i="19"/>
  <c r="AC88" i="19"/>
  <c r="AC89" i="19"/>
  <c r="AC90" i="19"/>
  <c r="AC91" i="19"/>
  <c r="AC92" i="19"/>
  <c r="AC93" i="19"/>
  <c r="AC94" i="19"/>
  <c r="AC95" i="19"/>
  <c r="AC96" i="19"/>
  <c r="AC97" i="19"/>
  <c r="AC98" i="19"/>
  <c r="AC99" i="19"/>
  <c r="AC100" i="19"/>
  <c r="AC101" i="19"/>
  <c r="AC102" i="19"/>
  <c r="AC103" i="19"/>
  <c r="AC104" i="19"/>
  <c r="AC105" i="19"/>
  <c r="AC106" i="19"/>
  <c r="AC107" i="19"/>
  <c r="AC108" i="19"/>
  <c r="AC109" i="19"/>
  <c r="AC110" i="19"/>
  <c r="AC111" i="19"/>
  <c r="AC112" i="19"/>
  <c r="AC113" i="19"/>
  <c r="AC114" i="19"/>
  <c r="AC115" i="19"/>
  <c r="AC116" i="19"/>
  <c r="AC117" i="19"/>
  <c r="AC118" i="19"/>
  <c r="AC119" i="19"/>
  <c r="AC120" i="19"/>
  <c r="AC121" i="19"/>
  <c r="AC122" i="19"/>
  <c r="AC123" i="19"/>
  <c r="AC124" i="19"/>
  <c r="AC125" i="19"/>
  <c r="AC126" i="19"/>
  <c r="AC127" i="19"/>
  <c r="AC128" i="19"/>
  <c r="AC129" i="19"/>
  <c r="AC130" i="19"/>
  <c r="AC131" i="19"/>
  <c r="AC132" i="19"/>
  <c r="AC133" i="19"/>
  <c r="AC134" i="19"/>
  <c r="AC135" i="19"/>
  <c r="AC136" i="19"/>
  <c r="AC137" i="19"/>
  <c r="AC138" i="19"/>
  <c r="AC139" i="19"/>
  <c r="AC140" i="19"/>
  <c r="AC141" i="19"/>
  <c r="AC142" i="19"/>
  <c r="AC143" i="19"/>
  <c r="AC144" i="19"/>
  <c r="AC145" i="19"/>
  <c r="AC146" i="19"/>
  <c r="AC147" i="19"/>
  <c r="AC148" i="19"/>
  <c r="AC149" i="19"/>
  <c r="AC150" i="19"/>
  <c r="AC151" i="19"/>
  <c r="AC152" i="19"/>
  <c r="AC153" i="19"/>
  <c r="AC154" i="19"/>
  <c r="AC155" i="19"/>
  <c r="AC156" i="19"/>
  <c r="AC157" i="19"/>
  <c r="AC158" i="19"/>
  <c r="AC159" i="19"/>
  <c r="AC160" i="19"/>
  <c r="AC161" i="19"/>
  <c r="AC162" i="19"/>
  <c r="AC163" i="19"/>
  <c r="AC164" i="19"/>
  <c r="AC165" i="19"/>
  <c r="AC166" i="19"/>
  <c r="AC167" i="19"/>
  <c r="AC168" i="19"/>
  <c r="AC169" i="19"/>
  <c r="AC170" i="19"/>
  <c r="AC171" i="19"/>
  <c r="AC172" i="19"/>
  <c r="AC173" i="19"/>
  <c r="AC174" i="19"/>
  <c r="AC175" i="19"/>
  <c r="AC176" i="19"/>
  <c r="AC177" i="19"/>
  <c r="AC178" i="19"/>
  <c r="AC179" i="19"/>
  <c r="AC180" i="19"/>
  <c r="AC181" i="19"/>
  <c r="AC182" i="19"/>
  <c r="AC183" i="19"/>
  <c r="AC184" i="19"/>
  <c r="AC185" i="19"/>
  <c r="AC186" i="19"/>
  <c r="AC187" i="19"/>
  <c r="AC188" i="19"/>
  <c r="AC189" i="19"/>
  <c r="AC190" i="19"/>
  <c r="AC191" i="19"/>
  <c r="AC192" i="19"/>
  <c r="AC193" i="19"/>
  <c r="AC194" i="19"/>
  <c r="AC195" i="19"/>
  <c r="AC196" i="19"/>
  <c r="AC197" i="19"/>
  <c r="AC198" i="19"/>
  <c r="AC199" i="19"/>
  <c r="AC200" i="19"/>
  <c r="AC201" i="19"/>
  <c r="AC202" i="19"/>
  <c r="AC203" i="19"/>
  <c r="AC204" i="19"/>
  <c r="AC205" i="19"/>
  <c r="AC206" i="19"/>
  <c r="AC207" i="19"/>
  <c r="AC208" i="19"/>
  <c r="AC209" i="19"/>
  <c r="AC210" i="19"/>
  <c r="AC211" i="19"/>
  <c r="AC212" i="19"/>
  <c r="AC213" i="19"/>
  <c r="AC214" i="19"/>
  <c r="AC215" i="19"/>
  <c r="AC216" i="19"/>
  <c r="AC217" i="19"/>
  <c r="AC218" i="19"/>
  <c r="AC219" i="19"/>
  <c r="AC220" i="19"/>
  <c r="AC221" i="19"/>
  <c r="AC222" i="19"/>
  <c r="AC223" i="19"/>
  <c r="AC224" i="19"/>
  <c r="AC225" i="19"/>
  <c r="AC226" i="19"/>
  <c r="AC227" i="19"/>
  <c r="AC228" i="19"/>
  <c r="AC229" i="19"/>
  <c r="AC230" i="19"/>
  <c r="AC231" i="19"/>
  <c r="AC232" i="19"/>
  <c r="AC233" i="19"/>
  <c r="AC234" i="19"/>
  <c r="AC235" i="19"/>
  <c r="AC236" i="19"/>
  <c r="AC237" i="19"/>
  <c r="AC238" i="19"/>
  <c r="AC239" i="19"/>
  <c r="AC240" i="19"/>
  <c r="AC241" i="19"/>
  <c r="AC242" i="19"/>
  <c r="AC243" i="19"/>
  <c r="AC244" i="19"/>
  <c r="AC245" i="19"/>
  <c r="AC246" i="19"/>
  <c r="AC247" i="19"/>
  <c r="AC248" i="19"/>
  <c r="AC249" i="19"/>
  <c r="AC250" i="19"/>
  <c r="AC251" i="19"/>
  <c r="AC252" i="19"/>
  <c r="AC253" i="19"/>
  <c r="AC254" i="19"/>
  <c r="AC255" i="19"/>
  <c r="AC256" i="19"/>
  <c r="AC257" i="19"/>
  <c r="AC258" i="19"/>
  <c r="AC259" i="19"/>
  <c r="AC260" i="19"/>
  <c r="AC261" i="19"/>
  <c r="AC262" i="19"/>
  <c r="AC263" i="19"/>
  <c r="AC264" i="19"/>
  <c r="AC265" i="19"/>
  <c r="AC266" i="19"/>
  <c r="AC267" i="19"/>
  <c r="AC268" i="19"/>
  <c r="AC269" i="19"/>
  <c r="AC270" i="19"/>
  <c r="AC271" i="19"/>
  <c r="AC272" i="19"/>
  <c r="AC273" i="19"/>
  <c r="AC274" i="19"/>
  <c r="AC275" i="19"/>
  <c r="AC276" i="19"/>
  <c r="AC277" i="19"/>
  <c r="AC278" i="19"/>
  <c r="AC279" i="19"/>
  <c r="AC280" i="19"/>
  <c r="AC281" i="19"/>
  <c r="AC282" i="19"/>
  <c r="AC283" i="19"/>
  <c r="AC284" i="19"/>
  <c r="AC285" i="19"/>
  <c r="AC286" i="19"/>
  <c r="AC287" i="19"/>
  <c r="AC288" i="19"/>
  <c r="AC289" i="19"/>
  <c r="AC290" i="19"/>
  <c r="AC291" i="19"/>
  <c r="AC292" i="19"/>
  <c r="AC293" i="19"/>
  <c r="AC294" i="19"/>
  <c r="AC295" i="19"/>
  <c r="AC296" i="19"/>
  <c r="AC297" i="19"/>
  <c r="AC298" i="19"/>
  <c r="AC299" i="19"/>
  <c r="AC300" i="19"/>
  <c r="AC301" i="19"/>
  <c r="AC302" i="19"/>
  <c r="AC303" i="19"/>
  <c r="AC304" i="19"/>
  <c r="AC305" i="19"/>
  <c r="AC306" i="19"/>
  <c r="AC307" i="19"/>
  <c r="AC308" i="19"/>
  <c r="AC309" i="19"/>
  <c r="AC310" i="19"/>
  <c r="AC311" i="19"/>
  <c r="AC312" i="19"/>
  <c r="AC313" i="19"/>
  <c r="AC314" i="19"/>
  <c r="AC315" i="19"/>
  <c r="AC316" i="19"/>
  <c r="AC317" i="19"/>
  <c r="AC318" i="19"/>
  <c r="AC319" i="19"/>
  <c r="AC320" i="19"/>
  <c r="AC321" i="19"/>
  <c r="AC322" i="19"/>
  <c r="AC323" i="19"/>
  <c r="AC324" i="19"/>
  <c r="AC325" i="19"/>
  <c r="AC326" i="19"/>
  <c r="AC327" i="19"/>
  <c r="AC328" i="19"/>
  <c r="AC329" i="19"/>
  <c r="AC330" i="19"/>
  <c r="AC331" i="19"/>
  <c r="AC332" i="19"/>
  <c r="AC333" i="19"/>
  <c r="AC334" i="19"/>
  <c r="AC335" i="19"/>
  <c r="AC336" i="19"/>
  <c r="AC337" i="19"/>
  <c r="AC338" i="19"/>
  <c r="AC339" i="19"/>
  <c r="AC340" i="19"/>
  <c r="AC341" i="19"/>
  <c r="AC342" i="19"/>
  <c r="AC343" i="19"/>
  <c r="AC344" i="19"/>
  <c r="AC345" i="19"/>
  <c r="AC346" i="19"/>
  <c r="AC347" i="19"/>
  <c r="AC348" i="19"/>
  <c r="AC349" i="19"/>
  <c r="AC350" i="19"/>
  <c r="AC351" i="19"/>
  <c r="AC352" i="19"/>
  <c r="AC353" i="19"/>
  <c r="AC354" i="19"/>
  <c r="AC355" i="19"/>
  <c r="AC356" i="19"/>
  <c r="AC357" i="19"/>
  <c r="AC358" i="19"/>
  <c r="AC359" i="19"/>
  <c r="AC360" i="19"/>
  <c r="AC361" i="19"/>
  <c r="AC362" i="19"/>
  <c r="AC363" i="19"/>
  <c r="AC364" i="19"/>
  <c r="AC365" i="19"/>
  <c r="AC366" i="19"/>
  <c r="AC367" i="19"/>
  <c r="AC368" i="19"/>
  <c r="AC369" i="19"/>
  <c r="AC370" i="19"/>
  <c r="AC371" i="19"/>
  <c r="AC372" i="19"/>
  <c r="AC373" i="19"/>
  <c r="AC374" i="19"/>
  <c r="AC375" i="19"/>
  <c r="AC376" i="19"/>
  <c r="AC377" i="19"/>
  <c r="AC378" i="19"/>
  <c r="AC379" i="19"/>
  <c r="AC380" i="19"/>
  <c r="AC381" i="19"/>
  <c r="AC382" i="19"/>
  <c r="AC383" i="19"/>
  <c r="AC384" i="19"/>
  <c r="AC385" i="19"/>
  <c r="AC386" i="19"/>
  <c r="AC387" i="19"/>
  <c r="AC388" i="19"/>
  <c r="AC389" i="19"/>
  <c r="AC390" i="19"/>
  <c r="AC391" i="19"/>
  <c r="AC392" i="19"/>
  <c r="AC393" i="19"/>
  <c r="AC394" i="19"/>
  <c r="AC395" i="19"/>
  <c r="AC396" i="19"/>
  <c r="AC397" i="19"/>
  <c r="AC398" i="19"/>
  <c r="AC399" i="19"/>
  <c r="AC400" i="19"/>
  <c r="AC401" i="19"/>
  <c r="AC402" i="19"/>
  <c r="AC403" i="19"/>
  <c r="AC404" i="19"/>
  <c r="AC405" i="19"/>
  <c r="AC406" i="19"/>
  <c r="AC407" i="19"/>
  <c r="AC408" i="19"/>
  <c r="AC409" i="19"/>
  <c r="AC410" i="19"/>
  <c r="AC411" i="19"/>
  <c r="AC412" i="19"/>
  <c r="AC413" i="19"/>
  <c r="AC414" i="19"/>
  <c r="AC415" i="19"/>
  <c r="AC416" i="19"/>
  <c r="AC417" i="19"/>
  <c r="AC418" i="19"/>
  <c r="AC419" i="19"/>
  <c r="AC420" i="19"/>
  <c r="AC421" i="19"/>
  <c r="AC422" i="19"/>
  <c r="AC423" i="19"/>
  <c r="AC424" i="19"/>
  <c r="AC425" i="19"/>
  <c r="AC426" i="19"/>
  <c r="AC427" i="19"/>
  <c r="AC428" i="19"/>
  <c r="AC429" i="19"/>
  <c r="AC430" i="19"/>
  <c r="AC431" i="19"/>
  <c r="AC432" i="19"/>
  <c r="AC433" i="19"/>
  <c r="AC434" i="19"/>
  <c r="AC435" i="19"/>
  <c r="AC436" i="19"/>
  <c r="AC437" i="19"/>
  <c r="AC438" i="19"/>
  <c r="AC439" i="19"/>
  <c r="AC440" i="19"/>
  <c r="AC441" i="19"/>
  <c r="AC442" i="19"/>
  <c r="AC443" i="19"/>
  <c r="AC444" i="19"/>
  <c r="AC445" i="19"/>
  <c r="AC446" i="19"/>
  <c r="AC447" i="19"/>
  <c r="AC448" i="19"/>
  <c r="AC449" i="19"/>
  <c r="AC450" i="19"/>
  <c r="AC451" i="19"/>
  <c r="AC452" i="19"/>
  <c r="AC453" i="19"/>
  <c r="AC454" i="19"/>
  <c r="AC455" i="19"/>
  <c r="AC456" i="19"/>
  <c r="AC457" i="19"/>
  <c r="AC458" i="19"/>
  <c r="AC459" i="19"/>
  <c r="AC460" i="19"/>
  <c r="AC461" i="19"/>
  <c r="AC462" i="19"/>
  <c r="AC463" i="19"/>
  <c r="AC464" i="19"/>
  <c r="AC465" i="19"/>
  <c r="AC466" i="19"/>
  <c r="AC467" i="19"/>
  <c r="AC468" i="19"/>
  <c r="AC469" i="19"/>
  <c r="AC470" i="19"/>
  <c r="AC471" i="19"/>
  <c r="AC472" i="19"/>
  <c r="AC473" i="19"/>
  <c r="AC474" i="19"/>
  <c r="AC475" i="19"/>
  <c r="AC476" i="19"/>
  <c r="AC477" i="19"/>
  <c r="AC478" i="19"/>
  <c r="AC479" i="19"/>
  <c r="AC480" i="19"/>
  <c r="AC481" i="19"/>
  <c r="AC482" i="19"/>
  <c r="AC483" i="19"/>
  <c r="AC484" i="19"/>
  <c r="AC485" i="19"/>
  <c r="AC486" i="19"/>
  <c r="AC487" i="19"/>
  <c r="AC488" i="19"/>
  <c r="AC489" i="19"/>
  <c r="AC490" i="19"/>
  <c r="AC491" i="19"/>
  <c r="AC492" i="19"/>
  <c r="AC493" i="19"/>
  <c r="AC494" i="19"/>
  <c r="AC495" i="19"/>
  <c r="AC496" i="19"/>
  <c r="AC497" i="19"/>
  <c r="AC498" i="19"/>
  <c r="AC499" i="19"/>
  <c r="AC500" i="19"/>
  <c r="AC501" i="19"/>
  <c r="AC502" i="19"/>
  <c r="AC503" i="19"/>
  <c r="AC504" i="19"/>
  <c r="AC505" i="19"/>
  <c r="AC506" i="19"/>
  <c r="AC507" i="19"/>
  <c r="AC508" i="19"/>
  <c r="AC509" i="19"/>
  <c r="AC510" i="19"/>
  <c r="AC511" i="19"/>
  <c r="AC512" i="19"/>
  <c r="AC513" i="19"/>
  <c r="AC514" i="19"/>
  <c r="AC515" i="19"/>
  <c r="AC516" i="19"/>
  <c r="AC517" i="19"/>
  <c r="AC518" i="19"/>
  <c r="AC519" i="19"/>
  <c r="AC520" i="19"/>
  <c r="AC521" i="19"/>
  <c r="AC522" i="19"/>
  <c r="AC523" i="19"/>
  <c r="AC524" i="19"/>
  <c r="AC525" i="19"/>
  <c r="AC526" i="19"/>
  <c r="AC527" i="19"/>
  <c r="AC528" i="19"/>
  <c r="AC529" i="19"/>
  <c r="AC530" i="19"/>
  <c r="AC531" i="19"/>
  <c r="AC532" i="19"/>
  <c r="AC533" i="19"/>
  <c r="AC534" i="19"/>
  <c r="AC535" i="19"/>
  <c r="AC536" i="19"/>
  <c r="AC537" i="19"/>
  <c r="AC538" i="19"/>
  <c r="AC539" i="19"/>
  <c r="AC540" i="19"/>
  <c r="AC541" i="19"/>
  <c r="AC542" i="19"/>
  <c r="AC543" i="19"/>
  <c r="AC544" i="19"/>
  <c r="AC545" i="19"/>
  <c r="AC546" i="19"/>
  <c r="AC547" i="19"/>
  <c r="AC548" i="19"/>
  <c r="AC549" i="19"/>
  <c r="AC550" i="19"/>
  <c r="AC551" i="19"/>
  <c r="AC552" i="19"/>
  <c r="AC553" i="19"/>
  <c r="AC554" i="19"/>
  <c r="AC555" i="19"/>
  <c r="AC556" i="19"/>
  <c r="AC557" i="19"/>
  <c r="AC558" i="19"/>
  <c r="AC559" i="19"/>
  <c r="AC560" i="19"/>
  <c r="AC561" i="19"/>
  <c r="AC562" i="19"/>
  <c r="AC563" i="19"/>
  <c r="AC564" i="19"/>
  <c r="AC565" i="19"/>
  <c r="AC566" i="19"/>
  <c r="AC567" i="19"/>
  <c r="AC568" i="19"/>
  <c r="AC569" i="19"/>
  <c r="AC570" i="19"/>
  <c r="AC571" i="19"/>
  <c r="AC572" i="19"/>
  <c r="AC573" i="19"/>
  <c r="AC574" i="19"/>
  <c r="AC575" i="19"/>
  <c r="AC576" i="19"/>
  <c r="AC577" i="19"/>
  <c r="AC578" i="19"/>
  <c r="AC579" i="19"/>
  <c r="AC580" i="19"/>
  <c r="AC581" i="19"/>
  <c r="AC582" i="19"/>
  <c r="AC583" i="19"/>
  <c r="AC584" i="19"/>
  <c r="AC585" i="19"/>
  <c r="AC586" i="19"/>
  <c r="AC587" i="19"/>
  <c r="AC588" i="19"/>
  <c r="AC589" i="19"/>
  <c r="AC590" i="19"/>
  <c r="AC591" i="19"/>
  <c r="AC592" i="19"/>
  <c r="AC593" i="19"/>
  <c r="AC594" i="19"/>
  <c r="AC595" i="19"/>
  <c r="AC596" i="19"/>
  <c r="AC597" i="19"/>
  <c r="AC598" i="19"/>
  <c r="AC599" i="19"/>
  <c r="AC600" i="19"/>
  <c r="AC601" i="19"/>
  <c r="AC602" i="19"/>
  <c r="AC603" i="19"/>
  <c r="AC604" i="19"/>
  <c r="AC605" i="19"/>
  <c r="AC606" i="19"/>
  <c r="AC607" i="19"/>
  <c r="AC608" i="19"/>
  <c r="AC609" i="19"/>
  <c r="AC610" i="19"/>
  <c r="AC611" i="19"/>
  <c r="AC612" i="19"/>
  <c r="AC613" i="19"/>
  <c r="AC614" i="19"/>
  <c r="AC615" i="19"/>
  <c r="AC616" i="19"/>
  <c r="AC617" i="19"/>
  <c r="AC618" i="19"/>
  <c r="AC619" i="19"/>
  <c r="AC620" i="19"/>
  <c r="AC621" i="19"/>
  <c r="AC622" i="19"/>
  <c r="AC623" i="19"/>
  <c r="AC624" i="19"/>
  <c r="AC625" i="19"/>
  <c r="AC626" i="19"/>
  <c r="AC627" i="19"/>
  <c r="AC628" i="19"/>
  <c r="AC629" i="19"/>
  <c r="AC630" i="19"/>
  <c r="AC631" i="19"/>
  <c r="AC632" i="19"/>
  <c r="AC633" i="19"/>
  <c r="AC634" i="19"/>
  <c r="AC635" i="19"/>
  <c r="AC636" i="19"/>
  <c r="AC637" i="19"/>
  <c r="AC638" i="19"/>
  <c r="AC639" i="19"/>
  <c r="AC640" i="19"/>
  <c r="AC641" i="19"/>
  <c r="AC642" i="19"/>
  <c r="AC643" i="19"/>
  <c r="AC644" i="19"/>
  <c r="AC645" i="19"/>
  <c r="AC646" i="19"/>
  <c r="AC647" i="19"/>
  <c r="AC648" i="19"/>
  <c r="AC649" i="19"/>
  <c r="AC650" i="19"/>
  <c r="AC651" i="19"/>
  <c r="AC652" i="19"/>
  <c r="AC653" i="19"/>
  <c r="AC654" i="19"/>
  <c r="AC655" i="19"/>
  <c r="AC656" i="19"/>
  <c r="AC657" i="19"/>
  <c r="AC658" i="19"/>
  <c r="AC659" i="19"/>
  <c r="AC660" i="19"/>
  <c r="AC661" i="19"/>
  <c r="AC662" i="19"/>
  <c r="AC663" i="19"/>
  <c r="AC664" i="19"/>
  <c r="AC665" i="19"/>
  <c r="AC666" i="19"/>
  <c r="AC667" i="19"/>
  <c r="AC668" i="19"/>
  <c r="AC669" i="19"/>
  <c r="AC670" i="19"/>
  <c r="AC671" i="19"/>
  <c r="AC672" i="19"/>
  <c r="AC673" i="19"/>
  <c r="AC674" i="19"/>
  <c r="AC675" i="19"/>
  <c r="AC676" i="19"/>
  <c r="AC677" i="19"/>
  <c r="AC678" i="19"/>
  <c r="AC679" i="19"/>
  <c r="AC680" i="19"/>
  <c r="AC681" i="19"/>
  <c r="AC682" i="19"/>
  <c r="AC683" i="19"/>
  <c r="AC684" i="19"/>
  <c r="AC685" i="19"/>
  <c r="AC686" i="19"/>
  <c r="AC687" i="19"/>
  <c r="AC688" i="19"/>
  <c r="AC689" i="19"/>
  <c r="AC690" i="19"/>
  <c r="AC691" i="19"/>
  <c r="AC692" i="19"/>
  <c r="AC693" i="19"/>
  <c r="AC694" i="19"/>
  <c r="AC695" i="19"/>
  <c r="AC696" i="19"/>
  <c r="AC697" i="19"/>
  <c r="AC698" i="19"/>
  <c r="AC699" i="19"/>
  <c r="AC700" i="19"/>
  <c r="AC701" i="19"/>
  <c r="AC702" i="19"/>
  <c r="AC703" i="19"/>
  <c r="AC704" i="19"/>
  <c r="AC705" i="19"/>
  <c r="AC706" i="19"/>
  <c r="AC707" i="19"/>
  <c r="AC708" i="19"/>
  <c r="AC709" i="19"/>
  <c r="AC710" i="19"/>
  <c r="AC711" i="19"/>
  <c r="AC712" i="19"/>
  <c r="AC713" i="19"/>
  <c r="AC714" i="19"/>
  <c r="AC715" i="19"/>
  <c r="AC716" i="19"/>
  <c r="AC717" i="19"/>
  <c r="AC718" i="19"/>
  <c r="AC719" i="19"/>
  <c r="AC720" i="19"/>
  <c r="AC721" i="19"/>
  <c r="AC722" i="19"/>
  <c r="AC723" i="19"/>
  <c r="AC724" i="19"/>
  <c r="AC725" i="19"/>
  <c r="AC726" i="19"/>
  <c r="AC727" i="19"/>
  <c r="AC728" i="19"/>
  <c r="AC729" i="19"/>
  <c r="AC730" i="19"/>
  <c r="AC731" i="19"/>
  <c r="AC732" i="19"/>
  <c r="AC733" i="19"/>
  <c r="AC734" i="19"/>
  <c r="AC735" i="19"/>
  <c r="AC736" i="19"/>
  <c r="AC737" i="19"/>
  <c r="AC738" i="19"/>
  <c r="AC739" i="19"/>
  <c r="AC740" i="19"/>
  <c r="AC741" i="19"/>
  <c r="AC742" i="19"/>
  <c r="AC743" i="19"/>
  <c r="AC744" i="19"/>
  <c r="AC745" i="19"/>
  <c r="AC746" i="19"/>
  <c r="AC747" i="19"/>
  <c r="AC748" i="19"/>
  <c r="AC749" i="19"/>
  <c r="AC750" i="19"/>
  <c r="AC751" i="19"/>
  <c r="AC752" i="19"/>
  <c r="AC753" i="19"/>
  <c r="AC754" i="19"/>
  <c r="AC755" i="19"/>
  <c r="AC756" i="19"/>
  <c r="AC757" i="19"/>
  <c r="AC758" i="19"/>
  <c r="AC759" i="19"/>
  <c r="AC760" i="19"/>
  <c r="AC761" i="19"/>
  <c r="AC762" i="19"/>
  <c r="AC763" i="19"/>
  <c r="AC764" i="19"/>
  <c r="AC765" i="19"/>
  <c r="AC766" i="19"/>
  <c r="AC767" i="19"/>
  <c r="AC768" i="19"/>
  <c r="AC769" i="19"/>
  <c r="AC770" i="19"/>
  <c r="AC771" i="19"/>
  <c r="AC772" i="19"/>
  <c r="AC773" i="19"/>
  <c r="AC774" i="19"/>
  <c r="AC775" i="19"/>
  <c r="AC776" i="19"/>
  <c r="AC777" i="19"/>
  <c r="AC778" i="19"/>
  <c r="AC779" i="19"/>
  <c r="AC780" i="19"/>
  <c r="AC781" i="19"/>
  <c r="AC782" i="19"/>
  <c r="AC783" i="19"/>
  <c r="AC784" i="19"/>
  <c r="AC785" i="19"/>
  <c r="AC786" i="19"/>
  <c r="AC787" i="19"/>
  <c r="AC788" i="19"/>
  <c r="AC789" i="19"/>
  <c r="AC790" i="19"/>
  <c r="AC791" i="19"/>
  <c r="AC792" i="19"/>
  <c r="AC793" i="19"/>
  <c r="AC794" i="19"/>
  <c r="AC795" i="19"/>
  <c r="AC796" i="19"/>
  <c r="AC797" i="19"/>
  <c r="AC798" i="19"/>
  <c r="AC799" i="19"/>
  <c r="AC800" i="19"/>
  <c r="AC801" i="19"/>
  <c r="AC802" i="19"/>
  <c r="AC803" i="19"/>
  <c r="AC804" i="19"/>
  <c r="AC805" i="19"/>
  <c r="AC806" i="19"/>
  <c r="AC807" i="19"/>
  <c r="AC808" i="19"/>
  <c r="AC809" i="19"/>
  <c r="AC810" i="19"/>
  <c r="AC811" i="19"/>
  <c r="AC812" i="19"/>
  <c r="AC813" i="19"/>
  <c r="AC814" i="19"/>
  <c r="AC815" i="19"/>
  <c r="AC816" i="19"/>
  <c r="AC817" i="19"/>
  <c r="AC818" i="19"/>
  <c r="AC819" i="19"/>
  <c r="AC820" i="19"/>
  <c r="AC821" i="19"/>
  <c r="AC822" i="19"/>
  <c r="AC823" i="19"/>
  <c r="AC824" i="19"/>
  <c r="AC825" i="19"/>
  <c r="AC826" i="19"/>
  <c r="AC827" i="19"/>
  <c r="AC828" i="19"/>
  <c r="AC829" i="19"/>
  <c r="AC830" i="19"/>
  <c r="AC831" i="19"/>
  <c r="AC832" i="19"/>
  <c r="AC833" i="19"/>
  <c r="AC834" i="19"/>
  <c r="AC835" i="19"/>
  <c r="AC836" i="19"/>
  <c r="AC837" i="19"/>
  <c r="AC838" i="19"/>
  <c r="AC839" i="19"/>
  <c r="AC840" i="19"/>
  <c r="AC841" i="19"/>
  <c r="AC842" i="19"/>
  <c r="AC843" i="19"/>
  <c r="AC844" i="19"/>
  <c r="AC845" i="19"/>
  <c r="AC846" i="19"/>
  <c r="AC847" i="19"/>
  <c r="AC848" i="19"/>
  <c r="AC849" i="19"/>
  <c r="AC850" i="19"/>
  <c r="AC851" i="19"/>
  <c r="AC852" i="19"/>
  <c r="AC853" i="19"/>
  <c r="AC854" i="19"/>
  <c r="AC855" i="19"/>
  <c r="AC856" i="19"/>
  <c r="AC857" i="19"/>
  <c r="AC858" i="19"/>
  <c r="AC859" i="19"/>
  <c r="AC860" i="19"/>
  <c r="AC861" i="19"/>
  <c r="AC862" i="19"/>
  <c r="AC863" i="19"/>
  <c r="AC864" i="19"/>
  <c r="AC865" i="19"/>
  <c r="AC866" i="19"/>
  <c r="AC867" i="19"/>
  <c r="AC868" i="19"/>
  <c r="AC869" i="19"/>
  <c r="AC870" i="19"/>
  <c r="AC871" i="19"/>
  <c r="AC872" i="19"/>
  <c r="AC873" i="19"/>
  <c r="AC874" i="19"/>
  <c r="AC875" i="19"/>
  <c r="AC876" i="19"/>
  <c r="AC877" i="19"/>
  <c r="AC878" i="19"/>
  <c r="AC879" i="19"/>
  <c r="AC880" i="19"/>
  <c r="AC881" i="19"/>
  <c r="AC882" i="19"/>
  <c r="AC883" i="19"/>
  <c r="AC884" i="19"/>
  <c r="AC885" i="19"/>
  <c r="AC886" i="19"/>
  <c r="AC887" i="19"/>
  <c r="AC888" i="19"/>
  <c r="AC889" i="19"/>
  <c r="AC890" i="19"/>
  <c r="AC891" i="19"/>
  <c r="AC892" i="19"/>
  <c r="AC893" i="19"/>
  <c r="AC894" i="19"/>
  <c r="AC895" i="19"/>
  <c r="AC896" i="19"/>
  <c r="AC897" i="19"/>
  <c r="AC898" i="19"/>
  <c r="AC899" i="19"/>
  <c r="AC900" i="19"/>
  <c r="AC901" i="19"/>
  <c r="AC902" i="19"/>
  <c r="AC903" i="19"/>
  <c r="AC904" i="19"/>
  <c r="AC905" i="19"/>
  <c r="AC906" i="19"/>
  <c r="AC907" i="19"/>
  <c r="AC908" i="19"/>
  <c r="AC909" i="19"/>
  <c r="AC910" i="19"/>
  <c r="AC911" i="19"/>
  <c r="AC912" i="19"/>
  <c r="AC913" i="19"/>
  <c r="AC914" i="19"/>
  <c r="AC915" i="19"/>
  <c r="AC916" i="19"/>
  <c r="AC917" i="19"/>
  <c r="AC918" i="19"/>
  <c r="AC919" i="19"/>
  <c r="AC920" i="19"/>
  <c r="AC921" i="19"/>
  <c r="AC922" i="19"/>
  <c r="AC923" i="19"/>
  <c r="AC924" i="19"/>
  <c r="AC925" i="19"/>
  <c r="AC926" i="19"/>
  <c r="AC927" i="19"/>
  <c r="AC928" i="19"/>
  <c r="AC929" i="19"/>
  <c r="AC930" i="19"/>
  <c r="AC931" i="19"/>
  <c r="AC932" i="19"/>
  <c r="AC933" i="19"/>
  <c r="AC934" i="19"/>
  <c r="AC935" i="19"/>
  <c r="AC936" i="19"/>
  <c r="AC937" i="19"/>
  <c r="AC938" i="19"/>
  <c r="AC939" i="19"/>
  <c r="AC940" i="19"/>
  <c r="AC941" i="19"/>
  <c r="AC942" i="19"/>
  <c r="AC943" i="19"/>
  <c r="AC944" i="19"/>
  <c r="AC945" i="19"/>
  <c r="AC946" i="19"/>
  <c r="AC947" i="19"/>
  <c r="AC948" i="19"/>
  <c r="AC949" i="19"/>
  <c r="AC950" i="19"/>
  <c r="AC951" i="19"/>
  <c r="AC952" i="19"/>
  <c r="AC953" i="19"/>
  <c r="AC954" i="19"/>
  <c r="AC955" i="19"/>
  <c r="AC956" i="19"/>
  <c r="AC957" i="19"/>
  <c r="AC958" i="19"/>
  <c r="AC959" i="19"/>
  <c r="AC960" i="19"/>
  <c r="AC961" i="19"/>
  <c r="AC962" i="19"/>
  <c r="AC963" i="19"/>
  <c r="AC964" i="19"/>
  <c r="AC965" i="19"/>
  <c r="AC966" i="19"/>
  <c r="AC967" i="19"/>
  <c r="AC968" i="19"/>
  <c r="AC969" i="19"/>
  <c r="AC970" i="19"/>
  <c r="AC971" i="19"/>
  <c r="AC972" i="19"/>
  <c r="AC973" i="19"/>
  <c r="AC974" i="19"/>
  <c r="AC975" i="19"/>
  <c r="AC976" i="19"/>
  <c r="AC977" i="19"/>
  <c r="AC978" i="19"/>
  <c r="AC979" i="19"/>
  <c r="AC980" i="19"/>
  <c r="AC981" i="19"/>
  <c r="AC982" i="19"/>
  <c r="AC983" i="19"/>
  <c r="AC984" i="19"/>
  <c r="AC985" i="19"/>
  <c r="AC986" i="19"/>
  <c r="AC987" i="19"/>
  <c r="AC988" i="19"/>
  <c r="AC989" i="19"/>
  <c r="AC990" i="19"/>
  <c r="AC991" i="19"/>
  <c r="AC992" i="19"/>
  <c r="AC993" i="19"/>
  <c r="AC994" i="19"/>
  <c r="AC995" i="19"/>
  <c r="AC996" i="19"/>
  <c r="AC997" i="19"/>
  <c r="AC998" i="19"/>
  <c r="AC999" i="19"/>
  <c r="AC1000" i="19"/>
  <c r="AC1001" i="19"/>
  <c r="AC1002" i="19"/>
  <c r="AC1003" i="19"/>
  <c r="AC1004" i="19"/>
  <c r="AC1005" i="19"/>
  <c r="AC1006" i="19"/>
  <c r="AC1007" i="19"/>
  <c r="AC1008" i="19"/>
  <c r="AC1009" i="19"/>
  <c r="AC1010" i="19"/>
  <c r="AC1011" i="19"/>
  <c r="AC1012" i="19"/>
  <c r="AC1013" i="19"/>
  <c r="AC1014" i="19"/>
  <c r="AC1015" i="19"/>
  <c r="AC1016" i="19"/>
  <c r="AC1017" i="19"/>
  <c r="AC1018" i="19"/>
  <c r="AC1019" i="19"/>
  <c r="AC1020" i="19"/>
  <c r="AC1021" i="19"/>
  <c r="AC1022" i="19"/>
  <c r="AC1023" i="19"/>
  <c r="AC1024" i="19"/>
  <c r="AC1025" i="19"/>
  <c r="AC1026" i="19"/>
  <c r="AC1027" i="19"/>
  <c r="AC1028" i="19"/>
  <c r="AC1029" i="19"/>
  <c r="AC1030" i="19"/>
  <c r="AC1031" i="19"/>
  <c r="AC1032" i="19"/>
  <c r="AC1033" i="19"/>
  <c r="AC1034" i="19"/>
  <c r="AC1035" i="19"/>
  <c r="AC1036" i="19"/>
  <c r="AC1037" i="19"/>
  <c r="AC1038" i="19"/>
  <c r="AC1039" i="19"/>
  <c r="AC1040" i="19"/>
  <c r="AC1041" i="19"/>
  <c r="AC1042" i="19"/>
  <c r="AC1043" i="19"/>
  <c r="AC1044" i="19"/>
  <c r="AC1045" i="19"/>
  <c r="AC1046" i="19"/>
  <c r="AC1047" i="19"/>
  <c r="AC1048" i="19"/>
  <c r="AC1049" i="19"/>
  <c r="AC1050" i="19"/>
  <c r="AC1051" i="19"/>
  <c r="AC1052" i="19"/>
  <c r="AC1053" i="19"/>
  <c r="AC1054" i="19"/>
  <c r="AC1055" i="19"/>
  <c r="AC1056" i="19"/>
  <c r="AC1057" i="19"/>
  <c r="AC1058" i="19"/>
  <c r="AC1059" i="19"/>
  <c r="AC1060" i="19"/>
  <c r="AC1061" i="19"/>
  <c r="AC1062" i="19"/>
  <c r="AC1063" i="19"/>
  <c r="AC1064" i="19"/>
  <c r="AC1065" i="19"/>
  <c r="AC1066" i="19"/>
  <c r="AC1067" i="19"/>
  <c r="AC1068" i="19"/>
  <c r="AC1069" i="19"/>
  <c r="AC1070" i="19"/>
  <c r="AC1071" i="19"/>
  <c r="AC1072" i="19"/>
  <c r="AC1073" i="19"/>
  <c r="AC1074" i="19"/>
  <c r="AC1075" i="19"/>
  <c r="AC1076" i="19"/>
  <c r="AC1077" i="19"/>
  <c r="AC1078" i="19"/>
  <c r="AC1079" i="19"/>
  <c r="AC1080" i="19"/>
  <c r="AC1081" i="19"/>
  <c r="AC1082" i="19"/>
  <c r="AC1083" i="19"/>
  <c r="AC1084" i="19"/>
  <c r="AC1085" i="19"/>
  <c r="AC1086" i="19"/>
  <c r="AC1087" i="19"/>
  <c r="AC1088" i="19"/>
  <c r="AC1089" i="19"/>
  <c r="AC1090" i="19"/>
  <c r="AC1091" i="19"/>
  <c r="AC1092" i="19"/>
  <c r="AC1093" i="19"/>
  <c r="AC1094" i="19"/>
  <c r="AC1095" i="19"/>
  <c r="AC1096" i="19"/>
  <c r="AC1097" i="19"/>
  <c r="AC1098" i="19"/>
  <c r="AC1099" i="19"/>
  <c r="AC1100" i="19"/>
  <c r="AC1101" i="19"/>
  <c r="AC1102" i="19"/>
  <c r="AC1103" i="19"/>
  <c r="AC1104" i="19"/>
  <c r="AC1105" i="19"/>
  <c r="AC1106" i="19"/>
  <c r="AC1107" i="19"/>
  <c r="AC1108" i="19"/>
  <c r="AC1109" i="19"/>
  <c r="AC1110" i="19"/>
  <c r="AC1111" i="19"/>
  <c r="AC1112" i="19"/>
  <c r="AC1113" i="19"/>
  <c r="AC1114" i="19"/>
  <c r="AC1115" i="19"/>
  <c r="AC1116" i="19"/>
  <c r="AC1117" i="19"/>
  <c r="AC1118" i="19"/>
  <c r="AC1119" i="19"/>
  <c r="AC1120" i="19"/>
  <c r="AC1121" i="19"/>
  <c r="AC1122" i="19"/>
  <c r="AC1123" i="19"/>
  <c r="AC1124" i="19"/>
  <c r="AC1125" i="19"/>
  <c r="AC1126" i="19"/>
  <c r="AC1127" i="19"/>
  <c r="AC1128" i="19"/>
  <c r="AC1129" i="19"/>
  <c r="AC1130" i="19"/>
  <c r="AC1131" i="19"/>
  <c r="AC1132" i="19"/>
  <c r="AC1133" i="19"/>
  <c r="AC1134" i="19"/>
  <c r="AC1135" i="19"/>
  <c r="AC1136" i="19"/>
  <c r="AC1137" i="19"/>
  <c r="AC1138" i="19"/>
  <c r="AC1139" i="19"/>
  <c r="AC1140" i="19"/>
  <c r="AC1141" i="19"/>
  <c r="AC1142" i="19"/>
  <c r="AC1143" i="19"/>
  <c r="AC1144" i="19"/>
  <c r="AC1145" i="19"/>
  <c r="AC1146" i="19"/>
  <c r="AC1147" i="19"/>
  <c r="AC1148" i="19"/>
  <c r="AC1149" i="19"/>
  <c r="AC1150" i="19"/>
  <c r="AC1151" i="19"/>
  <c r="AC1152" i="19"/>
  <c r="AC1153" i="19"/>
  <c r="AC1154" i="19"/>
  <c r="AC1155" i="19"/>
  <c r="AC1156" i="19"/>
  <c r="AC1157" i="19"/>
  <c r="AC1158" i="19"/>
  <c r="AC1159" i="19"/>
  <c r="AC1160" i="19"/>
  <c r="AC1161" i="19"/>
  <c r="AC1162" i="19"/>
  <c r="AC1163" i="19"/>
  <c r="AC1164" i="19"/>
  <c r="AC1165" i="19"/>
  <c r="AC1166" i="19"/>
  <c r="AC1167" i="19"/>
  <c r="AC1168" i="19"/>
  <c r="AC1169" i="19"/>
  <c r="AC1170" i="19"/>
  <c r="AC1171" i="19"/>
  <c r="AC1172" i="19"/>
  <c r="AC1173" i="19"/>
  <c r="AC1174" i="19"/>
  <c r="AC1175" i="19"/>
  <c r="AC1176" i="19"/>
  <c r="AC1177" i="19"/>
  <c r="AC1178" i="19"/>
  <c r="AC1179" i="19"/>
  <c r="AC1180" i="19"/>
  <c r="AC1181" i="19"/>
  <c r="AC1182" i="19"/>
  <c r="AC1183" i="19"/>
  <c r="AC1184" i="19"/>
  <c r="AC1185" i="19"/>
  <c r="AC1186" i="19"/>
  <c r="AC1187" i="19"/>
  <c r="AC1188" i="19"/>
  <c r="AC1189" i="19"/>
  <c r="AC1190" i="19"/>
  <c r="AC1191" i="19"/>
  <c r="AC1192" i="19"/>
  <c r="AC1193" i="19"/>
  <c r="AC1194" i="19"/>
  <c r="AC1195" i="19"/>
  <c r="AC1196" i="19"/>
  <c r="AC1197" i="19"/>
  <c r="AC1198" i="19"/>
  <c r="AC1199" i="19"/>
  <c r="AC1200" i="19"/>
  <c r="AC1201" i="19"/>
  <c r="AC1202" i="19"/>
  <c r="AC1203" i="19"/>
  <c r="AC1204" i="19"/>
  <c r="AC1205" i="19"/>
  <c r="AC1206" i="19"/>
  <c r="AC1207" i="19"/>
  <c r="AC1208" i="19"/>
  <c r="AC1209" i="19"/>
  <c r="AC1210" i="19"/>
  <c r="AC1211" i="19"/>
  <c r="AC1212" i="19"/>
  <c r="AC1213" i="19"/>
  <c r="AC1214" i="19"/>
  <c r="AC1215" i="19"/>
  <c r="AC1216" i="19"/>
  <c r="AC1217" i="19"/>
  <c r="AC1218" i="19"/>
  <c r="AC1219" i="19"/>
  <c r="AC1220" i="19"/>
  <c r="AC1221" i="19"/>
  <c r="AC1222" i="19"/>
  <c r="AC1223" i="19"/>
  <c r="AC1224" i="19"/>
  <c r="AC1225" i="19"/>
  <c r="AC1226" i="19"/>
  <c r="AC1227" i="19"/>
  <c r="AC1228" i="19"/>
  <c r="AC1229" i="19"/>
  <c r="AC1230" i="19"/>
  <c r="AC1231" i="19"/>
  <c r="AC1232" i="19"/>
  <c r="AC1233" i="19"/>
  <c r="AC1234" i="19"/>
  <c r="AC1235" i="19"/>
  <c r="AC1236" i="19"/>
  <c r="AC1237" i="19"/>
  <c r="AC1238" i="19"/>
  <c r="AC1239" i="19"/>
  <c r="AC1240" i="19"/>
  <c r="AC1241" i="19"/>
  <c r="AC1242" i="19"/>
  <c r="AC1243" i="19"/>
  <c r="AC1244" i="19"/>
  <c r="AC1245" i="19"/>
  <c r="AC1246" i="19"/>
  <c r="AC1247" i="19"/>
  <c r="AC1248" i="19"/>
  <c r="AC1249" i="19"/>
  <c r="AC1250" i="19"/>
  <c r="AC1251" i="19"/>
  <c r="AC1252" i="19"/>
  <c r="AC1253" i="19"/>
  <c r="AC1254" i="19"/>
  <c r="AC1255" i="19"/>
  <c r="AC1256" i="19"/>
  <c r="AC1257" i="19"/>
  <c r="AC1258" i="19"/>
  <c r="AC1259" i="19"/>
  <c r="AC1260" i="19"/>
  <c r="AC1261" i="19"/>
  <c r="AC1262" i="19"/>
  <c r="AC1263" i="19"/>
  <c r="AC1264" i="19"/>
  <c r="AC1265" i="19"/>
  <c r="AC1266" i="19"/>
  <c r="AC1267" i="19"/>
  <c r="AC1268" i="19"/>
  <c r="AC1269" i="19"/>
  <c r="AC1270" i="19"/>
  <c r="AC1271" i="19"/>
  <c r="AC1272" i="19"/>
  <c r="AC1273" i="19"/>
  <c r="AC1274" i="19"/>
  <c r="AC1275" i="19"/>
  <c r="AC1276" i="19"/>
  <c r="AC1277" i="19"/>
  <c r="AC1278" i="19"/>
  <c r="AC1279" i="19"/>
  <c r="AC1280" i="19"/>
  <c r="AC1281" i="19"/>
  <c r="AC1282" i="19"/>
  <c r="AC1283" i="19"/>
  <c r="AC1284" i="19"/>
  <c r="AC1285" i="19"/>
  <c r="AC1286" i="19"/>
  <c r="AC1287" i="19"/>
  <c r="AC1288" i="19"/>
  <c r="AC1289" i="19"/>
  <c r="AC1290" i="19"/>
  <c r="AC1291" i="19"/>
  <c r="AC1292" i="19"/>
  <c r="AC1293" i="19"/>
  <c r="AC1294" i="19"/>
  <c r="AC1295" i="19"/>
  <c r="AC1296" i="19"/>
  <c r="AC1297" i="19"/>
  <c r="AC1298" i="19"/>
  <c r="AC1299" i="19"/>
  <c r="AC1300" i="19"/>
  <c r="AC1301" i="19"/>
  <c r="AC1302" i="19"/>
  <c r="AC1303" i="19"/>
  <c r="AC1304" i="19"/>
  <c r="AC1305" i="19"/>
  <c r="AC1306" i="19"/>
  <c r="AC1307" i="19"/>
  <c r="AC1308" i="19"/>
  <c r="AC1309" i="19"/>
  <c r="AC1310" i="19"/>
  <c r="AC1311" i="19"/>
  <c r="AC1312" i="19"/>
  <c r="AC1313" i="19"/>
  <c r="AC1314" i="19"/>
  <c r="AC1315" i="19"/>
  <c r="AC1316" i="19"/>
  <c r="AC1317" i="19"/>
  <c r="AC1318" i="19"/>
  <c r="AC1319" i="19"/>
  <c r="AC1320" i="19"/>
  <c r="AC1321" i="19"/>
  <c r="AC1322" i="19"/>
  <c r="AC1323" i="19"/>
  <c r="AC1324" i="19"/>
  <c r="AC1325" i="19"/>
  <c r="AC1326" i="19"/>
  <c r="AC1327" i="19"/>
  <c r="AC1328" i="19"/>
  <c r="AC1329" i="19"/>
  <c r="AC1330" i="19"/>
  <c r="AC1331" i="19"/>
  <c r="AC1332" i="19"/>
  <c r="AC1333" i="19"/>
  <c r="AC1334" i="19"/>
  <c r="AC1335" i="19"/>
  <c r="AC1336" i="19"/>
  <c r="AC1337" i="19"/>
  <c r="AC1338" i="19"/>
  <c r="AC1339" i="19"/>
  <c r="AC1340" i="19"/>
  <c r="AC1341" i="19"/>
  <c r="AC1342" i="19"/>
  <c r="AC1343" i="19"/>
  <c r="AC1344" i="19"/>
  <c r="AC1345" i="19"/>
  <c r="AC1346" i="19"/>
  <c r="AC1347" i="19"/>
  <c r="AC1348" i="19"/>
  <c r="AC1349" i="19"/>
  <c r="AC1350" i="19"/>
  <c r="AC1351" i="19"/>
  <c r="AC1352" i="19"/>
  <c r="AC1353" i="19"/>
  <c r="AC1354" i="19"/>
  <c r="AC1355" i="19"/>
  <c r="AC1356" i="19"/>
  <c r="AC1357" i="19"/>
  <c r="AC1358" i="19"/>
  <c r="AC1359" i="19"/>
  <c r="AC1360" i="19"/>
  <c r="AC1361" i="19"/>
  <c r="AC1362" i="19"/>
  <c r="AC1363" i="19"/>
  <c r="AC1364" i="19"/>
  <c r="AC1365" i="19"/>
  <c r="AC1366" i="19"/>
  <c r="AC1367" i="19"/>
  <c r="AC1368" i="19"/>
  <c r="AC1369" i="19"/>
  <c r="AC1370" i="19"/>
  <c r="AC1371" i="19"/>
  <c r="AC1372" i="19"/>
  <c r="AC1373" i="19"/>
  <c r="AC1374" i="19"/>
  <c r="AC1375" i="19"/>
  <c r="AC1376" i="19"/>
  <c r="AC1377" i="19"/>
  <c r="AC1378" i="19"/>
  <c r="AC1379" i="19"/>
  <c r="AC1380" i="19"/>
  <c r="AC1381" i="19"/>
  <c r="AC1382" i="19"/>
  <c r="AC1383" i="19"/>
  <c r="AC1384" i="19"/>
  <c r="AC1385" i="19"/>
  <c r="AC1386" i="19"/>
  <c r="AC1387" i="19"/>
  <c r="AC1388" i="19"/>
  <c r="AC1389" i="19"/>
  <c r="AC1390" i="19"/>
  <c r="AC1391" i="19"/>
  <c r="AC1392" i="19"/>
  <c r="AC1393" i="19"/>
  <c r="AC1394" i="19"/>
  <c r="AC1395" i="19"/>
  <c r="AC1396" i="19"/>
  <c r="AC1397" i="19"/>
  <c r="AC1398" i="19"/>
  <c r="AC1399" i="19"/>
  <c r="AC1400" i="19"/>
  <c r="AC1401" i="19"/>
  <c r="AC1402" i="19"/>
  <c r="AC1403" i="19"/>
  <c r="AC1404" i="19"/>
  <c r="AC1405" i="19"/>
  <c r="AC1406" i="19"/>
  <c r="AC1407" i="19"/>
  <c r="AC1408" i="19"/>
  <c r="AC1409" i="19"/>
  <c r="AC1410" i="19"/>
  <c r="AC1411" i="19"/>
  <c r="AC1412" i="19"/>
  <c r="AC1413" i="19"/>
  <c r="AC1414" i="19"/>
  <c r="AC1415" i="19"/>
  <c r="AC1416" i="19"/>
  <c r="AC1417" i="19"/>
  <c r="AC1418" i="19"/>
  <c r="AC1419" i="19"/>
  <c r="AC1420" i="19"/>
  <c r="AC1421" i="19"/>
  <c r="AC1422" i="19"/>
  <c r="AC1423" i="19"/>
  <c r="AC1424" i="19"/>
  <c r="AC1425" i="19"/>
  <c r="AC1426" i="19"/>
  <c r="AC1427" i="19"/>
  <c r="AC1428" i="19"/>
  <c r="AC1429" i="19"/>
  <c r="AC1430" i="19"/>
  <c r="AC1431" i="19"/>
  <c r="AC1432" i="19"/>
  <c r="AC1433" i="19"/>
  <c r="AC1434" i="19"/>
  <c r="AC1435" i="19"/>
  <c r="AC1436" i="19"/>
  <c r="AC1437" i="19"/>
  <c r="AC1438" i="19"/>
  <c r="AC1439" i="19"/>
  <c r="AC1440" i="19"/>
  <c r="AC1441" i="19"/>
  <c r="AC1442" i="19"/>
  <c r="AC1443" i="19"/>
  <c r="AC1444" i="19"/>
  <c r="AC1445" i="19"/>
  <c r="AC1446" i="19"/>
  <c r="AC1447" i="19"/>
  <c r="AC1448" i="19"/>
  <c r="AC1449" i="19"/>
  <c r="AC1450" i="19"/>
  <c r="AC1451" i="19"/>
  <c r="AC1452" i="19"/>
  <c r="AC1453" i="19"/>
  <c r="AC1454" i="19"/>
  <c r="AC1455" i="19"/>
  <c r="AC1456" i="19"/>
  <c r="AC1457" i="19"/>
  <c r="AC1458" i="19"/>
  <c r="AC1459" i="19"/>
  <c r="AC1460" i="19"/>
  <c r="AC1461" i="19"/>
  <c r="AC1462" i="19"/>
  <c r="AC1463" i="19"/>
  <c r="AC1464" i="19"/>
  <c r="AC1465" i="19"/>
  <c r="AC1466" i="19"/>
  <c r="AC1467" i="19"/>
  <c r="AC1468" i="19"/>
  <c r="AC1469" i="19"/>
  <c r="AC1470" i="19"/>
  <c r="AC1471" i="19"/>
  <c r="AC1472" i="19"/>
  <c r="AC1473" i="19"/>
  <c r="AC1474" i="19"/>
  <c r="AC1475" i="19"/>
  <c r="AC1476" i="19"/>
  <c r="AC1477" i="19"/>
  <c r="AC1478" i="19"/>
  <c r="AC1479" i="19"/>
  <c r="AC1480" i="19"/>
  <c r="AC1481" i="19"/>
  <c r="AC1482" i="19"/>
  <c r="AC1483" i="19"/>
  <c r="AC1484" i="19"/>
  <c r="AC1485" i="19"/>
  <c r="AC1486" i="19"/>
  <c r="AC1487" i="19"/>
  <c r="AC1488" i="19"/>
  <c r="AC1489" i="19"/>
  <c r="AC1490" i="19"/>
  <c r="AC1491" i="19"/>
  <c r="AC1492" i="19"/>
  <c r="AC1493" i="19"/>
  <c r="AC1494" i="19"/>
  <c r="AC1495" i="19"/>
  <c r="AC1496" i="19"/>
  <c r="AC1497" i="19"/>
  <c r="AC1498" i="19"/>
  <c r="AC1499" i="19"/>
  <c r="AC1500" i="19"/>
  <c r="AC1501" i="19"/>
  <c r="AC1502" i="19"/>
  <c r="AC1503" i="19"/>
  <c r="AC1504" i="19"/>
  <c r="AC1505" i="19"/>
  <c r="AC1506" i="19"/>
  <c r="AC1507" i="19"/>
  <c r="AC1508" i="19"/>
  <c r="AC1509" i="19"/>
  <c r="AC1510" i="19"/>
  <c r="AC1511" i="19"/>
  <c r="AC1512" i="19"/>
  <c r="AC1513" i="19"/>
  <c r="AC1514" i="19"/>
  <c r="AC1515" i="19"/>
  <c r="AC1516" i="19"/>
  <c r="AC1517" i="19"/>
  <c r="AC1518" i="19"/>
  <c r="AC1519" i="19"/>
  <c r="AC1520" i="19"/>
  <c r="AC1521" i="19"/>
  <c r="AC1522" i="19"/>
  <c r="AC1523" i="19"/>
  <c r="AC1524" i="19"/>
  <c r="AC1525" i="19"/>
  <c r="AC1526" i="19"/>
  <c r="AC1527" i="19"/>
  <c r="AC1528" i="19"/>
  <c r="AC1529" i="19"/>
  <c r="AC1530" i="19"/>
  <c r="AC1531" i="19"/>
  <c r="AC1532" i="19"/>
  <c r="AC1533" i="19"/>
  <c r="AC1534" i="19"/>
  <c r="AC1535" i="19"/>
  <c r="AC1536" i="19"/>
  <c r="AC1537" i="19"/>
  <c r="AC1538" i="19"/>
  <c r="AC1539" i="19"/>
  <c r="AC1540" i="19"/>
  <c r="AC1541" i="19"/>
  <c r="AC1542" i="19"/>
  <c r="AC1543" i="19"/>
  <c r="AC1544" i="19"/>
  <c r="AC1545" i="19"/>
  <c r="AC1546" i="19"/>
  <c r="AC1547" i="19"/>
  <c r="AC1548" i="19"/>
  <c r="AC1549" i="19"/>
  <c r="AC1550" i="19"/>
  <c r="AC1551" i="19"/>
  <c r="AC1552" i="19"/>
  <c r="AC1553" i="19"/>
  <c r="AC1554" i="19"/>
  <c r="AC1555" i="19"/>
  <c r="AC1556" i="19"/>
  <c r="AC1557" i="19"/>
  <c r="AC1558" i="19"/>
  <c r="AC1559" i="19"/>
  <c r="AC1560" i="19"/>
  <c r="AC1561" i="19"/>
  <c r="AC1562" i="19"/>
  <c r="AC1563" i="19"/>
  <c r="AC1564" i="19"/>
  <c r="AC1565" i="19"/>
  <c r="AC1566" i="19"/>
  <c r="AC1567" i="19"/>
  <c r="AC1568" i="19"/>
  <c r="AC1569" i="19"/>
  <c r="AC1570" i="19"/>
  <c r="AC1571" i="19"/>
  <c r="AC1572" i="19"/>
  <c r="AC1573" i="19"/>
  <c r="AC1574" i="19"/>
  <c r="AC1575" i="19"/>
  <c r="AC1576" i="19"/>
  <c r="AC1577" i="19"/>
  <c r="AC1578" i="19"/>
  <c r="AC1579" i="19"/>
  <c r="AC1580" i="19"/>
  <c r="AC1581" i="19"/>
  <c r="AC1582" i="19"/>
  <c r="AC1583" i="19"/>
  <c r="AC1584" i="19"/>
  <c r="AC1585" i="19"/>
  <c r="AC1586" i="19"/>
  <c r="AC1587" i="19"/>
  <c r="AC1588" i="19"/>
  <c r="AC1589" i="19"/>
  <c r="AC1590" i="19"/>
  <c r="AC1591" i="19"/>
  <c r="AC1592" i="19"/>
  <c r="AC1593" i="19"/>
  <c r="AC1594" i="19"/>
  <c r="AC1595" i="19"/>
  <c r="AC1596" i="19"/>
  <c r="AC1597" i="19"/>
  <c r="AC1598" i="19"/>
  <c r="AC1599" i="19"/>
  <c r="AC1600" i="19"/>
  <c r="AC1601" i="19"/>
  <c r="AC1602" i="19"/>
  <c r="AC1603" i="19"/>
  <c r="AC1604" i="19"/>
  <c r="AC1605" i="19"/>
  <c r="AC1606" i="19"/>
  <c r="AC1607" i="19"/>
  <c r="AC1608" i="19"/>
  <c r="AC1609" i="19"/>
  <c r="AC1610" i="19"/>
  <c r="AC1611" i="19"/>
  <c r="AC1612" i="19"/>
  <c r="AC1613" i="19"/>
  <c r="AC1614" i="19"/>
  <c r="AC1615" i="19"/>
  <c r="AC1616" i="19"/>
  <c r="AC1617" i="19"/>
  <c r="AC1618" i="19"/>
  <c r="AC1619" i="19"/>
  <c r="AC1620" i="19"/>
  <c r="AC1621" i="19"/>
  <c r="AC1622" i="19"/>
  <c r="AC1623" i="19"/>
  <c r="AC1624" i="19"/>
  <c r="AC1625" i="19"/>
  <c r="AC1626" i="19"/>
  <c r="AC1627" i="19"/>
  <c r="AC1628" i="19"/>
  <c r="AC1629" i="19"/>
  <c r="AC1630" i="19"/>
  <c r="AC1631" i="19"/>
  <c r="AC1632" i="19"/>
  <c r="AC1633" i="19"/>
  <c r="AC1634" i="19"/>
  <c r="AC1635" i="19"/>
  <c r="AC1636" i="19"/>
  <c r="AC1637" i="19"/>
  <c r="AC1638" i="19"/>
  <c r="AC1639" i="19"/>
  <c r="AC1640" i="19"/>
  <c r="AC1641" i="19"/>
  <c r="AC1642" i="19"/>
  <c r="AC1643" i="19"/>
  <c r="AC1644" i="19"/>
  <c r="AC1645" i="19"/>
  <c r="AC1646" i="19"/>
  <c r="AC1647" i="19"/>
  <c r="AC1648" i="19"/>
  <c r="AC1649" i="19"/>
  <c r="AC1650" i="19"/>
  <c r="AC1651" i="19"/>
  <c r="AC1652" i="19"/>
  <c r="AC1653" i="19"/>
  <c r="AC1654" i="19"/>
  <c r="AC1655" i="19"/>
  <c r="AC1656" i="19"/>
  <c r="AC1657" i="19"/>
  <c r="AC1658" i="19"/>
  <c r="AC1659" i="19"/>
  <c r="AC1660" i="19"/>
  <c r="AC1661" i="19"/>
  <c r="AC1662" i="19"/>
  <c r="AC1663" i="19"/>
  <c r="AC1664" i="19"/>
  <c r="AC1665" i="19"/>
  <c r="AC1666" i="19"/>
  <c r="AC1667" i="19"/>
  <c r="AC1668" i="19"/>
  <c r="AC1669" i="19"/>
  <c r="AC1670" i="19"/>
  <c r="AC1671" i="19"/>
  <c r="AC1672" i="19"/>
  <c r="AC1673" i="19"/>
  <c r="AC1674" i="19"/>
  <c r="AC1675" i="19"/>
  <c r="AC1676" i="19"/>
  <c r="AC1677" i="19"/>
  <c r="AC1678" i="19"/>
  <c r="AC1679" i="19"/>
  <c r="AC1680" i="19"/>
  <c r="AC1681" i="19"/>
  <c r="AC1682" i="19"/>
  <c r="AC1683" i="19"/>
  <c r="AC1684" i="19"/>
  <c r="AC1685" i="19"/>
  <c r="AC1686" i="19"/>
  <c r="AC1687" i="19"/>
  <c r="AC1688" i="19"/>
  <c r="AC1689" i="19"/>
  <c r="AC1690" i="19"/>
  <c r="AC1691" i="19"/>
  <c r="AC1692" i="19"/>
  <c r="AC1693" i="19"/>
  <c r="AC1694" i="19"/>
  <c r="AC1695" i="19"/>
  <c r="AC1696" i="19"/>
  <c r="AC1697" i="19"/>
  <c r="AC1698" i="19"/>
  <c r="AC1699" i="19"/>
  <c r="AC1700" i="19"/>
  <c r="AC1701" i="19"/>
  <c r="AC1702" i="19"/>
  <c r="AC1703" i="19"/>
  <c r="AC1704" i="19"/>
  <c r="AC1705" i="19"/>
  <c r="AC1706" i="19"/>
  <c r="AC1707" i="19"/>
  <c r="AC1708" i="19"/>
  <c r="AC1709" i="19"/>
  <c r="AC1710" i="19"/>
  <c r="AC1711" i="19"/>
  <c r="AC1712" i="19"/>
  <c r="AC1713" i="19"/>
  <c r="AC1714" i="19"/>
  <c r="AC1715" i="19"/>
  <c r="AC1716" i="19"/>
  <c r="AC1717" i="19"/>
  <c r="AC1718" i="19"/>
  <c r="AC1719" i="19"/>
  <c r="AC1720" i="19"/>
  <c r="AC1721" i="19"/>
  <c r="AC1722" i="19"/>
  <c r="AC1723" i="19"/>
  <c r="AC1724" i="19"/>
  <c r="AC1725" i="19"/>
  <c r="AC1726" i="19"/>
  <c r="AC1727" i="19"/>
  <c r="AC1728" i="19"/>
  <c r="AC1729" i="19"/>
  <c r="AC1730" i="19"/>
  <c r="AC1731" i="19"/>
  <c r="AC1732" i="19"/>
  <c r="AC1733" i="19"/>
  <c r="AC1734" i="19"/>
  <c r="AC1735" i="19"/>
  <c r="AC1736" i="19"/>
  <c r="AC1737" i="19"/>
  <c r="AC1738" i="19"/>
  <c r="AC1739" i="19"/>
  <c r="AC1740" i="19"/>
  <c r="AC1741" i="19"/>
  <c r="AC1742" i="19"/>
  <c r="AC1743" i="19"/>
  <c r="AC1744" i="19"/>
  <c r="AC1745" i="19"/>
  <c r="AC1746" i="19"/>
  <c r="AC1747" i="19"/>
  <c r="AC1748" i="19"/>
  <c r="AC1749" i="19"/>
  <c r="AC1750" i="19"/>
  <c r="AC1751" i="19"/>
  <c r="AC1752" i="19"/>
  <c r="AC1753" i="19"/>
  <c r="AC1754" i="19"/>
  <c r="AC1755" i="19"/>
  <c r="AC1756" i="19"/>
  <c r="AC1757" i="19"/>
  <c r="AC1758" i="19"/>
  <c r="AC1759" i="19"/>
  <c r="AC1760" i="19"/>
  <c r="AC1761" i="19"/>
  <c r="AC1762" i="19"/>
  <c r="AC1763" i="19"/>
  <c r="AC1764" i="19"/>
  <c r="AC1765" i="19"/>
  <c r="AC1766" i="19"/>
  <c r="AC1767" i="19"/>
  <c r="AC1768" i="19"/>
  <c r="AC1769" i="19"/>
  <c r="AC1770" i="19"/>
  <c r="AC1771" i="19"/>
  <c r="AC1772" i="19"/>
  <c r="AC1773" i="19"/>
  <c r="AC1774" i="19"/>
  <c r="AC1775" i="19"/>
  <c r="AC1776" i="19"/>
  <c r="AC1777" i="19"/>
  <c r="AC1778" i="19"/>
  <c r="AC1779" i="19"/>
  <c r="AC1780" i="19"/>
  <c r="AC1781" i="19"/>
  <c r="AC1782" i="19"/>
  <c r="AC1783" i="19"/>
  <c r="AC1784" i="19"/>
  <c r="AC1785" i="19"/>
  <c r="AC1786" i="19"/>
  <c r="AC1787" i="19"/>
  <c r="AC1788" i="19"/>
  <c r="AC1789" i="19"/>
  <c r="AC1790" i="19"/>
  <c r="AC1791" i="19"/>
  <c r="AC1792" i="19"/>
  <c r="AC1793" i="19"/>
  <c r="AC1794" i="19"/>
  <c r="AC1795" i="19"/>
  <c r="AC1796" i="19"/>
  <c r="AC1797" i="19"/>
  <c r="AC1798" i="19"/>
  <c r="AC1799" i="19"/>
  <c r="AC1800" i="19"/>
  <c r="AC1801" i="19"/>
  <c r="AC1802" i="19"/>
  <c r="AC1803" i="19"/>
  <c r="AC1804" i="19"/>
  <c r="AC1805" i="19"/>
  <c r="AC1806" i="19"/>
  <c r="AC1807" i="19"/>
  <c r="AC1808" i="19"/>
  <c r="AC1809" i="19"/>
  <c r="AC1810" i="19"/>
  <c r="AC1811" i="19"/>
  <c r="AC1812" i="19"/>
  <c r="AC1813" i="19"/>
  <c r="AC1814" i="19"/>
  <c r="AC1815" i="19"/>
  <c r="AC1816" i="19"/>
  <c r="AC1817" i="19"/>
  <c r="AC1818" i="19"/>
  <c r="AC1819" i="19"/>
  <c r="AC1820" i="19"/>
  <c r="AC1821" i="19"/>
  <c r="AC1822" i="19"/>
  <c r="AC1823" i="19"/>
  <c r="AC1824" i="19"/>
  <c r="AC1825" i="19"/>
  <c r="AC1826" i="19"/>
  <c r="AC1827" i="19"/>
  <c r="AC1828" i="19"/>
  <c r="AC1829" i="19"/>
  <c r="AC1830" i="19"/>
  <c r="AC1831" i="19"/>
  <c r="AC1832" i="19"/>
  <c r="AC1833" i="19"/>
  <c r="AC1834" i="19"/>
  <c r="AC1835" i="19"/>
  <c r="AC1836" i="19"/>
  <c r="AC1837" i="19"/>
  <c r="AC1838" i="19"/>
  <c r="AC1839" i="19"/>
  <c r="AC1840" i="19"/>
  <c r="AC1841" i="19"/>
  <c r="AC1842" i="19"/>
  <c r="AC1843" i="19"/>
  <c r="AC1844" i="19"/>
  <c r="AC1845" i="19"/>
  <c r="AC1846" i="19"/>
  <c r="AC1847" i="19"/>
  <c r="AC1848" i="19"/>
  <c r="AC1849" i="19"/>
  <c r="AC1850" i="19"/>
  <c r="AC1851" i="19"/>
  <c r="AC1852" i="19"/>
  <c r="AC1853" i="19"/>
  <c r="AC1854" i="19"/>
  <c r="AC1855" i="19"/>
  <c r="AC1856" i="19"/>
  <c r="AC1857" i="19"/>
  <c r="AC1858" i="19"/>
  <c r="AC1859" i="19"/>
  <c r="AC1860" i="19"/>
  <c r="AC1861" i="19"/>
  <c r="AC1862" i="19"/>
  <c r="AC1863" i="19"/>
  <c r="AC1864" i="19"/>
  <c r="AC1865" i="19"/>
  <c r="AC1866" i="19"/>
  <c r="AC1867" i="19"/>
  <c r="AC1868" i="19"/>
  <c r="AC1869" i="19"/>
  <c r="AC1870" i="19"/>
  <c r="AC1871" i="19"/>
  <c r="AC1872" i="19"/>
  <c r="AC1873" i="19"/>
  <c r="AC1874" i="19"/>
  <c r="AC1875" i="19"/>
  <c r="AC1876" i="19"/>
  <c r="AC1877" i="19"/>
  <c r="AC1878" i="19"/>
  <c r="AC1879" i="19"/>
  <c r="AC1880" i="19"/>
  <c r="AC1881" i="19"/>
  <c r="AC1882" i="19"/>
  <c r="AC1883" i="19"/>
  <c r="AC1884" i="19"/>
  <c r="AC1885" i="19"/>
  <c r="AC1886" i="19"/>
  <c r="AC1887" i="19"/>
  <c r="AC1888" i="19"/>
  <c r="AC1889" i="19"/>
  <c r="AC1890" i="19"/>
  <c r="AC1891" i="19"/>
  <c r="AC1892" i="19"/>
  <c r="AC1893" i="19"/>
  <c r="AC1894" i="19"/>
  <c r="AC1895" i="19"/>
  <c r="AC1896" i="19"/>
  <c r="AC1897" i="19"/>
  <c r="AC1898" i="19"/>
  <c r="AC1899" i="19"/>
  <c r="AC1900" i="19"/>
  <c r="AC1901" i="19"/>
  <c r="AC1902" i="19"/>
  <c r="AC1903" i="19"/>
  <c r="AC1904" i="19"/>
  <c r="AC1905" i="19"/>
  <c r="AC1906" i="19"/>
  <c r="AC1907" i="19"/>
  <c r="AC1908" i="19"/>
  <c r="AC1909" i="19"/>
  <c r="AC1910" i="19"/>
  <c r="AC1911" i="19"/>
  <c r="AC1912" i="19"/>
  <c r="AC1913" i="19"/>
  <c r="AC1914" i="19"/>
  <c r="AC1915" i="19"/>
  <c r="AC1916" i="19"/>
  <c r="AC1917" i="19"/>
  <c r="AC1918" i="19"/>
  <c r="AC1919" i="19"/>
  <c r="AC1920" i="19"/>
  <c r="AC1921" i="19"/>
  <c r="AC1922" i="19"/>
  <c r="AC1923" i="19"/>
  <c r="AC1924" i="19"/>
  <c r="AC1925" i="19"/>
  <c r="AC1926" i="19"/>
  <c r="AC1927" i="19"/>
  <c r="AC1928" i="19"/>
  <c r="AC1929" i="19"/>
  <c r="AC1930" i="19"/>
  <c r="AC1931" i="19"/>
  <c r="AC1932" i="19"/>
  <c r="AC1933" i="19"/>
  <c r="AC1934" i="19"/>
  <c r="AC1935" i="19"/>
  <c r="AC1936" i="19"/>
  <c r="AC1937" i="19"/>
  <c r="AC1938" i="19"/>
  <c r="AC1939" i="19"/>
  <c r="AC1940" i="19"/>
  <c r="AC1941" i="19"/>
  <c r="AC1942" i="19"/>
  <c r="AC1943" i="19"/>
  <c r="AC1944" i="19"/>
  <c r="AC1945" i="19"/>
  <c r="AC1946" i="19"/>
  <c r="AC1947" i="19"/>
  <c r="AC1948" i="19"/>
  <c r="AC1949" i="19"/>
  <c r="AC1950" i="19"/>
  <c r="AC1951" i="19"/>
  <c r="AC1952" i="19"/>
  <c r="AC1953" i="19"/>
  <c r="AC1954" i="19"/>
  <c r="AC1955" i="19"/>
  <c r="AC1956" i="19"/>
  <c r="AC1957" i="19"/>
  <c r="AC1958" i="19"/>
  <c r="AC1959" i="19"/>
  <c r="AC1960" i="19"/>
  <c r="AC1961" i="19"/>
  <c r="AC1962" i="19"/>
  <c r="AC1963" i="19"/>
  <c r="AC1964" i="19"/>
  <c r="AC1965" i="19"/>
  <c r="AC1966" i="19"/>
  <c r="AC1967" i="19"/>
  <c r="AC1968" i="19"/>
  <c r="AC1969" i="19"/>
  <c r="AC1970" i="19"/>
  <c r="AC1971" i="19"/>
  <c r="AC1972" i="19"/>
  <c r="AC1973" i="19"/>
  <c r="AC1974" i="19"/>
  <c r="AC1975" i="19"/>
  <c r="AC1976" i="19"/>
  <c r="AC1977" i="19"/>
  <c r="AC1978" i="19"/>
  <c r="AC1979" i="19"/>
  <c r="AC1980" i="19"/>
  <c r="AC1981" i="19"/>
  <c r="AC1982" i="19"/>
  <c r="AC1983" i="19"/>
  <c r="AC1984" i="19"/>
  <c r="AC1985" i="19"/>
  <c r="AC1986" i="19"/>
  <c r="AC1987" i="19"/>
  <c r="AC1988" i="19"/>
  <c r="AC1989" i="19"/>
  <c r="AC1990" i="19"/>
  <c r="AC1991" i="19"/>
  <c r="AC1992" i="19"/>
  <c r="AC1993" i="19"/>
  <c r="AC1994" i="19"/>
  <c r="AC1995" i="19"/>
  <c r="AC1996" i="19"/>
  <c r="AC1997" i="19"/>
  <c r="AC1998" i="19"/>
  <c r="AC1999" i="19"/>
  <c r="AC2000" i="19"/>
  <c r="AC2001" i="19"/>
  <c r="AC2002" i="19"/>
  <c r="AC2003" i="19"/>
  <c r="AC2004" i="19"/>
  <c r="AC2005" i="19"/>
  <c r="AC2006" i="19"/>
  <c r="AC2007" i="19"/>
  <c r="AC2008" i="19"/>
  <c r="AC2009" i="19"/>
  <c r="AC2010" i="19"/>
  <c r="AC2011" i="19"/>
  <c r="AC2012" i="19"/>
  <c r="AC2013" i="19"/>
  <c r="AC2014" i="19"/>
  <c r="AC2015" i="19"/>
  <c r="AC2016" i="19"/>
  <c r="AC2017" i="19"/>
  <c r="AC2018" i="19"/>
  <c r="AC2019" i="19"/>
  <c r="AC2020" i="19"/>
  <c r="AC2021" i="19"/>
  <c r="AC2022" i="19"/>
  <c r="AC2023" i="19"/>
  <c r="AC2024" i="19"/>
  <c r="AC2025" i="19"/>
  <c r="AC2026" i="19"/>
  <c r="AC2027" i="19"/>
  <c r="AC2028" i="19"/>
  <c r="AC2029" i="19"/>
  <c r="AC2030" i="19"/>
  <c r="AC2031" i="19"/>
  <c r="AC2032" i="19"/>
  <c r="AC2033" i="19"/>
  <c r="AC2034" i="19"/>
  <c r="AC2035" i="19"/>
  <c r="AC2036" i="19"/>
  <c r="AC2037" i="19"/>
  <c r="AC2038" i="19"/>
  <c r="AC2039" i="19"/>
  <c r="AC2040" i="19"/>
  <c r="AC2041" i="19"/>
  <c r="AC2042" i="19"/>
  <c r="AC2043" i="19"/>
  <c r="AC2044" i="19"/>
  <c r="AC2045" i="19"/>
  <c r="AC2046" i="19"/>
  <c r="AC2047" i="19"/>
  <c r="AC2048" i="19"/>
  <c r="AC2049" i="19"/>
  <c r="AC2050" i="19"/>
  <c r="AC2051" i="19"/>
  <c r="AC2052" i="19"/>
  <c r="AC2053" i="19"/>
  <c r="AC2054" i="19"/>
  <c r="AC2055" i="19"/>
  <c r="AC2056" i="19"/>
  <c r="AC2057" i="19"/>
  <c r="AC2058" i="19"/>
  <c r="AC2059" i="19"/>
  <c r="AC2060" i="19"/>
  <c r="AC2061" i="19"/>
  <c r="AC2062" i="19"/>
  <c r="AC2063" i="19"/>
  <c r="AC2064" i="19"/>
  <c r="AC2065" i="19"/>
  <c r="AC2066" i="19"/>
  <c r="AC2067" i="19"/>
  <c r="AC2068" i="19"/>
  <c r="AC2069" i="19"/>
  <c r="AC2070" i="19"/>
  <c r="AC2071" i="19"/>
  <c r="AC2072" i="19"/>
  <c r="AC2073" i="19"/>
  <c r="AC2074" i="19"/>
  <c r="AC2075" i="19"/>
  <c r="AC2076" i="19"/>
  <c r="AC2077" i="19"/>
  <c r="AC2078" i="19"/>
  <c r="AC2079" i="19"/>
  <c r="AC2080" i="19"/>
  <c r="AC2081" i="19"/>
  <c r="AC2082" i="19"/>
  <c r="AC2083" i="19"/>
  <c r="AC2084" i="19"/>
  <c r="AC2085" i="19"/>
  <c r="AC2086" i="19"/>
  <c r="AC2087" i="19"/>
  <c r="AC2088" i="19"/>
  <c r="AC2089" i="19"/>
  <c r="AC2090" i="19"/>
  <c r="AC2091" i="19"/>
  <c r="AC2092" i="19"/>
  <c r="AC2093" i="19"/>
  <c r="AC2094" i="19"/>
  <c r="AC2095" i="19"/>
  <c r="AC2096" i="19"/>
  <c r="AC2097" i="19"/>
  <c r="AC2098" i="19"/>
  <c r="AC2099" i="19"/>
  <c r="AC2100" i="19"/>
  <c r="AC2101" i="19"/>
  <c r="AC2102" i="19"/>
  <c r="AC2103" i="19"/>
  <c r="AC2104" i="19"/>
  <c r="AC2105" i="19"/>
  <c r="AC2106" i="19"/>
  <c r="AC2107" i="19"/>
  <c r="AC2108" i="19"/>
  <c r="AC2109" i="19"/>
  <c r="AC2110" i="19"/>
  <c r="AC2111" i="19"/>
  <c r="AC2112" i="19"/>
  <c r="AC2113" i="19"/>
  <c r="AC2114" i="19"/>
  <c r="AC2115" i="19"/>
  <c r="AC2116" i="19"/>
  <c r="AC2117" i="19"/>
  <c r="AC2118" i="19"/>
  <c r="AC2119" i="19"/>
  <c r="AC2120" i="19"/>
  <c r="AC2121" i="19"/>
  <c r="AC2122" i="19"/>
  <c r="AC2123" i="19"/>
  <c r="AC2124" i="19"/>
  <c r="AC2125" i="19"/>
  <c r="AC2126" i="19"/>
  <c r="AC2127" i="19"/>
  <c r="AC2128" i="19"/>
  <c r="AC2129" i="19"/>
  <c r="AC2130" i="19"/>
  <c r="AC2131" i="19"/>
  <c r="AC2132" i="19"/>
  <c r="AC2133" i="19"/>
  <c r="AC2134" i="19"/>
  <c r="AC2135" i="19"/>
  <c r="AC2136" i="19"/>
  <c r="AC2137" i="19"/>
  <c r="AC2138" i="19"/>
  <c r="AC2139" i="19"/>
  <c r="AC2140" i="19"/>
  <c r="AC2141" i="19"/>
  <c r="AC2142" i="19"/>
  <c r="AC2143" i="19"/>
  <c r="AC2144" i="19"/>
  <c r="AC2145" i="19"/>
  <c r="AC2146" i="19"/>
  <c r="AC2147" i="19"/>
  <c r="AC2148" i="19"/>
  <c r="AC2149" i="19"/>
  <c r="AC2150" i="19"/>
  <c r="AC2151" i="19"/>
  <c r="AC2152" i="19"/>
  <c r="AC2153" i="19"/>
  <c r="AC2154" i="19"/>
  <c r="AC2155" i="19"/>
  <c r="AC2156" i="19"/>
  <c r="AC2157" i="19"/>
  <c r="AC2158" i="19"/>
  <c r="AC2159" i="19"/>
  <c r="AC2160" i="19"/>
  <c r="AC2161" i="19"/>
  <c r="AC2162" i="19"/>
  <c r="AC2163" i="19"/>
  <c r="AC2164" i="19"/>
  <c r="AC2165" i="19"/>
  <c r="AC2166" i="19"/>
  <c r="AC2167" i="19"/>
  <c r="AC2168" i="19"/>
  <c r="AC2169" i="19"/>
  <c r="AC2170" i="19"/>
  <c r="AC2171" i="19"/>
  <c r="AC2172" i="19"/>
  <c r="AC2173" i="19"/>
  <c r="AC2174" i="19"/>
  <c r="AC2175" i="19"/>
  <c r="AC2176" i="19"/>
  <c r="AC2177" i="19"/>
  <c r="AC2178" i="19"/>
  <c r="AC2179" i="19"/>
  <c r="AC2180" i="19"/>
  <c r="AC2181" i="19"/>
  <c r="AC2182" i="19"/>
  <c r="AC2183" i="19"/>
  <c r="AC2184" i="19"/>
  <c r="AC2185" i="19"/>
  <c r="AC2186" i="19"/>
  <c r="AC2187" i="19"/>
  <c r="AC2188" i="19"/>
  <c r="AC2189" i="19"/>
  <c r="AC2190" i="19"/>
  <c r="AC2191" i="19"/>
  <c r="AC2192" i="19"/>
  <c r="AC2193" i="19"/>
  <c r="AC2194" i="19"/>
  <c r="AC2195" i="19"/>
  <c r="AC2196" i="19"/>
  <c r="AC2197" i="19"/>
  <c r="AC2198" i="19"/>
  <c r="AC2199" i="19"/>
  <c r="AC2200" i="19"/>
  <c r="AC2201" i="19"/>
  <c r="AC2202" i="19"/>
  <c r="AC2203" i="19"/>
  <c r="AC2204" i="19"/>
  <c r="AC2205" i="19"/>
  <c r="AC2206" i="19"/>
  <c r="AC2207" i="19"/>
  <c r="AC2208" i="19"/>
  <c r="AC2209" i="19"/>
  <c r="AC2210" i="19"/>
  <c r="AC2211" i="19"/>
  <c r="AC2212" i="19"/>
  <c r="AC2213" i="19"/>
  <c r="AC2214" i="19"/>
  <c r="AC2215" i="19"/>
  <c r="AC2216" i="19"/>
  <c r="AC2217" i="19"/>
  <c r="AC2218" i="19"/>
  <c r="AC2219" i="19"/>
  <c r="AC2220" i="19"/>
  <c r="AC2221" i="19"/>
  <c r="AC2222" i="19"/>
  <c r="AC2223" i="19"/>
  <c r="AC2224" i="19"/>
  <c r="AC2225" i="19"/>
  <c r="AC2226" i="19"/>
  <c r="AC2227" i="19"/>
  <c r="AC2228" i="19"/>
  <c r="AC2229" i="19"/>
  <c r="AC2230" i="19"/>
  <c r="AC2231" i="19"/>
  <c r="AC2232" i="19"/>
  <c r="AC2233" i="19"/>
  <c r="AC2234" i="19"/>
  <c r="AC2235" i="19"/>
  <c r="AC2236" i="19"/>
  <c r="AC2237" i="19"/>
  <c r="AC2238" i="19"/>
  <c r="AC2239" i="19"/>
  <c r="AC2240" i="19"/>
  <c r="AC2241" i="19"/>
  <c r="AC2242" i="19"/>
  <c r="AC2243" i="19"/>
  <c r="AC2244" i="19"/>
  <c r="AC2245" i="19"/>
  <c r="AC2246" i="19"/>
  <c r="AC2247" i="19"/>
  <c r="AC2248" i="19"/>
  <c r="AC2249" i="19"/>
  <c r="AC2250" i="19"/>
  <c r="AC2251" i="19"/>
  <c r="AC2252" i="19"/>
  <c r="AC2253" i="19"/>
  <c r="AC2254" i="19"/>
  <c r="AC2255" i="19"/>
  <c r="AC2256" i="19"/>
  <c r="AC2257" i="19"/>
  <c r="AC2258" i="19"/>
  <c r="AC2259" i="19"/>
  <c r="AC2260" i="19"/>
  <c r="AC2261" i="19"/>
  <c r="AC2262" i="19"/>
  <c r="AC2263" i="19"/>
  <c r="AC2264" i="19"/>
  <c r="AC2265" i="19"/>
  <c r="AC2266" i="19"/>
  <c r="AC2267" i="19"/>
  <c r="AC2268" i="19"/>
  <c r="AC2269" i="19"/>
  <c r="AC2270" i="19"/>
  <c r="AC2271" i="19"/>
  <c r="AC2272" i="19"/>
  <c r="AC2273" i="19"/>
  <c r="AC2274" i="19"/>
  <c r="AC2275" i="19"/>
  <c r="AC2276" i="19"/>
  <c r="AC2277" i="19"/>
  <c r="AC2278" i="19"/>
  <c r="AC2279" i="19"/>
  <c r="AC2280" i="19"/>
  <c r="AC2281" i="19"/>
  <c r="AC2282" i="19"/>
  <c r="AC2283" i="19"/>
  <c r="AC2284" i="19"/>
  <c r="AC2285" i="19"/>
  <c r="AC2286" i="19"/>
  <c r="AC2287" i="19"/>
  <c r="AC2288" i="19"/>
  <c r="AC2289" i="19"/>
  <c r="AC2290" i="19"/>
  <c r="AC2291" i="19"/>
  <c r="AC2292" i="19"/>
  <c r="AC2293" i="19"/>
  <c r="AC2294" i="19"/>
  <c r="AC2295" i="19"/>
  <c r="AC2296" i="19"/>
  <c r="AC2297" i="19"/>
  <c r="AC2298" i="19"/>
  <c r="AC2299" i="19"/>
  <c r="AC2300" i="19"/>
  <c r="AC2301" i="19"/>
  <c r="AC2302" i="19"/>
  <c r="AC2303" i="19"/>
  <c r="AC2304" i="19"/>
  <c r="AC2305" i="19"/>
  <c r="AC2306" i="19"/>
  <c r="AC2307" i="19"/>
  <c r="AC2308" i="19"/>
  <c r="AC2309" i="19"/>
  <c r="AC2310" i="19"/>
  <c r="AC2311" i="19"/>
  <c r="AC2312" i="19"/>
  <c r="AC2313" i="19"/>
  <c r="AC2314" i="19"/>
  <c r="AC2315" i="19"/>
  <c r="AC2316" i="19"/>
  <c r="AC2317" i="19"/>
  <c r="AC2318" i="19"/>
  <c r="AC2319" i="19"/>
  <c r="AC2320" i="19"/>
  <c r="AC2321" i="19"/>
  <c r="AC2322" i="19"/>
  <c r="AC2323" i="19"/>
  <c r="AC2324" i="19"/>
  <c r="AC2325" i="19"/>
  <c r="AC2326" i="19"/>
  <c r="AC2327" i="19"/>
  <c r="AC2328" i="19"/>
  <c r="AC2329" i="19"/>
  <c r="AC2330" i="19"/>
  <c r="AC2331" i="19"/>
  <c r="AC2332" i="19"/>
  <c r="AC2333" i="19"/>
  <c r="AC2334" i="19"/>
  <c r="AC2335" i="19"/>
  <c r="AC2336" i="19"/>
  <c r="AC2337" i="19"/>
  <c r="AC2338" i="19"/>
  <c r="AC2339" i="19"/>
  <c r="AC2340" i="19"/>
  <c r="AC2341" i="19"/>
  <c r="AC2342" i="19"/>
  <c r="AC2343" i="19"/>
  <c r="AC2344" i="19"/>
  <c r="AC2345" i="19"/>
  <c r="AC2346" i="19"/>
  <c r="AC2347" i="19"/>
  <c r="AC2348" i="19"/>
  <c r="AC2349" i="19"/>
  <c r="AC2350" i="19"/>
  <c r="AC2351" i="19"/>
  <c r="AC2352" i="19"/>
  <c r="AC2353" i="19"/>
  <c r="AC2354" i="19"/>
  <c r="AC2355" i="19"/>
  <c r="AC2356" i="19"/>
  <c r="AC2357" i="19"/>
  <c r="AC2358" i="19"/>
  <c r="AC2359" i="19"/>
  <c r="AC2360" i="19"/>
  <c r="AC2361" i="19"/>
  <c r="AC2362" i="19"/>
  <c r="AC2363" i="19"/>
  <c r="AC2364" i="19"/>
  <c r="AC2365" i="19"/>
  <c r="AC2366" i="19"/>
  <c r="AC2367" i="19"/>
  <c r="AC2368" i="19"/>
  <c r="AC2369" i="19"/>
  <c r="AC2370" i="19"/>
  <c r="AC2371" i="19"/>
  <c r="AC2372" i="19"/>
  <c r="AC2373" i="19"/>
  <c r="AC2374" i="19"/>
  <c r="AC2375" i="19"/>
  <c r="AC2376" i="19"/>
  <c r="AC2377" i="19"/>
  <c r="AC2378" i="19"/>
  <c r="AC2379" i="19"/>
  <c r="AC2380" i="19"/>
  <c r="AC2381" i="19"/>
  <c r="AC2382" i="19"/>
  <c r="AC2383" i="19"/>
  <c r="AC2384" i="19"/>
  <c r="AC2385" i="19"/>
  <c r="AC2386" i="19"/>
  <c r="AC2387" i="19"/>
  <c r="AC2388" i="19"/>
  <c r="AC2389" i="19"/>
  <c r="AC2390" i="19"/>
  <c r="AC2391" i="19"/>
  <c r="AC2392" i="19"/>
  <c r="AC2393" i="19"/>
  <c r="AC2394" i="19"/>
  <c r="AC2395" i="19"/>
  <c r="AC2396" i="19"/>
  <c r="AC2397" i="19"/>
  <c r="AC2398" i="19"/>
  <c r="AC2399" i="19"/>
  <c r="AC2400" i="19"/>
  <c r="AC2401" i="19"/>
  <c r="AC2402" i="19"/>
  <c r="AC2403" i="19"/>
  <c r="AC2404" i="19"/>
  <c r="AC2405" i="19"/>
  <c r="AC2406" i="19"/>
  <c r="AC2407" i="19"/>
  <c r="AC2408" i="19"/>
  <c r="AC2409" i="19"/>
  <c r="AC2410" i="19"/>
  <c r="AC2411" i="19"/>
  <c r="AC2412" i="19"/>
  <c r="AC2413" i="19"/>
  <c r="AC2414" i="19"/>
  <c r="AC2415" i="19"/>
  <c r="AC2416" i="19"/>
  <c r="AC2417" i="19"/>
  <c r="AC2418" i="19"/>
  <c r="AC2419" i="19"/>
  <c r="AC2420" i="19"/>
  <c r="AC2421" i="19"/>
  <c r="AC2422" i="19"/>
  <c r="AC2423" i="19"/>
  <c r="AC2424" i="19"/>
  <c r="AC2425" i="19"/>
  <c r="AC2426" i="19"/>
  <c r="AC2427" i="19"/>
  <c r="AC2428" i="19"/>
  <c r="AC2429" i="19"/>
  <c r="AC2430" i="19"/>
  <c r="AC2431" i="19"/>
  <c r="AC2432" i="19"/>
  <c r="AC2433" i="19"/>
  <c r="AC2434" i="19"/>
  <c r="AC2435" i="19"/>
  <c r="AC2436" i="19"/>
  <c r="AC2437" i="19"/>
  <c r="AC2438" i="19"/>
  <c r="AC2439" i="19"/>
  <c r="AC2440" i="19"/>
  <c r="AC2441" i="19"/>
  <c r="AC2442" i="19"/>
  <c r="AC2443" i="19"/>
  <c r="AC2444" i="19"/>
  <c r="AC2445" i="19"/>
  <c r="AC2446" i="19"/>
  <c r="AC2447" i="19"/>
  <c r="AC2448" i="19"/>
  <c r="AC2449" i="19"/>
  <c r="AC2450" i="19"/>
  <c r="AC2451" i="19"/>
  <c r="AC2452" i="19"/>
  <c r="AC2453" i="19"/>
  <c r="AC2454" i="19"/>
  <c r="AC2455" i="19"/>
  <c r="AC2456" i="19"/>
  <c r="AC2457" i="19"/>
  <c r="AC2458" i="19"/>
  <c r="AC2459" i="19"/>
  <c r="AC2460" i="19"/>
  <c r="AC2461" i="19"/>
  <c r="AC2462" i="19"/>
  <c r="AC2463" i="19"/>
  <c r="AC2464" i="19"/>
  <c r="AC2465" i="19"/>
  <c r="AC2466" i="19"/>
  <c r="AC2467" i="19"/>
  <c r="AC2468" i="19"/>
  <c r="AC2469" i="19"/>
  <c r="AC2470" i="19"/>
  <c r="AC2471" i="19"/>
  <c r="AC2472" i="19"/>
  <c r="AC2473" i="19"/>
  <c r="AC2474" i="19"/>
  <c r="AC2475" i="19"/>
  <c r="AC2476" i="19"/>
  <c r="AC2477" i="19"/>
  <c r="AC2478" i="19"/>
  <c r="AC2479" i="19"/>
  <c r="AC2480" i="19"/>
  <c r="AC2481" i="19"/>
  <c r="AC2482" i="19"/>
  <c r="AC2483" i="19"/>
  <c r="AC2484" i="19"/>
  <c r="AC2485" i="19"/>
  <c r="AC2486" i="19"/>
  <c r="AC2487" i="19"/>
  <c r="AC2488" i="19"/>
  <c r="AC2489" i="19"/>
  <c r="AC2490" i="19"/>
  <c r="AC2491" i="19"/>
  <c r="AC2492" i="19"/>
  <c r="AC2493" i="19"/>
  <c r="AC2494" i="19"/>
  <c r="AC2495" i="19"/>
  <c r="AC2496" i="19"/>
  <c r="AC2497" i="19"/>
  <c r="AC2498" i="19"/>
  <c r="AC2499" i="19"/>
  <c r="AC2500" i="19"/>
  <c r="AC2501" i="19"/>
  <c r="AC2502" i="19"/>
  <c r="AC2503" i="19"/>
  <c r="AC2504" i="19"/>
  <c r="AC2505" i="19"/>
  <c r="AC2506" i="19"/>
  <c r="AC2507" i="19"/>
  <c r="AC2508" i="19"/>
  <c r="AC2509" i="19"/>
  <c r="AC2510" i="19"/>
  <c r="AC2511" i="19"/>
  <c r="AC2512" i="19"/>
  <c r="AC2513" i="19"/>
  <c r="AC2514" i="19"/>
  <c r="AC2515" i="19"/>
  <c r="AC2516" i="19"/>
  <c r="AC2517" i="19"/>
  <c r="AC2518" i="19"/>
  <c r="AC2519" i="19"/>
  <c r="AC2" i="19"/>
  <c r="AB3" i="19"/>
  <c r="AB4" i="19"/>
  <c r="AB5" i="19"/>
  <c r="AB6" i="19"/>
  <c r="AB7" i="19"/>
  <c r="AB8" i="19"/>
  <c r="AB9" i="19"/>
  <c r="AB10" i="19"/>
  <c r="AB11" i="19"/>
  <c r="AB12" i="19"/>
  <c r="AB13" i="19"/>
  <c r="AB14" i="19"/>
  <c r="AB15" i="19"/>
  <c r="AB16" i="19"/>
  <c r="AB17" i="19"/>
  <c r="AB18" i="19"/>
  <c r="AB19" i="19"/>
  <c r="AB20" i="19"/>
  <c r="AB2" i="19"/>
  <c r="C26" i="14"/>
  <c r="C27" i="14" s="1"/>
  <c r="C21" i="14"/>
  <c r="AB2" i="20"/>
  <c r="AB3" i="20"/>
  <c r="AB4" i="20"/>
  <c r="AB5" i="20"/>
  <c r="AB6" i="20"/>
  <c r="AB7" i="20"/>
  <c r="AB8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1" i="20"/>
  <c r="AB22" i="20"/>
  <c r="AB23" i="20"/>
  <c r="AB24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C2" i="20"/>
  <c r="AC3" i="20"/>
  <c r="AC4" i="20"/>
  <c r="AC5" i="20"/>
  <c r="AC6" i="20"/>
  <c r="AC7" i="20"/>
  <c r="AC8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1" i="20"/>
  <c r="AC22" i="20"/>
  <c r="AC23" i="20"/>
  <c r="AC24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C4" i="21"/>
  <c r="C3" i="21"/>
  <c r="D4" i="21"/>
  <c r="D3" i="21"/>
  <c r="D6" i="21" s="1"/>
  <c r="K6" i="14"/>
  <c r="U20" i="6"/>
  <c r="U21" i="6"/>
  <c r="U23" i="6"/>
  <c r="U24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2" i="6"/>
  <c r="T2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20" i="6"/>
  <c r="T21" i="6"/>
  <c r="T23" i="6"/>
  <c r="T24" i="6"/>
  <c r="I8" i="13"/>
  <c r="C6" i="21" l="1"/>
  <c r="F6" i="21" s="1"/>
  <c r="E17" i="10"/>
  <c r="I3" i="21" l="1"/>
  <c r="L35" i="11"/>
  <c r="C21" i="12"/>
  <c r="C9" i="11"/>
  <c r="D5" i="12"/>
  <c r="E5" i="12"/>
  <c r="F5" i="12"/>
  <c r="G5" i="12"/>
  <c r="G7" i="12" s="1"/>
  <c r="H5" i="12"/>
  <c r="I5" i="12"/>
  <c r="C5" i="12"/>
  <c r="D6" i="12"/>
  <c r="E6" i="12"/>
  <c r="F6" i="12"/>
  <c r="G6" i="12"/>
  <c r="H6" i="12"/>
  <c r="I6" i="12"/>
  <c r="C6" i="12"/>
  <c r="D4" i="12"/>
  <c r="E4" i="12"/>
  <c r="F4" i="12"/>
  <c r="G4" i="12"/>
  <c r="H4" i="12"/>
  <c r="I4" i="12"/>
  <c r="C4" i="12"/>
  <c r="C16" i="21" l="1"/>
  <c r="C15" i="21"/>
  <c r="C13" i="21"/>
  <c r="D11" i="21"/>
  <c r="C14" i="21"/>
  <c r="I7" i="12"/>
  <c r="C7" i="12"/>
  <c r="F7" i="12"/>
  <c r="H7" i="12"/>
  <c r="E7" i="12"/>
  <c r="D7" i="12"/>
  <c r="C16" i="12"/>
  <c r="AI4" i="20"/>
  <c r="AJ4" i="20" s="1"/>
  <c r="AK4" i="20" s="1"/>
  <c r="AL4" i="20" s="1"/>
  <c r="AM4" i="20" s="1"/>
  <c r="AN4" i="20" s="1"/>
  <c r="AO4" i="20" s="1"/>
  <c r="AP4" i="20" s="1"/>
  <c r="AQ4" i="20" s="1"/>
  <c r="E12" i="20"/>
  <c r="C6" i="11" s="1"/>
  <c r="G9" i="20"/>
  <c r="G10" i="20"/>
  <c r="E10" i="20"/>
  <c r="E9" i="20"/>
  <c r="F9" i="20"/>
  <c r="I13" i="10"/>
  <c r="I12" i="10"/>
  <c r="I11" i="10"/>
  <c r="I10" i="10"/>
  <c r="I9" i="10"/>
  <c r="I8" i="10"/>
  <c r="I7" i="10"/>
  <c r="I6" i="10"/>
  <c r="I5" i="10"/>
  <c r="I4" i="10"/>
  <c r="D21" i="10"/>
  <c r="C8" i="11"/>
  <c r="E13" i="10"/>
  <c r="H8" i="10"/>
  <c r="G31" i="11"/>
  <c r="H31" i="11" s="1"/>
  <c r="E31" i="11"/>
  <c r="D31" i="11" s="1"/>
  <c r="C10" i="11"/>
  <c r="C9" i="12" l="1"/>
  <c r="D17" i="11"/>
  <c r="E17" i="11" s="1"/>
  <c r="F17" i="11" s="1"/>
  <c r="G17" i="11" s="1"/>
  <c r="H17" i="11" s="1"/>
  <c r="D16" i="11"/>
  <c r="E16" i="11" s="1"/>
  <c r="F16" i="11" s="1"/>
  <c r="G16" i="11" s="1"/>
  <c r="H16" i="11" s="1"/>
  <c r="C20" i="14"/>
  <c r="AE3" i="20"/>
  <c r="AE4" i="20" s="1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AE15" i="20" s="1"/>
  <c r="AE16" i="20" s="1"/>
  <c r="AE17" i="20" s="1"/>
  <c r="AE18" i="20" s="1"/>
  <c r="AE19" i="20" s="1"/>
  <c r="AE20" i="20" s="1"/>
  <c r="AE21" i="20" s="1"/>
  <c r="AE22" i="20" s="1"/>
  <c r="AE23" i="20" s="1"/>
  <c r="AE24" i="20" s="1"/>
  <c r="AE25" i="20" s="1"/>
  <c r="AE26" i="20" s="1"/>
  <c r="AE27" i="20" s="1"/>
  <c r="AE28" i="20" s="1"/>
  <c r="AE29" i="20" s="1"/>
  <c r="AE30" i="20" s="1"/>
  <c r="AE31" i="20" s="1"/>
  <c r="AE32" i="20" s="1"/>
  <c r="AE33" i="20" s="1"/>
  <c r="AE34" i="20" s="1"/>
  <c r="AE35" i="20" s="1"/>
  <c r="AE36" i="20" s="1"/>
  <c r="AE37" i="20" s="1"/>
  <c r="AE38" i="20" s="1"/>
  <c r="AE39" i="20" s="1"/>
  <c r="AE40" i="20" s="1"/>
  <c r="AE41" i="20" s="1"/>
  <c r="AD3" i="20"/>
  <c r="AD4" i="20" s="1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AD15" i="20" s="1"/>
  <c r="AD16" i="20" s="1"/>
  <c r="AD17" i="20" s="1"/>
  <c r="AD18" i="20" s="1"/>
  <c r="AD19" i="20" s="1"/>
  <c r="AD20" i="20" s="1"/>
  <c r="AD21" i="20" s="1"/>
  <c r="AD22" i="20" s="1"/>
  <c r="AD23" i="20" s="1"/>
  <c r="AD24" i="20" s="1"/>
  <c r="AD25" i="20" s="1"/>
  <c r="AD26" i="20" s="1"/>
  <c r="AD27" i="20" s="1"/>
  <c r="AD28" i="20" s="1"/>
  <c r="AD29" i="20" s="1"/>
  <c r="AD30" i="20" s="1"/>
  <c r="AD31" i="20" s="1"/>
  <c r="AD32" i="20" s="1"/>
  <c r="AD33" i="20" s="1"/>
  <c r="AD34" i="20" s="1"/>
  <c r="AD35" i="20" s="1"/>
  <c r="AD36" i="20" s="1"/>
  <c r="AD37" i="20" s="1"/>
  <c r="AD38" i="20" s="1"/>
  <c r="AD39" i="20" s="1"/>
  <c r="AD40" i="20" s="1"/>
  <c r="AD41" i="20" s="1"/>
  <c r="F12" i="20"/>
  <c r="F10" i="20"/>
  <c r="AD3" i="19"/>
  <c r="S12" i="6"/>
  <c r="C17" i="12" l="1"/>
  <c r="O11" i="19"/>
  <c r="P13" i="19" l="1"/>
  <c r="P11" i="19"/>
  <c r="G15" i="10"/>
  <c r="G16" i="10" s="1"/>
  <c r="I15" i="10"/>
  <c r="H15" i="10"/>
  <c r="H16" i="10" s="1"/>
  <c r="F15" i="10"/>
  <c r="F16" i="10" s="1"/>
  <c r="E15" i="10"/>
  <c r="I27" i="13"/>
  <c r="I28" i="13"/>
  <c r="I29" i="13"/>
  <c r="I30" i="13"/>
  <c r="I31" i="13"/>
  <c r="I32" i="13"/>
  <c r="I33" i="13"/>
  <c r="I34" i="13"/>
  <c r="I37" i="13"/>
  <c r="I38" i="13"/>
  <c r="I39" i="13"/>
  <c r="I40" i="13"/>
  <c r="I41" i="13"/>
  <c r="I42" i="13"/>
  <c r="I43" i="13"/>
  <c r="I45" i="13"/>
  <c r="I46" i="13"/>
  <c r="I47" i="13"/>
  <c r="I48" i="13"/>
  <c r="I49" i="13"/>
  <c r="I54" i="13"/>
  <c r="I55" i="13"/>
  <c r="I9" i="13"/>
  <c r="I10" i="13"/>
  <c r="I11" i="13"/>
  <c r="I12" i="13"/>
  <c r="I13" i="13"/>
  <c r="I16" i="13"/>
  <c r="I17" i="13"/>
  <c r="I18" i="13"/>
  <c r="I19" i="13"/>
  <c r="I20" i="13"/>
  <c r="I21" i="13"/>
  <c r="I22" i="13"/>
  <c r="I23" i="13"/>
  <c r="I24" i="13"/>
  <c r="S18" i="6"/>
  <c r="S16" i="6"/>
  <c r="S14" i="6"/>
  <c r="I17" i="10" l="1"/>
  <c r="I16" i="10"/>
  <c r="F17" i="10"/>
  <c r="F18" i="10" s="1"/>
  <c r="H17" i="10"/>
  <c r="H18" i="10" s="1"/>
  <c r="E16" i="10"/>
  <c r="E18" i="10" s="1"/>
  <c r="C7" i="11"/>
  <c r="L16" i="11" s="1"/>
  <c r="I18" i="10"/>
  <c r="G17" i="10"/>
  <c r="G18" i="10" s="1"/>
  <c r="P15" i="19"/>
  <c r="AE3" i="19"/>
  <c r="Q24" i="6"/>
  <c r="P24" i="6"/>
  <c r="Q23" i="6"/>
  <c r="P23" i="6"/>
  <c r="Q21" i="6"/>
  <c r="P21" i="6"/>
  <c r="Q20" i="6"/>
  <c r="P20" i="6"/>
  <c r="Q18" i="6"/>
  <c r="P18" i="6"/>
  <c r="Q17" i="6"/>
  <c r="P17" i="6"/>
  <c r="Q16" i="6"/>
  <c r="P16" i="6"/>
  <c r="Q15" i="6"/>
  <c r="P15" i="6"/>
  <c r="Q14" i="6"/>
  <c r="P14" i="6"/>
  <c r="Q13" i="6"/>
  <c r="P13" i="6"/>
  <c r="Q12" i="6"/>
  <c r="P12" i="6"/>
  <c r="Q11" i="6"/>
  <c r="P11" i="6"/>
  <c r="Q10" i="6"/>
  <c r="P10" i="6"/>
  <c r="Q9" i="6"/>
  <c r="P9" i="6"/>
  <c r="Q8" i="6"/>
  <c r="P8" i="6"/>
  <c r="Q7" i="6"/>
  <c r="P7" i="6"/>
  <c r="Q6" i="6"/>
  <c r="P6" i="6"/>
  <c r="Q5" i="6"/>
  <c r="P5" i="6"/>
  <c r="Q4" i="6"/>
  <c r="P4" i="6"/>
  <c r="Q3" i="6"/>
  <c r="P3" i="6"/>
  <c r="Q2" i="6"/>
  <c r="P2" i="6"/>
  <c r="N24" i="6"/>
  <c r="M24" i="6"/>
  <c r="N23" i="6"/>
  <c r="M23" i="6"/>
  <c r="N21" i="6"/>
  <c r="M21" i="6"/>
  <c r="N20" i="6"/>
  <c r="M20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M3" i="6"/>
  <c r="N2" i="6"/>
  <c r="M2" i="6"/>
  <c r="K24" i="6"/>
  <c r="J24" i="6"/>
  <c r="K23" i="6"/>
  <c r="J23" i="6"/>
  <c r="K21" i="6"/>
  <c r="J21" i="6"/>
  <c r="K20" i="6"/>
  <c r="J20" i="6"/>
  <c r="K18" i="6"/>
  <c r="J18" i="6"/>
  <c r="K17" i="6"/>
  <c r="J17" i="6"/>
  <c r="K16" i="6"/>
  <c r="J16" i="6"/>
  <c r="K15" i="6"/>
  <c r="J15" i="6"/>
  <c r="K14" i="6"/>
  <c r="J14" i="6"/>
  <c r="K13" i="6"/>
  <c r="J13" i="6"/>
  <c r="K12" i="6"/>
  <c r="J12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J3" i="6"/>
  <c r="K2" i="6"/>
  <c r="J2" i="6"/>
  <c r="H3" i="6"/>
  <c r="H4" i="6"/>
  <c r="H5" i="6"/>
  <c r="H6" i="6"/>
  <c r="H7" i="6"/>
  <c r="H8" i="6"/>
  <c r="H9" i="6"/>
  <c r="H10" i="6"/>
  <c r="H12" i="6"/>
  <c r="H13" i="6"/>
  <c r="H14" i="6"/>
  <c r="H15" i="6"/>
  <c r="H16" i="6"/>
  <c r="H17" i="6"/>
  <c r="H18" i="6"/>
  <c r="H20" i="6"/>
  <c r="H21" i="6"/>
  <c r="H23" i="6"/>
  <c r="H24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20" i="6"/>
  <c r="G21" i="6"/>
  <c r="G23" i="6"/>
  <c r="G24" i="6"/>
  <c r="G2" i="6"/>
  <c r="D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20" i="6"/>
  <c r="E20" i="6"/>
  <c r="D21" i="6"/>
  <c r="E21" i="6"/>
  <c r="D23" i="6"/>
  <c r="E23" i="6"/>
  <c r="D24" i="6"/>
  <c r="E24" i="6"/>
  <c r="E2" i="6"/>
  <c r="P5" i="7"/>
  <c r="Q5" i="7"/>
  <c r="P6" i="7"/>
  <c r="Q6" i="7"/>
  <c r="P7" i="7"/>
  <c r="Q7" i="7"/>
  <c r="P8" i="7"/>
  <c r="Q8" i="7"/>
  <c r="P9" i="7"/>
  <c r="Q9" i="7"/>
  <c r="P10" i="7"/>
  <c r="Q10" i="7"/>
  <c r="P11" i="7"/>
  <c r="Q11" i="7"/>
  <c r="P12" i="7"/>
  <c r="Q12" i="7"/>
  <c r="P14" i="7"/>
  <c r="Q14" i="7"/>
  <c r="P15" i="7"/>
  <c r="Q15" i="7"/>
  <c r="P16" i="7"/>
  <c r="Q16" i="7"/>
  <c r="P17" i="7"/>
  <c r="Q17" i="7"/>
  <c r="P18" i="7"/>
  <c r="Q18" i="7"/>
  <c r="P19" i="7"/>
  <c r="Q19" i="7"/>
  <c r="P20" i="7"/>
  <c r="Q20" i="7"/>
  <c r="P21" i="7"/>
  <c r="Q21" i="7"/>
  <c r="P23" i="7"/>
  <c r="Q23" i="7"/>
  <c r="P29" i="7"/>
  <c r="Q29" i="7"/>
  <c r="P30" i="7"/>
  <c r="Q30" i="7"/>
  <c r="P31" i="7"/>
  <c r="Q31" i="7"/>
  <c r="P32" i="7"/>
  <c r="Q32" i="7"/>
  <c r="P33" i="7"/>
  <c r="Q33" i="7"/>
  <c r="P34" i="7"/>
  <c r="Q34" i="7"/>
  <c r="P36" i="7"/>
  <c r="Q36" i="7"/>
  <c r="P37" i="7"/>
  <c r="Q37" i="7"/>
  <c r="P38" i="7"/>
  <c r="Q38" i="7"/>
  <c r="P39" i="7"/>
  <c r="Q39" i="7"/>
  <c r="P40" i="7"/>
  <c r="Q40" i="7"/>
  <c r="P42" i="7"/>
  <c r="Q42" i="7"/>
  <c r="P47" i="7"/>
  <c r="Q47" i="7"/>
  <c r="P48" i="7"/>
  <c r="Q48" i="7"/>
  <c r="P49" i="7"/>
  <c r="Q49" i="7"/>
  <c r="P50" i="7"/>
  <c r="Q50" i="7"/>
  <c r="P51" i="7"/>
  <c r="Q51" i="7"/>
  <c r="P52" i="7"/>
  <c r="Q52" i="7"/>
  <c r="P54" i="7"/>
  <c r="Q54" i="7"/>
  <c r="M5" i="7"/>
  <c r="N5" i="7"/>
  <c r="M6" i="7"/>
  <c r="N6" i="7"/>
  <c r="M7" i="7"/>
  <c r="N7" i="7"/>
  <c r="M8" i="7"/>
  <c r="N8" i="7"/>
  <c r="M9" i="7"/>
  <c r="N9" i="7"/>
  <c r="M10" i="7"/>
  <c r="N10" i="7"/>
  <c r="M11" i="7"/>
  <c r="N11" i="7"/>
  <c r="M12" i="7"/>
  <c r="N12" i="7"/>
  <c r="M14" i="7"/>
  <c r="N14" i="7"/>
  <c r="M15" i="7"/>
  <c r="N15" i="7"/>
  <c r="M16" i="7"/>
  <c r="M17" i="7"/>
  <c r="N17" i="7"/>
  <c r="M18" i="7"/>
  <c r="N18" i="7"/>
  <c r="M19" i="7"/>
  <c r="N19" i="7"/>
  <c r="M20" i="7"/>
  <c r="N20" i="7"/>
  <c r="M21" i="7"/>
  <c r="N21" i="7"/>
  <c r="M23" i="7"/>
  <c r="N23" i="7"/>
  <c r="M29" i="7"/>
  <c r="N29" i="7"/>
  <c r="M30" i="7"/>
  <c r="N30" i="7"/>
  <c r="M31" i="7"/>
  <c r="N31" i="7"/>
  <c r="M32" i="7"/>
  <c r="N32" i="7"/>
  <c r="M33" i="7"/>
  <c r="N33" i="7"/>
  <c r="M34" i="7"/>
  <c r="N34" i="7"/>
  <c r="M36" i="7"/>
  <c r="N36" i="7"/>
  <c r="M37" i="7"/>
  <c r="N37" i="7"/>
  <c r="M38" i="7"/>
  <c r="N38" i="7"/>
  <c r="M39" i="7"/>
  <c r="N39" i="7"/>
  <c r="M40" i="7"/>
  <c r="N40" i="7"/>
  <c r="M42" i="7"/>
  <c r="N42" i="7"/>
  <c r="M47" i="7"/>
  <c r="N47" i="7"/>
  <c r="M48" i="7"/>
  <c r="N48" i="7"/>
  <c r="M49" i="7"/>
  <c r="N49" i="7"/>
  <c r="M50" i="7"/>
  <c r="N50" i="7"/>
  <c r="M51" i="7"/>
  <c r="N51" i="7"/>
  <c r="M52" i="7"/>
  <c r="N52" i="7"/>
  <c r="M54" i="7"/>
  <c r="N54" i="7"/>
  <c r="P4" i="7"/>
  <c r="Q4" i="7"/>
  <c r="N4" i="7"/>
  <c r="M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4" i="7"/>
  <c r="K14" i="7"/>
  <c r="J15" i="7"/>
  <c r="K15" i="7"/>
  <c r="J17" i="7"/>
  <c r="K17" i="7"/>
  <c r="J18" i="7"/>
  <c r="K18" i="7"/>
  <c r="J19" i="7"/>
  <c r="K19" i="7"/>
  <c r="J20" i="7"/>
  <c r="K20" i="7"/>
  <c r="J21" i="7"/>
  <c r="K21" i="7"/>
  <c r="J23" i="7"/>
  <c r="K23" i="7"/>
  <c r="J29" i="7"/>
  <c r="K29" i="7"/>
  <c r="J30" i="7"/>
  <c r="K30" i="7"/>
  <c r="J31" i="7"/>
  <c r="K31" i="7"/>
  <c r="J32" i="7"/>
  <c r="K32" i="7"/>
  <c r="J33" i="7"/>
  <c r="K33" i="7"/>
  <c r="J34" i="7"/>
  <c r="K34" i="7"/>
  <c r="J36" i="7"/>
  <c r="K36" i="7"/>
  <c r="J37" i="7"/>
  <c r="K37" i="7"/>
  <c r="J38" i="7"/>
  <c r="K38" i="7"/>
  <c r="J39" i="7"/>
  <c r="K39" i="7"/>
  <c r="J40" i="7"/>
  <c r="K40" i="7"/>
  <c r="J42" i="7"/>
  <c r="K42" i="7"/>
  <c r="J47" i="7"/>
  <c r="K47" i="7"/>
  <c r="J48" i="7"/>
  <c r="K48" i="7"/>
  <c r="J49" i="7"/>
  <c r="K49" i="7"/>
  <c r="J50" i="7"/>
  <c r="K50" i="7"/>
  <c r="J51" i="7"/>
  <c r="K51" i="7"/>
  <c r="J52" i="7"/>
  <c r="K52" i="7"/>
  <c r="J54" i="7"/>
  <c r="K54" i="7"/>
  <c r="K4" i="7"/>
  <c r="J4" i="7"/>
  <c r="G5" i="7"/>
  <c r="H5" i="7"/>
  <c r="G6" i="7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4" i="7"/>
  <c r="H14" i="7"/>
  <c r="G15" i="7"/>
  <c r="H15" i="7"/>
  <c r="G17" i="7"/>
  <c r="H17" i="7"/>
  <c r="G18" i="7"/>
  <c r="H18" i="7"/>
  <c r="G19" i="7"/>
  <c r="H19" i="7"/>
  <c r="G20" i="7"/>
  <c r="H20" i="7"/>
  <c r="G21" i="7"/>
  <c r="H21" i="7"/>
  <c r="G23" i="7"/>
  <c r="H23" i="7"/>
  <c r="G29" i="7"/>
  <c r="H29" i="7"/>
  <c r="G30" i="7"/>
  <c r="H30" i="7"/>
  <c r="G31" i="7"/>
  <c r="H31" i="7"/>
  <c r="G32" i="7"/>
  <c r="H32" i="7"/>
  <c r="G33" i="7"/>
  <c r="H33" i="7"/>
  <c r="G34" i="7"/>
  <c r="H34" i="7"/>
  <c r="G36" i="7"/>
  <c r="H36" i="7"/>
  <c r="G37" i="7"/>
  <c r="H37" i="7"/>
  <c r="G38" i="7"/>
  <c r="H38" i="7"/>
  <c r="G39" i="7"/>
  <c r="H39" i="7"/>
  <c r="G40" i="7"/>
  <c r="H40" i="7"/>
  <c r="G42" i="7"/>
  <c r="H42" i="7"/>
  <c r="G47" i="7"/>
  <c r="H47" i="7"/>
  <c r="G48" i="7"/>
  <c r="H48" i="7"/>
  <c r="G49" i="7"/>
  <c r="H49" i="7"/>
  <c r="G50" i="7"/>
  <c r="H50" i="7"/>
  <c r="G51" i="7"/>
  <c r="H51" i="7"/>
  <c r="G52" i="7"/>
  <c r="H52" i="7"/>
  <c r="G54" i="7"/>
  <c r="H54" i="7"/>
  <c r="H4" i="7"/>
  <c r="G4" i="7"/>
  <c r="E5" i="7"/>
  <c r="E6" i="7"/>
  <c r="E7" i="7"/>
  <c r="E8" i="7"/>
  <c r="E9" i="7"/>
  <c r="E10" i="7"/>
  <c r="E11" i="7"/>
  <c r="E14" i="7"/>
  <c r="E15" i="7"/>
  <c r="E17" i="7"/>
  <c r="E18" i="7"/>
  <c r="E19" i="7"/>
  <c r="E20" i="7"/>
  <c r="E21" i="7"/>
  <c r="E23" i="7"/>
  <c r="E29" i="7"/>
  <c r="E30" i="7"/>
  <c r="E31" i="7"/>
  <c r="E32" i="7"/>
  <c r="E33" i="7"/>
  <c r="E36" i="7"/>
  <c r="E37" i="7"/>
  <c r="E38" i="7"/>
  <c r="E39" i="7"/>
  <c r="E47" i="7"/>
  <c r="E48" i="7"/>
  <c r="E49" i="7"/>
  <c r="E50" i="7"/>
  <c r="E51" i="7"/>
  <c r="E52" i="7"/>
  <c r="E4" i="7"/>
  <c r="D14" i="7"/>
  <c r="D15" i="7"/>
  <c r="D17" i="7"/>
  <c r="D18" i="7"/>
  <c r="D19" i="7"/>
  <c r="D20" i="7"/>
  <c r="D21" i="7"/>
  <c r="D23" i="7"/>
  <c r="D29" i="7"/>
  <c r="D30" i="7"/>
  <c r="D31" i="7"/>
  <c r="D32" i="7"/>
  <c r="D33" i="7"/>
  <c r="D36" i="7"/>
  <c r="D37" i="7"/>
  <c r="D38" i="7"/>
  <c r="D39" i="7"/>
  <c r="D47" i="7"/>
  <c r="D48" i="7"/>
  <c r="D49" i="7"/>
  <c r="D50" i="7"/>
  <c r="D51" i="7"/>
  <c r="D52" i="7"/>
  <c r="D5" i="7"/>
  <c r="D6" i="7"/>
  <c r="D7" i="7"/>
  <c r="D8" i="7"/>
  <c r="D9" i="7"/>
  <c r="D10" i="7"/>
  <c r="D11" i="7"/>
  <c r="D4" i="7"/>
  <c r="C9" i="14"/>
  <c r="C10" i="14"/>
  <c r="C13" i="14"/>
  <c r="C14" i="14"/>
  <c r="C15" i="14"/>
  <c r="C16" i="14"/>
  <c r="C17" i="14"/>
  <c r="C19" i="14"/>
  <c r="C5" i="14"/>
  <c r="C6" i="14" s="1"/>
  <c r="D23" i="10" l="1"/>
  <c r="D22" i="10" s="1"/>
  <c r="J2" i="14"/>
  <c r="AD4" i="19"/>
  <c r="AD5" i="19" s="1"/>
  <c r="AD6" i="19" s="1"/>
  <c r="AD7" i="19" s="1"/>
  <c r="AD8" i="19" s="1"/>
  <c r="AD9" i="19" s="1"/>
  <c r="AD10" i="19" s="1"/>
  <c r="AD11" i="19" s="1"/>
  <c r="AD12" i="19" s="1"/>
  <c r="AD13" i="19" s="1"/>
  <c r="AD14" i="19" s="1"/>
  <c r="AD15" i="19" s="1"/>
  <c r="AD16" i="19" s="1"/>
  <c r="AD17" i="19" s="1"/>
  <c r="AD18" i="19" s="1"/>
  <c r="AD19" i="19" s="1"/>
  <c r="AD20" i="19" s="1"/>
  <c r="AD21" i="19" s="1"/>
  <c r="AD22" i="19" s="1"/>
  <c r="AD23" i="19" s="1"/>
  <c r="AD24" i="19" s="1"/>
  <c r="AD25" i="19" s="1"/>
  <c r="AD26" i="19" s="1"/>
  <c r="AD27" i="19" s="1"/>
  <c r="AD28" i="19" s="1"/>
  <c r="AD29" i="19" s="1"/>
  <c r="AD30" i="19" s="1"/>
  <c r="AD31" i="19" s="1"/>
  <c r="AD32" i="19" s="1"/>
  <c r="AD33" i="19" s="1"/>
  <c r="AD34" i="19" s="1"/>
  <c r="AD35" i="19" s="1"/>
  <c r="AD36" i="19" s="1"/>
  <c r="AD37" i="19" s="1"/>
  <c r="AD38" i="19" s="1"/>
  <c r="AD39" i="19" s="1"/>
  <c r="AD40" i="19" s="1"/>
  <c r="AD41" i="19" s="1"/>
  <c r="AD42" i="19" s="1"/>
  <c r="AD43" i="19" s="1"/>
  <c r="AD44" i="19" s="1"/>
  <c r="AD45" i="19" s="1"/>
  <c r="AD46" i="19" s="1"/>
  <c r="AD47" i="19" s="1"/>
  <c r="AD48" i="19" s="1"/>
  <c r="AD49" i="19" s="1"/>
  <c r="AD50" i="19" s="1"/>
  <c r="AD51" i="19" s="1"/>
  <c r="AD52" i="19" s="1"/>
  <c r="AD53" i="19" s="1"/>
  <c r="AD54" i="19" s="1"/>
  <c r="AD55" i="19" s="1"/>
  <c r="AD56" i="19" s="1"/>
  <c r="AD57" i="19" s="1"/>
  <c r="AD58" i="19" s="1"/>
  <c r="AD59" i="19" s="1"/>
  <c r="AD60" i="19" s="1"/>
  <c r="AD61" i="19" s="1"/>
  <c r="AD62" i="19" s="1"/>
  <c r="AD63" i="19" s="1"/>
  <c r="AD64" i="19" s="1"/>
  <c r="AD65" i="19" s="1"/>
  <c r="AD66" i="19" s="1"/>
  <c r="AD67" i="19" s="1"/>
  <c r="AD68" i="19" s="1"/>
  <c r="AD69" i="19" s="1"/>
  <c r="AD70" i="19" s="1"/>
  <c r="AD71" i="19" s="1"/>
  <c r="AD72" i="19" s="1"/>
  <c r="AD73" i="19" s="1"/>
  <c r="AD74" i="19" s="1"/>
  <c r="AD75" i="19" s="1"/>
  <c r="AD76" i="19" s="1"/>
  <c r="AD77" i="19" s="1"/>
  <c r="AD78" i="19" s="1"/>
  <c r="AD79" i="19" s="1"/>
  <c r="AD80" i="19" s="1"/>
  <c r="AD81" i="19" s="1"/>
  <c r="AD82" i="19" s="1"/>
  <c r="AD83" i="19" s="1"/>
  <c r="AD84" i="19" s="1"/>
  <c r="AD85" i="19" s="1"/>
  <c r="AD86" i="19" s="1"/>
  <c r="AD87" i="19" s="1"/>
  <c r="AD88" i="19" s="1"/>
  <c r="AD89" i="19" s="1"/>
  <c r="AD90" i="19" s="1"/>
  <c r="AD91" i="19" s="1"/>
  <c r="AD92" i="19" s="1"/>
  <c r="AD93" i="19" s="1"/>
  <c r="AD94" i="19" s="1"/>
  <c r="AD95" i="19" s="1"/>
  <c r="AD96" i="19" s="1"/>
  <c r="AD97" i="19" s="1"/>
  <c r="AD98" i="19" s="1"/>
  <c r="AD99" i="19" s="1"/>
  <c r="AD100" i="19" s="1"/>
  <c r="AD101" i="19" s="1"/>
  <c r="AD102" i="19" s="1"/>
  <c r="AD103" i="19" s="1"/>
  <c r="AD104" i="19" s="1"/>
  <c r="AD105" i="19" s="1"/>
  <c r="AD106" i="19" s="1"/>
  <c r="AD107" i="19" s="1"/>
  <c r="AD108" i="19" s="1"/>
  <c r="AD109" i="19" s="1"/>
  <c r="AD110" i="19" s="1"/>
  <c r="AD111" i="19" s="1"/>
  <c r="AD112" i="19" s="1"/>
  <c r="AD113" i="19" s="1"/>
  <c r="AD114" i="19" s="1"/>
  <c r="AD115" i="19" s="1"/>
  <c r="AD116" i="19" s="1"/>
  <c r="AD117" i="19" s="1"/>
  <c r="AD118" i="19" s="1"/>
  <c r="AD119" i="19" s="1"/>
  <c r="AD120" i="19" s="1"/>
  <c r="AD121" i="19" s="1"/>
  <c r="AD122" i="19" s="1"/>
  <c r="AD123" i="19" s="1"/>
  <c r="AD124" i="19" s="1"/>
  <c r="AD125" i="19" s="1"/>
  <c r="AD126" i="19" s="1"/>
  <c r="AD127" i="19" s="1"/>
  <c r="AD128" i="19" s="1"/>
  <c r="AD129" i="19" s="1"/>
  <c r="AD130" i="19" s="1"/>
  <c r="AD131" i="19" s="1"/>
  <c r="AD132" i="19" s="1"/>
  <c r="AD133" i="19" s="1"/>
  <c r="AD134" i="19" s="1"/>
  <c r="AD135" i="19" s="1"/>
  <c r="AD136" i="19" s="1"/>
  <c r="AD137" i="19" s="1"/>
  <c r="AD138" i="19" s="1"/>
  <c r="AD139" i="19" s="1"/>
  <c r="AD140" i="19" s="1"/>
  <c r="AD141" i="19" s="1"/>
  <c r="AD142" i="19" s="1"/>
  <c r="AD143" i="19" s="1"/>
  <c r="AD144" i="19" s="1"/>
  <c r="AD145" i="19" s="1"/>
  <c r="AD146" i="19" s="1"/>
  <c r="AD147" i="19" s="1"/>
  <c r="AD148" i="19" s="1"/>
  <c r="AD149" i="19" s="1"/>
  <c r="AD150" i="19" s="1"/>
  <c r="AD151" i="19" s="1"/>
  <c r="AD152" i="19" s="1"/>
  <c r="AD153" i="19" s="1"/>
  <c r="AD154" i="19" s="1"/>
  <c r="AD155" i="19" s="1"/>
  <c r="AD156" i="19" s="1"/>
  <c r="AD157" i="19" s="1"/>
  <c r="AD158" i="19" s="1"/>
  <c r="AD159" i="19" s="1"/>
  <c r="AD160" i="19" s="1"/>
  <c r="AD161" i="19" s="1"/>
  <c r="AD162" i="19" s="1"/>
  <c r="AD163" i="19" s="1"/>
  <c r="AD164" i="19" s="1"/>
  <c r="AD165" i="19" s="1"/>
  <c r="AD166" i="19" s="1"/>
  <c r="AD167" i="19" s="1"/>
  <c r="AD168" i="19" s="1"/>
  <c r="AD169" i="19" s="1"/>
  <c r="AD170" i="19" s="1"/>
  <c r="AD171" i="19" s="1"/>
  <c r="AD172" i="19" s="1"/>
  <c r="AD173" i="19" s="1"/>
  <c r="AD174" i="19" s="1"/>
  <c r="AD175" i="19" s="1"/>
  <c r="AD176" i="19" s="1"/>
  <c r="AD177" i="19" s="1"/>
  <c r="AD178" i="19" s="1"/>
  <c r="AD179" i="19" s="1"/>
  <c r="AD180" i="19" s="1"/>
  <c r="AD181" i="19" s="1"/>
  <c r="AD182" i="19" s="1"/>
  <c r="AD183" i="19" s="1"/>
  <c r="AD184" i="19" s="1"/>
  <c r="AD185" i="19" s="1"/>
  <c r="AD186" i="19" s="1"/>
  <c r="AD187" i="19" s="1"/>
  <c r="AD188" i="19" s="1"/>
  <c r="AD189" i="19" s="1"/>
  <c r="AD190" i="19" s="1"/>
  <c r="AD191" i="19" s="1"/>
  <c r="AD192" i="19" s="1"/>
  <c r="AD193" i="19" s="1"/>
  <c r="AD194" i="19" s="1"/>
  <c r="AD195" i="19" s="1"/>
  <c r="AD196" i="19" s="1"/>
  <c r="AD197" i="19" s="1"/>
  <c r="AD198" i="19" s="1"/>
  <c r="AD199" i="19" s="1"/>
  <c r="AD200" i="19" s="1"/>
  <c r="AD201" i="19" s="1"/>
  <c r="AD202" i="19" s="1"/>
  <c r="AD203" i="19" s="1"/>
  <c r="AD204" i="19" s="1"/>
  <c r="AD205" i="19" s="1"/>
  <c r="AD206" i="19" s="1"/>
  <c r="AD207" i="19" s="1"/>
  <c r="AD208" i="19" s="1"/>
  <c r="AD209" i="19" s="1"/>
  <c r="AD210" i="19" s="1"/>
  <c r="AD211" i="19" s="1"/>
  <c r="AD212" i="19" s="1"/>
  <c r="AD213" i="19" s="1"/>
  <c r="AD214" i="19" s="1"/>
  <c r="AD215" i="19" s="1"/>
  <c r="AD216" i="19" s="1"/>
  <c r="AD217" i="19" s="1"/>
  <c r="AD218" i="19" s="1"/>
  <c r="AD219" i="19" s="1"/>
  <c r="AD220" i="19" s="1"/>
  <c r="AD221" i="19" s="1"/>
  <c r="AD222" i="19" s="1"/>
  <c r="AD223" i="19" s="1"/>
  <c r="AD224" i="19" s="1"/>
  <c r="AD225" i="19" s="1"/>
  <c r="AD226" i="19" s="1"/>
  <c r="AD227" i="19" s="1"/>
  <c r="AD228" i="19" s="1"/>
  <c r="AD229" i="19" s="1"/>
  <c r="AD230" i="19" s="1"/>
  <c r="AD231" i="19" s="1"/>
  <c r="AD232" i="19" s="1"/>
  <c r="AD233" i="19" s="1"/>
  <c r="AD234" i="19" s="1"/>
  <c r="AD235" i="19" s="1"/>
  <c r="AD236" i="19" s="1"/>
  <c r="AD237" i="19" s="1"/>
  <c r="AD238" i="19" s="1"/>
  <c r="AD239" i="19" s="1"/>
  <c r="AD240" i="19" s="1"/>
  <c r="AD241" i="19" s="1"/>
  <c r="AD242" i="19" s="1"/>
  <c r="AD243" i="19" s="1"/>
  <c r="AD244" i="19" s="1"/>
  <c r="AD245" i="19" s="1"/>
  <c r="AD246" i="19" s="1"/>
  <c r="AD247" i="19" s="1"/>
  <c r="AD248" i="19" s="1"/>
  <c r="AD249" i="19" s="1"/>
  <c r="AD250" i="19" s="1"/>
  <c r="AD251" i="19" s="1"/>
  <c r="AD252" i="19" s="1"/>
  <c r="AD253" i="19" s="1"/>
  <c r="AD254" i="19" s="1"/>
  <c r="AD255" i="19" s="1"/>
  <c r="AD256" i="19" s="1"/>
  <c r="AD257" i="19" s="1"/>
  <c r="AD258" i="19" s="1"/>
  <c r="AD259" i="19" s="1"/>
  <c r="AD260" i="19" s="1"/>
  <c r="AD261" i="19" s="1"/>
  <c r="AD262" i="19" s="1"/>
  <c r="AD263" i="19" s="1"/>
  <c r="AD264" i="19" s="1"/>
  <c r="AD265" i="19" s="1"/>
  <c r="AD266" i="19" s="1"/>
  <c r="AD267" i="19" s="1"/>
  <c r="AD268" i="19" s="1"/>
  <c r="AD269" i="19" s="1"/>
  <c r="AD270" i="19" s="1"/>
  <c r="AD271" i="19" s="1"/>
  <c r="AD272" i="19" s="1"/>
  <c r="AD273" i="19" s="1"/>
  <c r="AD274" i="19" s="1"/>
  <c r="AD275" i="19" s="1"/>
  <c r="AD276" i="19" s="1"/>
  <c r="AD277" i="19" s="1"/>
  <c r="AD278" i="19" s="1"/>
  <c r="AD279" i="19" s="1"/>
  <c r="AD280" i="19" s="1"/>
  <c r="AD281" i="19" s="1"/>
  <c r="AD282" i="19" s="1"/>
  <c r="AD283" i="19" s="1"/>
  <c r="AD284" i="19" s="1"/>
  <c r="AD285" i="19" s="1"/>
  <c r="AD286" i="19" s="1"/>
  <c r="AD287" i="19" s="1"/>
  <c r="AD288" i="19" s="1"/>
  <c r="AD289" i="19" s="1"/>
  <c r="AD290" i="19" s="1"/>
  <c r="AD291" i="19" s="1"/>
  <c r="AD292" i="19" s="1"/>
  <c r="AD293" i="19" s="1"/>
  <c r="AD294" i="19" s="1"/>
  <c r="AD295" i="19" s="1"/>
  <c r="AD296" i="19" s="1"/>
  <c r="AD297" i="19" s="1"/>
  <c r="AD298" i="19" s="1"/>
  <c r="AD299" i="19" s="1"/>
  <c r="AD300" i="19" s="1"/>
  <c r="AD301" i="19" s="1"/>
  <c r="AD302" i="19" s="1"/>
  <c r="AD303" i="19" s="1"/>
  <c r="AD304" i="19" s="1"/>
  <c r="AD305" i="19" s="1"/>
  <c r="AD306" i="19" s="1"/>
  <c r="AD307" i="19" s="1"/>
  <c r="AD308" i="19" s="1"/>
  <c r="AD309" i="19" s="1"/>
  <c r="AD310" i="19" s="1"/>
  <c r="AD311" i="19" s="1"/>
  <c r="AD312" i="19" s="1"/>
  <c r="AD313" i="19" s="1"/>
  <c r="AD314" i="19" s="1"/>
  <c r="AD315" i="19" s="1"/>
  <c r="AD316" i="19" s="1"/>
  <c r="AD317" i="19" s="1"/>
  <c r="AD318" i="19" s="1"/>
  <c r="AD319" i="19" s="1"/>
  <c r="AD320" i="19" s="1"/>
  <c r="AD321" i="19" s="1"/>
  <c r="AD322" i="19" s="1"/>
  <c r="AD323" i="19" s="1"/>
  <c r="AD324" i="19" s="1"/>
  <c r="AD325" i="19" s="1"/>
  <c r="AD326" i="19" s="1"/>
  <c r="AD327" i="19" s="1"/>
  <c r="AD328" i="19" s="1"/>
  <c r="AD329" i="19" s="1"/>
  <c r="AD330" i="19" s="1"/>
  <c r="AD331" i="19" s="1"/>
  <c r="AD332" i="19" s="1"/>
  <c r="AD333" i="19" s="1"/>
  <c r="AD334" i="19" s="1"/>
  <c r="AD335" i="19" s="1"/>
  <c r="AD336" i="19" s="1"/>
  <c r="AD337" i="19" s="1"/>
  <c r="AD338" i="19" s="1"/>
  <c r="AD339" i="19" s="1"/>
  <c r="AD340" i="19" s="1"/>
  <c r="AD341" i="19" s="1"/>
  <c r="AD342" i="19" s="1"/>
  <c r="AD343" i="19" s="1"/>
  <c r="AD344" i="19" s="1"/>
  <c r="AD345" i="19" s="1"/>
  <c r="AD346" i="19" s="1"/>
  <c r="AD347" i="19" s="1"/>
  <c r="AD348" i="19" s="1"/>
  <c r="AD349" i="19" s="1"/>
  <c r="AD350" i="19" s="1"/>
  <c r="AD351" i="19" s="1"/>
  <c r="AD352" i="19" s="1"/>
  <c r="AD353" i="19" s="1"/>
  <c r="AD354" i="19" s="1"/>
  <c r="AD355" i="19" s="1"/>
  <c r="AD356" i="19" s="1"/>
  <c r="AD357" i="19" s="1"/>
  <c r="AD358" i="19" s="1"/>
  <c r="AD359" i="19" s="1"/>
  <c r="AD360" i="19" s="1"/>
  <c r="AD361" i="19" s="1"/>
  <c r="AD362" i="19" s="1"/>
  <c r="AD363" i="19" s="1"/>
  <c r="AD364" i="19" s="1"/>
  <c r="AD365" i="19" s="1"/>
  <c r="AD366" i="19" s="1"/>
  <c r="AD367" i="19" s="1"/>
  <c r="AD368" i="19" s="1"/>
  <c r="AD369" i="19" s="1"/>
  <c r="AD370" i="19" s="1"/>
  <c r="AD371" i="19" s="1"/>
  <c r="AD372" i="19" s="1"/>
  <c r="AD373" i="19" s="1"/>
  <c r="AD374" i="19" s="1"/>
  <c r="AD375" i="19" s="1"/>
  <c r="AD376" i="19" s="1"/>
  <c r="AD377" i="19" s="1"/>
  <c r="AD378" i="19" s="1"/>
  <c r="AD379" i="19" s="1"/>
  <c r="AD380" i="19" s="1"/>
  <c r="AD381" i="19" s="1"/>
  <c r="AD382" i="19" s="1"/>
  <c r="AD383" i="19" s="1"/>
  <c r="AD384" i="19" s="1"/>
  <c r="AD385" i="19" s="1"/>
  <c r="AD386" i="19" s="1"/>
  <c r="AD387" i="19" s="1"/>
  <c r="AD388" i="19" s="1"/>
  <c r="AD389" i="19" s="1"/>
  <c r="AD390" i="19" s="1"/>
  <c r="AD391" i="19" s="1"/>
  <c r="AD392" i="19" s="1"/>
  <c r="AD393" i="19" s="1"/>
  <c r="AD394" i="19" s="1"/>
  <c r="AD395" i="19" s="1"/>
  <c r="AD396" i="19" s="1"/>
  <c r="AD397" i="19" s="1"/>
  <c r="AD398" i="19" s="1"/>
  <c r="AD399" i="19" s="1"/>
  <c r="AD400" i="19" s="1"/>
  <c r="AD401" i="19" s="1"/>
  <c r="AD402" i="19" s="1"/>
  <c r="AD403" i="19" s="1"/>
  <c r="AD404" i="19" s="1"/>
  <c r="AD405" i="19" s="1"/>
  <c r="AD406" i="19" s="1"/>
  <c r="AD407" i="19" s="1"/>
  <c r="AD408" i="19" s="1"/>
  <c r="AD409" i="19" s="1"/>
  <c r="AD410" i="19" s="1"/>
  <c r="AD411" i="19" s="1"/>
  <c r="AD412" i="19" s="1"/>
  <c r="AD413" i="19" s="1"/>
  <c r="AD414" i="19" s="1"/>
  <c r="AD415" i="19" s="1"/>
  <c r="AD416" i="19" s="1"/>
  <c r="AD417" i="19" s="1"/>
  <c r="AD418" i="19" s="1"/>
  <c r="AD419" i="19" s="1"/>
  <c r="AD420" i="19" s="1"/>
  <c r="AD421" i="19" s="1"/>
  <c r="AD422" i="19" s="1"/>
  <c r="AD423" i="19" s="1"/>
  <c r="AD424" i="19" s="1"/>
  <c r="AD425" i="19" s="1"/>
  <c r="AD426" i="19" s="1"/>
  <c r="AD427" i="19" s="1"/>
  <c r="AD428" i="19" s="1"/>
  <c r="AD429" i="19" s="1"/>
  <c r="AD430" i="19" s="1"/>
  <c r="AD431" i="19" s="1"/>
  <c r="AD432" i="19" s="1"/>
  <c r="AD433" i="19" s="1"/>
  <c r="AD434" i="19" s="1"/>
  <c r="AD435" i="19" s="1"/>
  <c r="AD436" i="19" s="1"/>
  <c r="AD437" i="19" s="1"/>
  <c r="AD438" i="19" s="1"/>
  <c r="AD439" i="19" s="1"/>
  <c r="AD440" i="19" s="1"/>
  <c r="AD441" i="19" s="1"/>
  <c r="AD442" i="19" s="1"/>
  <c r="AD443" i="19" s="1"/>
  <c r="AD444" i="19" s="1"/>
  <c r="AD445" i="19" s="1"/>
  <c r="AD446" i="19" s="1"/>
  <c r="AD447" i="19" s="1"/>
  <c r="AD448" i="19" s="1"/>
  <c r="AD449" i="19" s="1"/>
  <c r="AD450" i="19" s="1"/>
  <c r="AD451" i="19" s="1"/>
  <c r="AD452" i="19" s="1"/>
  <c r="AD453" i="19" s="1"/>
  <c r="AD454" i="19" s="1"/>
  <c r="AD455" i="19" s="1"/>
  <c r="AD456" i="19" s="1"/>
  <c r="AD457" i="19" s="1"/>
  <c r="AD458" i="19" s="1"/>
  <c r="AD459" i="19" s="1"/>
  <c r="AD460" i="19" s="1"/>
  <c r="AD461" i="19" s="1"/>
  <c r="AD462" i="19" s="1"/>
  <c r="AD463" i="19" s="1"/>
  <c r="AD464" i="19" s="1"/>
  <c r="AD465" i="19" s="1"/>
  <c r="AD466" i="19" s="1"/>
  <c r="AD467" i="19" s="1"/>
  <c r="AD468" i="19" s="1"/>
  <c r="AD469" i="19" s="1"/>
  <c r="AD470" i="19" s="1"/>
  <c r="AD471" i="19" s="1"/>
  <c r="AD472" i="19" s="1"/>
  <c r="AD473" i="19" s="1"/>
  <c r="AD474" i="19" s="1"/>
  <c r="AD475" i="19" s="1"/>
  <c r="AD476" i="19" s="1"/>
  <c r="AD477" i="19" s="1"/>
  <c r="AD478" i="19" s="1"/>
  <c r="AD479" i="19" s="1"/>
  <c r="AD480" i="19" s="1"/>
  <c r="AD481" i="19" s="1"/>
  <c r="AD482" i="19" s="1"/>
  <c r="AD483" i="19" s="1"/>
  <c r="AD484" i="19" s="1"/>
  <c r="AD485" i="19" s="1"/>
  <c r="AD486" i="19" s="1"/>
  <c r="AD487" i="19" s="1"/>
  <c r="AD488" i="19" s="1"/>
  <c r="AD489" i="19" s="1"/>
  <c r="AD490" i="19" s="1"/>
  <c r="AD491" i="19" s="1"/>
  <c r="AD492" i="19" s="1"/>
  <c r="AD493" i="19" s="1"/>
  <c r="AD494" i="19" s="1"/>
  <c r="AD495" i="19" s="1"/>
  <c r="AD496" i="19" s="1"/>
  <c r="AD497" i="19" s="1"/>
  <c r="AD498" i="19" s="1"/>
  <c r="AD499" i="19" s="1"/>
  <c r="AD500" i="19" s="1"/>
  <c r="AD501" i="19" s="1"/>
  <c r="AD502" i="19" s="1"/>
  <c r="AD503" i="19" s="1"/>
  <c r="AD504" i="19" s="1"/>
  <c r="AD505" i="19" s="1"/>
  <c r="AD506" i="19" s="1"/>
  <c r="AD507" i="19" s="1"/>
  <c r="AD508" i="19" s="1"/>
  <c r="AD509" i="19" s="1"/>
  <c r="AD510" i="19" s="1"/>
  <c r="AD511" i="19" s="1"/>
  <c r="AD512" i="19" s="1"/>
  <c r="AD513" i="19" s="1"/>
  <c r="AD514" i="19" s="1"/>
  <c r="AD515" i="19" s="1"/>
  <c r="AD516" i="19" s="1"/>
  <c r="AD517" i="19" s="1"/>
  <c r="AD518" i="19" s="1"/>
  <c r="AD519" i="19" s="1"/>
  <c r="AD520" i="19" s="1"/>
  <c r="AD521" i="19" s="1"/>
  <c r="AD522" i="19" s="1"/>
  <c r="AD523" i="19" s="1"/>
  <c r="AD524" i="19" s="1"/>
  <c r="AD525" i="19" s="1"/>
  <c r="AD526" i="19" s="1"/>
  <c r="AD527" i="19" s="1"/>
  <c r="AD528" i="19" s="1"/>
  <c r="AD529" i="19" s="1"/>
  <c r="AD530" i="19" s="1"/>
  <c r="AD531" i="19" s="1"/>
  <c r="AD532" i="19" s="1"/>
  <c r="AD533" i="19" s="1"/>
  <c r="AD534" i="19" s="1"/>
  <c r="AD535" i="19" s="1"/>
  <c r="AD536" i="19" s="1"/>
  <c r="AD537" i="19" s="1"/>
  <c r="AD538" i="19" s="1"/>
  <c r="AD539" i="19" s="1"/>
  <c r="AD540" i="19" s="1"/>
  <c r="AD541" i="19" s="1"/>
  <c r="AD542" i="19" s="1"/>
  <c r="AD543" i="19" s="1"/>
  <c r="AD544" i="19" s="1"/>
  <c r="AD545" i="19" s="1"/>
  <c r="AD546" i="19" s="1"/>
  <c r="AD547" i="19" s="1"/>
  <c r="AD548" i="19" s="1"/>
  <c r="AD549" i="19" s="1"/>
  <c r="AD550" i="19" s="1"/>
  <c r="AD551" i="19" s="1"/>
  <c r="AD552" i="19" s="1"/>
  <c r="AD553" i="19" s="1"/>
  <c r="AD554" i="19" s="1"/>
  <c r="AD555" i="19" s="1"/>
  <c r="AD556" i="19" s="1"/>
  <c r="AD557" i="19" s="1"/>
  <c r="AD558" i="19" s="1"/>
  <c r="AD559" i="19" s="1"/>
  <c r="AD560" i="19" s="1"/>
  <c r="AD561" i="19" s="1"/>
  <c r="AD562" i="19" s="1"/>
  <c r="AD563" i="19" s="1"/>
  <c r="AD564" i="19" s="1"/>
  <c r="AD565" i="19" s="1"/>
  <c r="AD566" i="19" s="1"/>
  <c r="AD567" i="19" s="1"/>
  <c r="AD568" i="19" s="1"/>
  <c r="AD569" i="19" s="1"/>
  <c r="AD570" i="19" s="1"/>
  <c r="AD571" i="19" s="1"/>
  <c r="AD572" i="19" s="1"/>
  <c r="AD573" i="19" s="1"/>
  <c r="AD574" i="19" s="1"/>
  <c r="AD575" i="19" s="1"/>
  <c r="AD576" i="19" s="1"/>
  <c r="AD577" i="19" s="1"/>
  <c r="AD578" i="19" s="1"/>
  <c r="AD579" i="19" s="1"/>
  <c r="AD580" i="19" s="1"/>
  <c r="AD581" i="19" s="1"/>
  <c r="AD582" i="19" s="1"/>
  <c r="AD583" i="19" s="1"/>
  <c r="AD584" i="19" s="1"/>
  <c r="AD585" i="19" s="1"/>
  <c r="AD586" i="19" s="1"/>
  <c r="AD587" i="19" s="1"/>
  <c r="AD588" i="19" s="1"/>
  <c r="AD589" i="19" s="1"/>
  <c r="AD590" i="19" s="1"/>
  <c r="AD591" i="19" s="1"/>
  <c r="AD592" i="19" s="1"/>
  <c r="AD593" i="19" s="1"/>
  <c r="AD594" i="19" s="1"/>
  <c r="AD595" i="19" s="1"/>
  <c r="AD596" i="19" s="1"/>
  <c r="AD597" i="19" s="1"/>
  <c r="AD598" i="19" s="1"/>
  <c r="AD599" i="19" s="1"/>
  <c r="AD600" i="19" s="1"/>
  <c r="AD601" i="19" s="1"/>
  <c r="AD602" i="19" s="1"/>
  <c r="AD603" i="19" s="1"/>
  <c r="AD604" i="19" s="1"/>
  <c r="AD605" i="19" s="1"/>
  <c r="AD606" i="19" s="1"/>
  <c r="AD607" i="19" s="1"/>
  <c r="AD608" i="19" s="1"/>
  <c r="AD609" i="19" s="1"/>
  <c r="AD610" i="19" s="1"/>
  <c r="AD611" i="19" s="1"/>
  <c r="AD612" i="19" s="1"/>
  <c r="AD613" i="19" s="1"/>
  <c r="AD614" i="19" s="1"/>
  <c r="AD615" i="19" s="1"/>
  <c r="AD616" i="19" s="1"/>
  <c r="AD617" i="19" s="1"/>
  <c r="AD618" i="19" s="1"/>
  <c r="AD619" i="19" s="1"/>
  <c r="AD620" i="19" s="1"/>
  <c r="AD621" i="19" s="1"/>
  <c r="AD622" i="19" s="1"/>
  <c r="AD623" i="19" s="1"/>
  <c r="AD624" i="19" s="1"/>
  <c r="AD625" i="19" s="1"/>
  <c r="AD626" i="19" s="1"/>
  <c r="AD627" i="19" s="1"/>
  <c r="AD628" i="19" s="1"/>
  <c r="AD629" i="19" s="1"/>
  <c r="AD630" i="19" s="1"/>
  <c r="AD631" i="19" s="1"/>
  <c r="AD632" i="19" s="1"/>
  <c r="AD633" i="19" s="1"/>
  <c r="AD634" i="19" s="1"/>
  <c r="AD635" i="19" s="1"/>
  <c r="AD636" i="19" s="1"/>
  <c r="AD637" i="19" s="1"/>
  <c r="AD638" i="19" s="1"/>
  <c r="AD639" i="19" s="1"/>
  <c r="AD640" i="19" s="1"/>
  <c r="AD641" i="19" s="1"/>
  <c r="AD642" i="19" s="1"/>
  <c r="AD643" i="19" s="1"/>
  <c r="AD644" i="19" s="1"/>
  <c r="AD645" i="19" s="1"/>
  <c r="AD646" i="19" s="1"/>
  <c r="AD647" i="19" s="1"/>
  <c r="AD648" i="19" s="1"/>
  <c r="AD649" i="19" s="1"/>
  <c r="AD650" i="19" s="1"/>
  <c r="AD651" i="19" s="1"/>
  <c r="AD652" i="19" s="1"/>
  <c r="AD653" i="19" s="1"/>
  <c r="AD654" i="19" s="1"/>
  <c r="AD655" i="19" s="1"/>
  <c r="AD656" i="19" s="1"/>
  <c r="AD657" i="19" s="1"/>
  <c r="AD658" i="19" s="1"/>
  <c r="AD659" i="19" s="1"/>
  <c r="AD660" i="19" s="1"/>
  <c r="AD661" i="19" s="1"/>
  <c r="AD662" i="19" s="1"/>
  <c r="AD663" i="19" s="1"/>
  <c r="AD664" i="19" s="1"/>
  <c r="AD665" i="19" s="1"/>
  <c r="AD666" i="19" s="1"/>
  <c r="AD667" i="19" s="1"/>
  <c r="AD668" i="19" s="1"/>
  <c r="AD669" i="19" s="1"/>
  <c r="AD670" i="19" s="1"/>
  <c r="AD671" i="19" s="1"/>
  <c r="AD672" i="19" s="1"/>
  <c r="AD673" i="19" s="1"/>
  <c r="AD674" i="19" s="1"/>
  <c r="AD675" i="19" s="1"/>
  <c r="AD676" i="19" s="1"/>
  <c r="AD677" i="19" s="1"/>
  <c r="AD678" i="19" s="1"/>
  <c r="AD679" i="19" s="1"/>
  <c r="AD680" i="19" s="1"/>
  <c r="AD681" i="19" s="1"/>
  <c r="AD682" i="19" s="1"/>
  <c r="AD683" i="19" s="1"/>
  <c r="AD684" i="19" s="1"/>
  <c r="AD685" i="19" s="1"/>
  <c r="AD686" i="19" s="1"/>
  <c r="AD687" i="19" s="1"/>
  <c r="AD688" i="19" s="1"/>
  <c r="AD689" i="19" s="1"/>
  <c r="AD690" i="19" s="1"/>
  <c r="AD691" i="19" s="1"/>
  <c r="AD692" i="19" s="1"/>
  <c r="AD693" i="19" s="1"/>
  <c r="AD694" i="19" s="1"/>
  <c r="AD695" i="19" s="1"/>
  <c r="AD696" i="19" s="1"/>
  <c r="AD697" i="19" s="1"/>
  <c r="AD698" i="19" s="1"/>
  <c r="AD699" i="19" s="1"/>
  <c r="AD700" i="19" s="1"/>
  <c r="AD701" i="19" s="1"/>
  <c r="AD702" i="19" s="1"/>
  <c r="AD703" i="19" s="1"/>
  <c r="AD704" i="19" s="1"/>
  <c r="AD705" i="19" s="1"/>
  <c r="AD706" i="19" s="1"/>
  <c r="AD707" i="19" s="1"/>
  <c r="AD708" i="19" s="1"/>
  <c r="AD709" i="19" s="1"/>
  <c r="AD710" i="19" s="1"/>
  <c r="AD711" i="19" s="1"/>
  <c r="AD712" i="19" s="1"/>
  <c r="AD713" i="19" s="1"/>
  <c r="AD714" i="19" s="1"/>
  <c r="AD715" i="19" s="1"/>
  <c r="AD716" i="19" s="1"/>
  <c r="AD717" i="19" s="1"/>
  <c r="AD718" i="19" s="1"/>
  <c r="AD719" i="19" s="1"/>
  <c r="AD720" i="19" s="1"/>
  <c r="AD721" i="19" s="1"/>
  <c r="AD722" i="19" s="1"/>
  <c r="AD723" i="19" s="1"/>
  <c r="AD724" i="19" s="1"/>
  <c r="AD725" i="19" s="1"/>
  <c r="AD726" i="19" s="1"/>
  <c r="AD727" i="19" s="1"/>
  <c r="AD728" i="19" s="1"/>
  <c r="AD729" i="19" s="1"/>
  <c r="AD730" i="19" s="1"/>
  <c r="AD731" i="19" s="1"/>
  <c r="AD732" i="19" s="1"/>
  <c r="AD733" i="19" s="1"/>
  <c r="AD734" i="19" s="1"/>
  <c r="AD735" i="19" s="1"/>
  <c r="AD736" i="19" s="1"/>
  <c r="AD737" i="19" s="1"/>
  <c r="AD738" i="19" s="1"/>
  <c r="AD739" i="19" s="1"/>
  <c r="AD740" i="19" s="1"/>
  <c r="AD741" i="19" s="1"/>
  <c r="AD742" i="19" s="1"/>
  <c r="AD743" i="19" s="1"/>
  <c r="AD744" i="19" s="1"/>
  <c r="AD745" i="19" s="1"/>
  <c r="AD746" i="19" s="1"/>
  <c r="AD747" i="19" s="1"/>
  <c r="AD748" i="19" s="1"/>
  <c r="AD749" i="19" s="1"/>
  <c r="AD750" i="19" s="1"/>
  <c r="AD751" i="19" s="1"/>
  <c r="AD752" i="19" s="1"/>
  <c r="AD753" i="19" s="1"/>
  <c r="AD754" i="19" s="1"/>
  <c r="AD755" i="19" s="1"/>
  <c r="AD756" i="19" s="1"/>
  <c r="AD757" i="19" s="1"/>
  <c r="AD758" i="19" s="1"/>
  <c r="AD759" i="19" s="1"/>
  <c r="AD760" i="19" s="1"/>
  <c r="AD761" i="19" s="1"/>
  <c r="AD762" i="19" s="1"/>
  <c r="AD763" i="19" s="1"/>
  <c r="AD764" i="19" s="1"/>
  <c r="AD765" i="19" s="1"/>
  <c r="AD766" i="19" s="1"/>
  <c r="AD767" i="19" s="1"/>
  <c r="AD768" i="19" s="1"/>
  <c r="AD769" i="19" s="1"/>
  <c r="AD770" i="19" s="1"/>
  <c r="AD771" i="19" s="1"/>
  <c r="AD772" i="19" s="1"/>
  <c r="AD773" i="19" s="1"/>
  <c r="AD774" i="19" s="1"/>
  <c r="AD775" i="19" s="1"/>
  <c r="AD776" i="19" s="1"/>
  <c r="AD777" i="19" s="1"/>
  <c r="AD778" i="19" s="1"/>
  <c r="AD779" i="19" s="1"/>
  <c r="AD780" i="19" s="1"/>
  <c r="AD781" i="19" s="1"/>
  <c r="AD782" i="19" s="1"/>
  <c r="AD783" i="19" s="1"/>
  <c r="AD784" i="19" s="1"/>
  <c r="AD785" i="19" s="1"/>
  <c r="AD786" i="19" s="1"/>
  <c r="AD787" i="19" s="1"/>
  <c r="AD788" i="19" s="1"/>
  <c r="AD789" i="19" s="1"/>
  <c r="AD790" i="19" s="1"/>
  <c r="AD791" i="19" s="1"/>
  <c r="AD792" i="19" s="1"/>
  <c r="AD793" i="19" s="1"/>
  <c r="AD794" i="19" s="1"/>
  <c r="AD795" i="19" s="1"/>
  <c r="AD796" i="19" s="1"/>
  <c r="AD797" i="19" s="1"/>
  <c r="AD798" i="19" s="1"/>
  <c r="AD799" i="19" s="1"/>
  <c r="AD800" i="19" s="1"/>
  <c r="AD801" i="19" s="1"/>
  <c r="AD802" i="19" s="1"/>
  <c r="AD803" i="19" s="1"/>
  <c r="AD804" i="19" s="1"/>
  <c r="AD805" i="19" s="1"/>
  <c r="AD806" i="19" s="1"/>
  <c r="AD807" i="19" s="1"/>
  <c r="AD808" i="19" s="1"/>
  <c r="AD809" i="19" s="1"/>
  <c r="AD810" i="19" s="1"/>
  <c r="AD811" i="19" s="1"/>
  <c r="AD812" i="19" s="1"/>
  <c r="AD813" i="19" s="1"/>
  <c r="AD814" i="19" s="1"/>
  <c r="AD815" i="19" s="1"/>
  <c r="AD816" i="19" s="1"/>
  <c r="AD817" i="19" s="1"/>
  <c r="AD818" i="19" s="1"/>
  <c r="AD819" i="19" s="1"/>
  <c r="AD820" i="19" s="1"/>
  <c r="AD821" i="19" s="1"/>
  <c r="AD822" i="19" s="1"/>
  <c r="AD823" i="19" s="1"/>
  <c r="AD824" i="19" s="1"/>
  <c r="AD825" i="19" s="1"/>
  <c r="AD826" i="19" s="1"/>
  <c r="AD827" i="19" s="1"/>
  <c r="AD828" i="19" s="1"/>
  <c r="AD829" i="19" s="1"/>
  <c r="AD830" i="19" s="1"/>
  <c r="AD831" i="19" s="1"/>
  <c r="AD832" i="19" s="1"/>
  <c r="AD833" i="19" s="1"/>
  <c r="AD834" i="19" s="1"/>
  <c r="AD835" i="19" s="1"/>
  <c r="AD836" i="19" s="1"/>
  <c r="AD837" i="19" s="1"/>
  <c r="AD838" i="19" s="1"/>
  <c r="AD839" i="19" s="1"/>
  <c r="AD840" i="19" s="1"/>
  <c r="AD841" i="19" s="1"/>
  <c r="AD842" i="19" s="1"/>
  <c r="AD843" i="19" s="1"/>
  <c r="AD844" i="19" s="1"/>
  <c r="AD845" i="19" s="1"/>
  <c r="AD846" i="19" s="1"/>
  <c r="AD847" i="19" s="1"/>
  <c r="AD848" i="19" s="1"/>
  <c r="AD849" i="19" s="1"/>
  <c r="AD850" i="19" s="1"/>
  <c r="AD851" i="19" s="1"/>
  <c r="AD852" i="19" s="1"/>
  <c r="AD853" i="19" s="1"/>
  <c r="AD854" i="19" s="1"/>
  <c r="AD855" i="19" s="1"/>
  <c r="AD856" i="19" s="1"/>
  <c r="AD857" i="19" s="1"/>
  <c r="AD858" i="19" s="1"/>
  <c r="AD859" i="19" s="1"/>
  <c r="AD860" i="19" s="1"/>
  <c r="AD861" i="19" s="1"/>
  <c r="AD862" i="19" s="1"/>
  <c r="AD863" i="19" s="1"/>
  <c r="AD864" i="19" s="1"/>
  <c r="AD865" i="19" s="1"/>
  <c r="AD866" i="19" s="1"/>
  <c r="AD867" i="19" s="1"/>
  <c r="AD868" i="19" s="1"/>
  <c r="AD869" i="19" s="1"/>
  <c r="AD870" i="19" s="1"/>
  <c r="AD871" i="19" s="1"/>
  <c r="AD872" i="19" s="1"/>
  <c r="AD873" i="19" s="1"/>
  <c r="AD874" i="19" s="1"/>
  <c r="AD875" i="19" s="1"/>
  <c r="AD876" i="19" s="1"/>
  <c r="AD877" i="19" s="1"/>
  <c r="AD878" i="19" s="1"/>
  <c r="AD879" i="19" s="1"/>
  <c r="AD880" i="19" s="1"/>
  <c r="AD881" i="19" s="1"/>
  <c r="AD882" i="19" s="1"/>
  <c r="AD883" i="19" s="1"/>
  <c r="AD884" i="19" s="1"/>
  <c r="AD885" i="19" s="1"/>
  <c r="AD886" i="19" s="1"/>
  <c r="AD887" i="19" s="1"/>
  <c r="AD888" i="19" s="1"/>
  <c r="AD889" i="19" s="1"/>
  <c r="AD890" i="19" s="1"/>
  <c r="AD891" i="19" s="1"/>
  <c r="AD892" i="19" s="1"/>
  <c r="AD893" i="19" s="1"/>
  <c r="AD894" i="19" s="1"/>
  <c r="AD895" i="19" s="1"/>
  <c r="AD896" i="19" s="1"/>
  <c r="AD897" i="19" s="1"/>
  <c r="AD898" i="19" s="1"/>
  <c r="AD899" i="19" s="1"/>
  <c r="AD900" i="19" s="1"/>
  <c r="AD901" i="19" s="1"/>
  <c r="AD902" i="19" s="1"/>
  <c r="AD903" i="19" s="1"/>
  <c r="AD904" i="19" s="1"/>
  <c r="AD905" i="19" s="1"/>
  <c r="AD906" i="19" s="1"/>
  <c r="AD907" i="19" s="1"/>
  <c r="AD908" i="19" s="1"/>
  <c r="AD909" i="19" s="1"/>
  <c r="AD910" i="19" s="1"/>
  <c r="AD911" i="19" s="1"/>
  <c r="AD912" i="19" s="1"/>
  <c r="AD913" i="19" s="1"/>
  <c r="AD914" i="19" s="1"/>
  <c r="AD915" i="19" s="1"/>
  <c r="AD916" i="19" s="1"/>
  <c r="AD917" i="19" s="1"/>
  <c r="AD918" i="19" s="1"/>
  <c r="AD919" i="19" s="1"/>
  <c r="AD920" i="19" s="1"/>
  <c r="AD921" i="19" s="1"/>
  <c r="AD922" i="19" s="1"/>
  <c r="AD923" i="19" s="1"/>
  <c r="AD924" i="19" s="1"/>
  <c r="AD925" i="19" s="1"/>
  <c r="AD926" i="19" s="1"/>
  <c r="AD927" i="19" s="1"/>
  <c r="AD928" i="19" s="1"/>
  <c r="AD929" i="19" s="1"/>
  <c r="AD930" i="19" s="1"/>
  <c r="AD931" i="19" s="1"/>
  <c r="AD932" i="19" s="1"/>
  <c r="AD933" i="19" s="1"/>
  <c r="AD934" i="19" s="1"/>
  <c r="AD935" i="19" s="1"/>
  <c r="AD936" i="19" s="1"/>
  <c r="AD937" i="19" s="1"/>
  <c r="AD938" i="19" s="1"/>
  <c r="AD939" i="19" s="1"/>
  <c r="AD940" i="19" s="1"/>
  <c r="AD941" i="19" s="1"/>
  <c r="AD942" i="19" s="1"/>
  <c r="AD943" i="19" s="1"/>
  <c r="AD944" i="19" s="1"/>
  <c r="AD945" i="19" s="1"/>
  <c r="AD946" i="19" s="1"/>
  <c r="AD947" i="19" s="1"/>
  <c r="AD948" i="19" s="1"/>
  <c r="AD949" i="19" s="1"/>
  <c r="AD950" i="19" s="1"/>
  <c r="AD951" i="19" s="1"/>
  <c r="AD952" i="19" s="1"/>
  <c r="AD953" i="19" s="1"/>
  <c r="AD954" i="19" s="1"/>
  <c r="AD955" i="19" s="1"/>
  <c r="AD956" i="19" s="1"/>
  <c r="AD957" i="19" s="1"/>
  <c r="AD958" i="19" s="1"/>
  <c r="AD959" i="19" s="1"/>
  <c r="AD960" i="19" s="1"/>
  <c r="AD961" i="19" s="1"/>
  <c r="AD962" i="19" s="1"/>
  <c r="AD963" i="19" s="1"/>
  <c r="AD964" i="19" s="1"/>
  <c r="AD965" i="19" s="1"/>
  <c r="AD966" i="19" s="1"/>
  <c r="AD967" i="19" s="1"/>
  <c r="AD968" i="19" s="1"/>
  <c r="AD969" i="19" s="1"/>
  <c r="AD970" i="19" s="1"/>
  <c r="AD971" i="19" s="1"/>
  <c r="AD972" i="19" s="1"/>
  <c r="AD973" i="19" s="1"/>
  <c r="AD974" i="19" s="1"/>
  <c r="AD975" i="19" s="1"/>
  <c r="AD976" i="19" s="1"/>
  <c r="AD977" i="19" s="1"/>
  <c r="AD978" i="19" s="1"/>
  <c r="AD979" i="19" s="1"/>
  <c r="AD980" i="19" s="1"/>
  <c r="AD981" i="19" s="1"/>
  <c r="AD982" i="19" s="1"/>
  <c r="AD983" i="19" s="1"/>
  <c r="AD984" i="19" s="1"/>
  <c r="AD985" i="19" s="1"/>
  <c r="AD986" i="19" s="1"/>
  <c r="AD987" i="19" s="1"/>
  <c r="AD988" i="19" s="1"/>
  <c r="AD989" i="19" s="1"/>
  <c r="AD990" i="19" s="1"/>
  <c r="AD991" i="19" s="1"/>
  <c r="AD992" i="19" s="1"/>
  <c r="AD993" i="19" s="1"/>
  <c r="AD994" i="19" s="1"/>
  <c r="AD995" i="19" s="1"/>
  <c r="AD996" i="19" s="1"/>
  <c r="AD997" i="19" s="1"/>
  <c r="AD998" i="19" s="1"/>
  <c r="AD999" i="19" s="1"/>
  <c r="AD1000" i="19" s="1"/>
  <c r="AD1001" i="19" s="1"/>
  <c r="AD1002" i="19" s="1"/>
  <c r="AD1003" i="19" s="1"/>
  <c r="AD1004" i="19" s="1"/>
  <c r="AD1005" i="19" s="1"/>
  <c r="AD1006" i="19" s="1"/>
  <c r="AD1007" i="19" s="1"/>
  <c r="AD1008" i="19" s="1"/>
  <c r="AD1009" i="19" s="1"/>
  <c r="AD1010" i="19" s="1"/>
  <c r="AD1011" i="19" s="1"/>
  <c r="AD1012" i="19" s="1"/>
  <c r="AD1013" i="19" s="1"/>
  <c r="AD1014" i="19" s="1"/>
  <c r="AD1015" i="19" s="1"/>
  <c r="AD1016" i="19" s="1"/>
  <c r="AD1017" i="19" s="1"/>
  <c r="AD1018" i="19" s="1"/>
  <c r="AD1019" i="19" s="1"/>
  <c r="AD1020" i="19" s="1"/>
  <c r="AD1021" i="19" s="1"/>
  <c r="AD1022" i="19" s="1"/>
  <c r="AD1023" i="19" s="1"/>
  <c r="AD1024" i="19" s="1"/>
  <c r="AD1025" i="19" s="1"/>
  <c r="AD1026" i="19" s="1"/>
  <c r="AD1027" i="19" s="1"/>
  <c r="AD1028" i="19" s="1"/>
  <c r="AD1029" i="19" s="1"/>
  <c r="AD1030" i="19" s="1"/>
  <c r="AD1031" i="19" s="1"/>
  <c r="AD1032" i="19" s="1"/>
  <c r="AD1033" i="19" s="1"/>
  <c r="AD1034" i="19" s="1"/>
  <c r="AD1035" i="19" s="1"/>
  <c r="AD1036" i="19" s="1"/>
  <c r="AD1037" i="19" s="1"/>
  <c r="AD1038" i="19" s="1"/>
  <c r="AD1039" i="19" s="1"/>
  <c r="AD1040" i="19" s="1"/>
  <c r="AD1041" i="19" s="1"/>
  <c r="AD1042" i="19" s="1"/>
  <c r="AD1043" i="19" s="1"/>
  <c r="AD1044" i="19" s="1"/>
  <c r="AD1045" i="19" s="1"/>
  <c r="AD1046" i="19" s="1"/>
  <c r="AD1047" i="19" s="1"/>
  <c r="AD1048" i="19" s="1"/>
  <c r="AD1049" i="19" s="1"/>
  <c r="AD1050" i="19" s="1"/>
  <c r="AD1051" i="19" s="1"/>
  <c r="AD1052" i="19" s="1"/>
  <c r="AD1053" i="19" s="1"/>
  <c r="AD1054" i="19" s="1"/>
  <c r="AD1055" i="19" s="1"/>
  <c r="AD1056" i="19" s="1"/>
  <c r="AD1057" i="19" s="1"/>
  <c r="AD1058" i="19" s="1"/>
  <c r="AD1059" i="19" s="1"/>
  <c r="AD1060" i="19" s="1"/>
  <c r="AD1061" i="19" s="1"/>
  <c r="AD1062" i="19" s="1"/>
  <c r="AD1063" i="19" s="1"/>
  <c r="AD1064" i="19" s="1"/>
  <c r="AD1065" i="19" s="1"/>
  <c r="AD1066" i="19" s="1"/>
  <c r="AD1067" i="19" s="1"/>
  <c r="AD1068" i="19" s="1"/>
  <c r="AD1069" i="19" s="1"/>
  <c r="AD1070" i="19" s="1"/>
  <c r="AD1071" i="19" s="1"/>
  <c r="AD1072" i="19" s="1"/>
  <c r="AD1073" i="19" s="1"/>
  <c r="AD1074" i="19" s="1"/>
  <c r="AD1075" i="19" s="1"/>
  <c r="AD1076" i="19" s="1"/>
  <c r="AD1077" i="19" s="1"/>
  <c r="AD1078" i="19" s="1"/>
  <c r="AD1079" i="19" s="1"/>
  <c r="AD1080" i="19" s="1"/>
  <c r="AD1081" i="19" s="1"/>
  <c r="AD1082" i="19" s="1"/>
  <c r="AD1083" i="19" s="1"/>
  <c r="AD1084" i="19" s="1"/>
  <c r="AD1085" i="19" s="1"/>
  <c r="AD1086" i="19" s="1"/>
  <c r="AD1087" i="19" s="1"/>
  <c r="AD1088" i="19" s="1"/>
  <c r="AD1089" i="19" s="1"/>
  <c r="AD1090" i="19" s="1"/>
  <c r="AD1091" i="19" s="1"/>
  <c r="AD1092" i="19" s="1"/>
  <c r="AD1093" i="19" s="1"/>
  <c r="AD1094" i="19" s="1"/>
  <c r="AD1095" i="19" s="1"/>
  <c r="AD1096" i="19" s="1"/>
  <c r="AD1097" i="19" s="1"/>
  <c r="AD1098" i="19" s="1"/>
  <c r="AD1099" i="19" s="1"/>
  <c r="AD1100" i="19" s="1"/>
  <c r="AD1101" i="19" s="1"/>
  <c r="AD1102" i="19" s="1"/>
  <c r="AD1103" i="19" s="1"/>
  <c r="AD1104" i="19" s="1"/>
  <c r="AD1105" i="19" s="1"/>
  <c r="AD1106" i="19" s="1"/>
  <c r="AD1107" i="19" s="1"/>
  <c r="AD1108" i="19" s="1"/>
  <c r="AD1109" i="19" s="1"/>
  <c r="AD1110" i="19" s="1"/>
  <c r="AD1111" i="19" s="1"/>
  <c r="AD1112" i="19" s="1"/>
  <c r="AD1113" i="19" s="1"/>
  <c r="AD1114" i="19" s="1"/>
  <c r="AD1115" i="19" s="1"/>
  <c r="AD1116" i="19" s="1"/>
  <c r="AD1117" i="19" s="1"/>
  <c r="AD1118" i="19" s="1"/>
  <c r="AD1119" i="19" s="1"/>
  <c r="AD1120" i="19" s="1"/>
  <c r="AD1121" i="19" s="1"/>
  <c r="AD1122" i="19" s="1"/>
  <c r="AD1123" i="19" s="1"/>
  <c r="AD1124" i="19" s="1"/>
  <c r="AD1125" i="19" s="1"/>
  <c r="AD1126" i="19" s="1"/>
  <c r="AD1127" i="19" s="1"/>
  <c r="AD1128" i="19" s="1"/>
  <c r="AD1129" i="19" s="1"/>
  <c r="AD1130" i="19" s="1"/>
  <c r="AD1131" i="19" s="1"/>
  <c r="AD1132" i="19" s="1"/>
  <c r="AD1133" i="19" s="1"/>
  <c r="AD1134" i="19" s="1"/>
  <c r="AD1135" i="19" s="1"/>
  <c r="AD1136" i="19" s="1"/>
  <c r="AD1137" i="19" s="1"/>
  <c r="AD1138" i="19" s="1"/>
  <c r="AD1139" i="19" s="1"/>
  <c r="AD1140" i="19" s="1"/>
  <c r="AD1141" i="19" s="1"/>
  <c r="AD1142" i="19" s="1"/>
  <c r="AD1143" i="19" s="1"/>
  <c r="AD1144" i="19" s="1"/>
  <c r="AD1145" i="19" s="1"/>
  <c r="AD1146" i="19" s="1"/>
  <c r="AD1147" i="19" s="1"/>
  <c r="AD1148" i="19" s="1"/>
  <c r="AD1149" i="19" s="1"/>
  <c r="AD1150" i="19" s="1"/>
  <c r="AD1151" i="19" s="1"/>
  <c r="AD1152" i="19" s="1"/>
  <c r="AD1153" i="19" s="1"/>
  <c r="AD1154" i="19" s="1"/>
  <c r="AD1155" i="19" s="1"/>
  <c r="AD1156" i="19" s="1"/>
  <c r="AD1157" i="19" s="1"/>
  <c r="AD1158" i="19" s="1"/>
  <c r="AD1159" i="19" s="1"/>
  <c r="AD1160" i="19" s="1"/>
  <c r="AD1161" i="19" s="1"/>
  <c r="AD1162" i="19" s="1"/>
  <c r="AD1163" i="19" s="1"/>
  <c r="AD1164" i="19" s="1"/>
  <c r="AD1165" i="19" s="1"/>
  <c r="AD1166" i="19" s="1"/>
  <c r="AD1167" i="19" s="1"/>
  <c r="AD1168" i="19" s="1"/>
  <c r="AD1169" i="19" s="1"/>
  <c r="AD1170" i="19" s="1"/>
  <c r="AD1171" i="19" s="1"/>
  <c r="AD1172" i="19" s="1"/>
  <c r="AD1173" i="19" s="1"/>
  <c r="AD1174" i="19" s="1"/>
  <c r="AD1175" i="19" s="1"/>
  <c r="AD1176" i="19" s="1"/>
  <c r="AD1177" i="19" s="1"/>
  <c r="AD1178" i="19" s="1"/>
  <c r="AD1179" i="19" s="1"/>
  <c r="AD1180" i="19" s="1"/>
  <c r="AD1181" i="19" s="1"/>
  <c r="AD1182" i="19" s="1"/>
  <c r="AD1183" i="19" s="1"/>
  <c r="AD1184" i="19" s="1"/>
  <c r="AD1185" i="19" s="1"/>
  <c r="AD1186" i="19" s="1"/>
  <c r="AD1187" i="19" s="1"/>
  <c r="AD1188" i="19" s="1"/>
  <c r="AD1189" i="19" s="1"/>
  <c r="AD1190" i="19" s="1"/>
  <c r="AD1191" i="19" s="1"/>
  <c r="AD1192" i="19" s="1"/>
  <c r="AD1193" i="19" s="1"/>
  <c r="AD1194" i="19" s="1"/>
  <c r="AD1195" i="19" s="1"/>
  <c r="AD1196" i="19" s="1"/>
  <c r="AD1197" i="19" s="1"/>
  <c r="AD1198" i="19" s="1"/>
  <c r="AD1199" i="19" s="1"/>
  <c r="AD1200" i="19" s="1"/>
  <c r="AD1201" i="19" s="1"/>
  <c r="AD1202" i="19" s="1"/>
  <c r="AD1203" i="19" s="1"/>
  <c r="AD1204" i="19" s="1"/>
  <c r="AD1205" i="19" s="1"/>
  <c r="AD1206" i="19" s="1"/>
  <c r="AD1207" i="19" s="1"/>
  <c r="AD1208" i="19" s="1"/>
  <c r="AD1209" i="19" s="1"/>
  <c r="AD1210" i="19" s="1"/>
  <c r="AD1211" i="19" s="1"/>
  <c r="AD1212" i="19" s="1"/>
  <c r="AD1213" i="19" s="1"/>
  <c r="AD1214" i="19" s="1"/>
  <c r="AD1215" i="19" s="1"/>
  <c r="AD1216" i="19" s="1"/>
  <c r="AD1217" i="19" s="1"/>
  <c r="AD1218" i="19" s="1"/>
  <c r="AD1219" i="19" s="1"/>
  <c r="AD1220" i="19" s="1"/>
  <c r="AD1221" i="19" s="1"/>
  <c r="AD1222" i="19" s="1"/>
  <c r="AD1223" i="19" s="1"/>
  <c r="AD1224" i="19" s="1"/>
  <c r="AD1225" i="19" s="1"/>
  <c r="AD1226" i="19" s="1"/>
  <c r="AD1227" i="19" s="1"/>
  <c r="AD1228" i="19" s="1"/>
  <c r="AD1229" i="19" s="1"/>
  <c r="AD1230" i="19" s="1"/>
  <c r="AD1231" i="19" s="1"/>
  <c r="AD1232" i="19" s="1"/>
  <c r="AD1233" i="19" s="1"/>
  <c r="AD1234" i="19" s="1"/>
  <c r="AD1235" i="19" s="1"/>
  <c r="AD1236" i="19" s="1"/>
  <c r="AD1237" i="19" s="1"/>
  <c r="AD1238" i="19" s="1"/>
  <c r="AD1239" i="19" s="1"/>
  <c r="AD1240" i="19" s="1"/>
  <c r="AD1241" i="19" s="1"/>
  <c r="AD1242" i="19" s="1"/>
  <c r="AD1243" i="19" s="1"/>
  <c r="AD1244" i="19" s="1"/>
  <c r="AD1245" i="19" s="1"/>
  <c r="AD1246" i="19" s="1"/>
  <c r="AD1247" i="19" s="1"/>
  <c r="AD1248" i="19" s="1"/>
  <c r="AD1249" i="19" s="1"/>
  <c r="AD1250" i="19" s="1"/>
  <c r="AD1251" i="19" s="1"/>
  <c r="AD1252" i="19" s="1"/>
  <c r="AD1253" i="19" s="1"/>
  <c r="AD1254" i="19" s="1"/>
  <c r="AD1255" i="19" s="1"/>
  <c r="AD1256" i="19" s="1"/>
  <c r="AD1257" i="19" s="1"/>
  <c r="AD1258" i="19" s="1"/>
  <c r="AD1259" i="19" s="1"/>
  <c r="AD1260" i="19" s="1"/>
  <c r="AD1261" i="19" s="1"/>
  <c r="AD1262" i="19" s="1"/>
  <c r="AD1263" i="19" s="1"/>
  <c r="AD1264" i="19" s="1"/>
  <c r="AD1265" i="19" s="1"/>
  <c r="AD1266" i="19" s="1"/>
  <c r="AD1267" i="19" s="1"/>
  <c r="AD1268" i="19" s="1"/>
  <c r="AD1269" i="19" s="1"/>
  <c r="AD1270" i="19" s="1"/>
  <c r="AD1271" i="19" s="1"/>
  <c r="AD1272" i="19" s="1"/>
  <c r="AD1273" i="19" s="1"/>
  <c r="AD1274" i="19" s="1"/>
  <c r="AD1275" i="19" s="1"/>
  <c r="AD1276" i="19" s="1"/>
  <c r="AD1277" i="19" s="1"/>
  <c r="AD1278" i="19" s="1"/>
  <c r="AD1279" i="19" s="1"/>
  <c r="AD1280" i="19" s="1"/>
  <c r="AD1281" i="19" s="1"/>
  <c r="AD1282" i="19" s="1"/>
  <c r="AD1283" i="19" s="1"/>
  <c r="AD1284" i="19" s="1"/>
  <c r="AD1285" i="19" s="1"/>
  <c r="AD1286" i="19" s="1"/>
  <c r="AD1287" i="19" s="1"/>
  <c r="AD1288" i="19" s="1"/>
  <c r="AD1289" i="19" s="1"/>
  <c r="AD1290" i="19" s="1"/>
  <c r="AD1291" i="19" s="1"/>
  <c r="AD1292" i="19" s="1"/>
  <c r="AD1293" i="19" s="1"/>
  <c r="AD1294" i="19" s="1"/>
  <c r="AD1295" i="19" s="1"/>
  <c r="AD1296" i="19" s="1"/>
  <c r="AD1297" i="19" s="1"/>
  <c r="AD1298" i="19" s="1"/>
  <c r="AD1299" i="19" s="1"/>
  <c r="AD1300" i="19" s="1"/>
  <c r="AD1301" i="19" s="1"/>
  <c r="AD1302" i="19" s="1"/>
  <c r="AD1303" i="19" s="1"/>
  <c r="AD1304" i="19" s="1"/>
  <c r="AD1305" i="19" s="1"/>
  <c r="AD1306" i="19" s="1"/>
  <c r="AD1307" i="19" s="1"/>
  <c r="AD1308" i="19" s="1"/>
  <c r="AD1309" i="19" s="1"/>
  <c r="AD1310" i="19" s="1"/>
  <c r="AD1311" i="19" s="1"/>
  <c r="AD1312" i="19" s="1"/>
  <c r="AD1313" i="19" s="1"/>
  <c r="AD1314" i="19" s="1"/>
  <c r="AD1315" i="19" s="1"/>
  <c r="AD1316" i="19" s="1"/>
  <c r="AD1317" i="19" s="1"/>
  <c r="AD1318" i="19" s="1"/>
  <c r="AD1319" i="19" s="1"/>
  <c r="AD1320" i="19" s="1"/>
  <c r="AD1321" i="19" s="1"/>
  <c r="AD1322" i="19" s="1"/>
  <c r="AD1323" i="19" s="1"/>
  <c r="AD1324" i="19" s="1"/>
  <c r="AD1325" i="19" s="1"/>
  <c r="AD1326" i="19" s="1"/>
  <c r="AD1327" i="19" s="1"/>
  <c r="AD1328" i="19" s="1"/>
  <c r="AD1329" i="19" s="1"/>
  <c r="AD1330" i="19" s="1"/>
  <c r="AD1331" i="19" s="1"/>
  <c r="AD1332" i="19" s="1"/>
  <c r="AD1333" i="19" s="1"/>
  <c r="AD1334" i="19" s="1"/>
  <c r="AD1335" i="19" s="1"/>
  <c r="AD1336" i="19" s="1"/>
  <c r="AD1337" i="19" s="1"/>
  <c r="AD1338" i="19" s="1"/>
  <c r="AD1339" i="19" s="1"/>
  <c r="AD1340" i="19" s="1"/>
  <c r="AD1341" i="19" s="1"/>
  <c r="AD1342" i="19" s="1"/>
  <c r="AD1343" i="19" s="1"/>
  <c r="AD1344" i="19" s="1"/>
  <c r="AD1345" i="19" s="1"/>
  <c r="AD1346" i="19" s="1"/>
  <c r="AD1347" i="19" s="1"/>
  <c r="AD1348" i="19" s="1"/>
  <c r="AD1349" i="19" s="1"/>
  <c r="AD1350" i="19" s="1"/>
  <c r="AD1351" i="19" s="1"/>
  <c r="AD1352" i="19" s="1"/>
  <c r="AD1353" i="19" s="1"/>
  <c r="AD1354" i="19" s="1"/>
  <c r="AD1355" i="19" s="1"/>
  <c r="AD1356" i="19" s="1"/>
  <c r="AD1357" i="19" s="1"/>
  <c r="AD1358" i="19" s="1"/>
  <c r="AD1359" i="19" s="1"/>
  <c r="AD1360" i="19" s="1"/>
  <c r="AD1361" i="19" s="1"/>
  <c r="AD1362" i="19" s="1"/>
  <c r="AD1363" i="19" s="1"/>
  <c r="AD1364" i="19" s="1"/>
  <c r="AD1365" i="19" s="1"/>
  <c r="AD1366" i="19" s="1"/>
  <c r="AD1367" i="19" s="1"/>
  <c r="AD1368" i="19" s="1"/>
  <c r="AD1369" i="19" s="1"/>
  <c r="AD1370" i="19" s="1"/>
  <c r="AD1371" i="19" s="1"/>
  <c r="AD1372" i="19" s="1"/>
  <c r="AD1373" i="19" s="1"/>
  <c r="AD1374" i="19" s="1"/>
  <c r="AD1375" i="19" s="1"/>
  <c r="AD1376" i="19" s="1"/>
  <c r="AD1377" i="19" s="1"/>
  <c r="AD1378" i="19" s="1"/>
  <c r="AD1379" i="19" s="1"/>
  <c r="AD1380" i="19" s="1"/>
  <c r="AD1381" i="19" s="1"/>
  <c r="AD1382" i="19" s="1"/>
  <c r="AD1383" i="19" s="1"/>
  <c r="AD1384" i="19" s="1"/>
  <c r="AD1385" i="19" s="1"/>
  <c r="AD1386" i="19" s="1"/>
  <c r="AD1387" i="19" s="1"/>
  <c r="AD1388" i="19" s="1"/>
  <c r="AD1389" i="19" s="1"/>
  <c r="AD1390" i="19" s="1"/>
  <c r="AD1391" i="19" s="1"/>
  <c r="AD1392" i="19" s="1"/>
  <c r="AD1393" i="19" s="1"/>
  <c r="AD1394" i="19" s="1"/>
  <c r="AD1395" i="19" s="1"/>
  <c r="AD1396" i="19" s="1"/>
  <c r="AD1397" i="19" s="1"/>
  <c r="AD1398" i="19" s="1"/>
  <c r="AD1399" i="19" s="1"/>
  <c r="AD1400" i="19" s="1"/>
  <c r="AD1401" i="19" s="1"/>
  <c r="AD1402" i="19" s="1"/>
  <c r="AD1403" i="19" s="1"/>
  <c r="AD1404" i="19" s="1"/>
  <c r="AD1405" i="19" s="1"/>
  <c r="AD1406" i="19" s="1"/>
  <c r="AD1407" i="19" s="1"/>
  <c r="AD1408" i="19" s="1"/>
  <c r="AD1409" i="19" s="1"/>
  <c r="AD1410" i="19" s="1"/>
  <c r="AD1411" i="19" s="1"/>
  <c r="AD1412" i="19" s="1"/>
  <c r="AD1413" i="19" s="1"/>
  <c r="AD1414" i="19" s="1"/>
  <c r="AD1415" i="19" s="1"/>
  <c r="AD1416" i="19" s="1"/>
  <c r="AD1417" i="19" s="1"/>
  <c r="AD1418" i="19" s="1"/>
  <c r="AD1419" i="19" s="1"/>
  <c r="AD1420" i="19" s="1"/>
  <c r="AD1421" i="19" s="1"/>
  <c r="AD1422" i="19" s="1"/>
  <c r="AD1423" i="19" s="1"/>
  <c r="AD1424" i="19" s="1"/>
  <c r="AD1425" i="19" s="1"/>
  <c r="AD1426" i="19" s="1"/>
  <c r="AD1427" i="19" s="1"/>
  <c r="AD1428" i="19" s="1"/>
  <c r="AD1429" i="19" s="1"/>
  <c r="AD1430" i="19" s="1"/>
  <c r="AD1431" i="19" s="1"/>
  <c r="AD1432" i="19" s="1"/>
  <c r="AD1433" i="19" s="1"/>
  <c r="AD1434" i="19" s="1"/>
  <c r="AD1435" i="19" s="1"/>
  <c r="AD1436" i="19" s="1"/>
  <c r="AD1437" i="19" s="1"/>
  <c r="AD1438" i="19" s="1"/>
  <c r="AD1439" i="19" s="1"/>
  <c r="AD1440" i="19" s="1"/>
  <c r="AD1441" i="19" s="1"/>
  <c r="AD1442" i="19" s="1"/>
  <c r="AD1443" i="19" s="1"/>
  <c r="AD1444" i="19" s="1"/>
  <c r="AD1445" i="19" s="1"/>
  <c r="AD1446" i="19" s="1"/>
  <c r="AD1447" i="19" s="1"/>
  <c r="AD1448" i="19" s="1"/>
  <c r="AD1449" i="19" s="1"/>
  <c r="AD1450" i="19" s="1"/>
  <c r="AD1451" i="19" s="1"/>
  <c r="AD1452" i="19" s="1"/>
  <c r="AD1453" i="19" s="1"/>
  <c r="AD1454" i="19" s="1"/>
  <c r="AD1455" i="19" s="1"/>
  <c r="AD1456" i="19" s="1"/>
  <c r="AD1457" i="19" s="1"/>
  <c r="AD1458" i="19" s="1"/>
  <c r="AD1459" i="19" s="1"/>
  <c r="AD1460" i="19" s="1"/>
  <c r="AD1461" i="19" s="1"/>
  <c r="AD1462" i="19" s="1"/>
  <c r="AD1463" i="19" s="1"/>
  <c r="AD1464" i="19" s="1"/>
  <c r="AD1465" i="19" s="1"/>
  <c r="AD1466" i="19" s="1"/>
  <c r="AD1467" i="19" s="1"/>
  <c r="AD1468" i="19" s="1"/>
  <c r="AD1469" i="19" s="1"/>
  <c r="AD1470" i="19" s="1"/>
  <c r="AD1471" i="19" s="1"/>
  <c r="AD1472" i="19" s="1"/>
  <c r="AD1473" i="19" s="1"/>
  <c r="AD1474" i="19" s="1"/>
  <c r="AD1475" i="19" s="1"/>
  <c r="AD1476" i="19" s="1"/>
  <c r="AD1477" i="19" s="1"/>
  <c r="AD1478" i="19" s="1"/>
  <c r="AD1479" i="19" s="1"/>
  <c r="AD1480" i="19" s="1"/>
  <c r="AD1481" i="19" s="1"/>
  <c r="AD1482" i="19" s="1"/>
  <c r="AD1483" i="19" s="1"/>
  <c r="AD1484" i="19" s="1"/>
  <c r="AD1485" i="19" s="1"/>
  <c r="AD1486" i="19" s="1"/>
  <c r="AD1487" i="19" s="1"/>
  <c r="AD1488" i="19" s="1"/>
  <c r="AD1489" i="19" s="1"/>
  <c r="AD1490" i="19" s="1"/>
  <c r="AD1491" i="19" s="1"/>
  <c r="AD1492" i="19" s="1"/>
  <c r="AD1493" i="19" s="1"/>
  <c r="AD1494" i="19" s="1"/>
  <c r="AD1495" i="19" s="1"/>
  <c r="AD1496" i="19" s="1"/>
  <c r="AD1497" i="19" s="1"/>
  <c r="AD1498" i="19" s="1"/>
  <c r="AD1499" i="19" s="1"/>
  <c r="AD1500" i="19" s="1"/>
  <c r="AD1501" i="19" s="1"/>
  <c r="AD1502" i="19" s="1"/>
  <c r="AD1503" i="19" s="1"/>
  <c r="AD1504" i="19" s="1"/>
  <c r="AD1505" i="19" s="1"/>
  <c r="AD1506" i="19" s="1"/>
  <c r="AD1507" i="19" s="1"/>
  <c r="AD1508" i="19" s="1"/>
  <c r="AD1509" i="19" s="1"/>
  <c r="AD1510" i="19" s="1"/>
  <c r="AD1511" i="19" s="1"/>
  <c r="AD1512" i="19" s="1"/>
  <c r="AD1513" i="19" s="1"/>
  <c r="AD1514" i="19" s="1"/>
  <c r="AD1515" i="19" s="1"/>
  <c r="AD1516" i="19" s="1"/>
  <c r="AD1517" i="19" s="1"/>
  <c r="AD1518" i="19" s="1"/>
  <c r="AD1519" i="19" s="1"/>
  <c r="AD1520" i="19" s="1"/>
  <c r="AD1521" i="19" s="1"/>
  <c r="AD1522" i="19" s="1"/>
  <c r="AD1523" i="19" s="1"/>
  <c r="AD1524" i="19" s="1"/>
  <c r="AD1525" i="19" s="1"/>
  <c r="AD1526" i="19" s="1"/>
  <c r="AD1527" i="19" s="1"/>
  <c r="AD1528" i="19" s="1"/>
  <c r="AD1529" i="19" s="1"/>
  <c r="AD1530" i="19" s="1"/>
  <c r="AD1531" i="19" s="1"/>
  <c r="AD1532" i="19" s="1"/>
  <c r="AD1533" i="19" s="1"/>
  <c r="AD1534" i="19" s="1"/>
  <c r="AD1535" i="19" s="1"/>
  <c r="AD1536" i="19" s="1"/>
  <c r="AD1537" i="19" s="1"/>
  <c r="AD1538" i="19" s="1"/>
  <c r="AD1539" i="19" s="1"/>
  <c r="AD1540" i="19" s="1"/>
  <c r="AD1541" i="19" s="1"/>
  <c r="AD1542" i="19" s="1"/>
  <c r="AD1543" i="19" s="1"/>
  <c r="AD1544" i="19" s="1"/>
  <c r="AD1545" i="19" s="1"/>
  <c r="AD1546" i="19" s="1"/>
  <c r="AD1547" i="19" s="1"/>
  <c r="AD1548" i="19" s="1"/>
  <c r="AD1549" i="19" s="1"/>
  <c r="AD1550" i="19" s="1"/>
  <c r="AD1551" i="19" s="1"/>
  <c r="AD1552" i="19" s="1"/>
  <c r="AD1553" i="19" s="1"/>
  <c r="AD1554" i="19" s="1"/>
  <c r="AD1555" i="19" s="1"/>
  <c r="AD1556" i="19" s="1"/>
  <c r="AD1557" i="19" s="1"/>
  <c r="AD1558" i="19" s="1"/>
  <c r="AD1559" i="19" s="1"/>
  <c r="AD1560" i="19" s="1"/>
  <c r="AD1561" i="19" s="1"/>
  <c r="AD1562" i="19" s="1"/>
  <c r="AD1563" i="19" s="1"/>
  <c r="AD1564" i="19" s="1"/>
  <c r="AD1565" i="19" s="1"/>
  <c r="AD1566" i="19" s="1"/>
  <c r="AD1567" i="19" s="1"/>
  <c r="AD1568" i="19" s="1"/>
  <c r="AD1569" i="19" s="1"/>
  <c r="AD1570" i="19" s="1"/>
  <c r="AD1571" i="19" s="1"/>
  <c r="AD1572" i="19" s="1"/>
  <c r="AD1573" i="19" s="1"/>
  <c r="AD1574" i="19" s="1"/>
  <c r="AD1575" i="19" s="1"/>
  <c r="AD1576" i="19" s="1"/>
  <c r="AD1577" i="19" s="1"/>
  <c r="AD1578" i="19" s="1"/>
  <c r="AD1579" i="19" s="1"/>
  <c r="AD1580" i="19" s="1"/>
  <c r="AD1581" i="19" s="1"/>
  <c r="AD1582" i="19" s="1"/>
  <c r="AD1583" i="19" s="1"/>
  <c r="AD1584" i="19" s="1"/>
  <c r="AD1585" i="19" s="1"/>
  <c r="AD1586" i="19" s="1"/>
  <c r="AD1587" i="19" s="1"/>
  <c r="AD1588" i="19" s="1"/>
  <c r="AD1589" i="19" s="1"/>
  <c r="AD1590" i="19" s="1"/>
  <c r="AD1591" i="19" s="1"/>
  <c r="AD1592" i="19" s="1"/>
  <c r="AD1593" i="19" s="1"/>
  <c r="AD1594" i="19" s="1"/>
  <c r="AD1595" i="19" s="1"/>
  <c r="AD1596" i="19" s="1"/>
  <c r="AD1597" i="19" s="1"/>
  <c r="AD1598" i="19" s="1"/>
  <c r="AD1599" i="19" s="1"/>
  <c r="AD1600" i="19" s="1"/>
  <c r="AD1601" i="19" s="1"/>
  <c r="AD1602" i="19" s="1"/>
  <c r="AD1603" i="19" s="1"/>
  <c r="AD1604" i="19" s="1"/>
  <c r="AD1605" i="19" s="1"/>
  <c r="AD1606" i="19" s="1"/>
  <c r="AD1607" i="19" s="1"/>
  <c r="AD1608" i="19" s="1"/>
  <c r="AD1609" i="19" s="1"/>
  <c r="AD1610" i="19" s="1"/>
  <c r="AD1611" i="19" s="1"/>
  <c r="AD1612" i="19" s="1"/>
  <c r="AD1613" i="19" s="1"/>
  <c r="AD1614" i="19" s="1"/>
  <c r="AD1615" i="19" s="1"/>
  <c r="AD1616" i="19" s="1"/>
  <c r="AD1617" i="19" s="1"/>
  <c r="AD1618" i="19" s="1"/>
  <c r="AD1619" i="19" s="1"/>
  <c r="AD1620" i="19" s="1"/>
  <c r="AD1621" i="19" s="1"/>
  <c r="AD1622" i="19" s="1"/>
  <c r="AD1623" i="19" s="1"/>
  <c r="AD1624" i="19" s="1"/>
  <c r="AD1625" i="19" s="1"/>
  <c r="AD1626" i="19" s="1"/>
  <c r="AD1627" i="19" s="1"/>
  <c r="AD1628" i="19" s="1"/>
  <c r="AD1629" i="19" s="1"/>
  <c r="AD1630" i="19" s="1"/>
  <c r="AD1631" i="19" s="1"/>
  <c r="AD1632" i="19" s="1"/>
  <c r="AD1633" i="19" s="1"/>
  <c r="AD1634" i="19" s="1"/>
  <c r="AD1635" i="19" s="1"/>
  <c r="AD1636" i="19" s="1"/>
  <c r="AD1637" i="19" s="1"/>
  <c r="AD1638" i="19" s="1"/>
  <c r="AD1639" i="19" s="1"/>
  <c r="AD1640" i="19" s="1"/>
  <c r="AD1641" i="19" s="1"/>
  <c r="AD1642" i="19" s="1"/>
  <c r="AD1643" i="19" s="1"/>
  <c r="AD1644" i="19" s="1"/>
  <c r="AD1645" i="19" s="1"/>
  <c r="AD1646" i="19" s="1"/>
  <c r="AD1647" i="19" s="1"/>
  <c r="AD1648" i="19" s="1"/>
  <c r="AD1649" i="19" s="1"/>
  <c r="AD1650" i="19" s="1"/>
  <c r="AD1651" i="19" s="1"/>
  <c r="AD1652" i="19" s="1"/>
  <c r="AD1653" i="19" s="1"/>
  <c r="AD1654" i="19" s="1"/>
  <c r="AD1655" i="19" s="1"/>
  <c r="AD1656" i="19" s="1"/>
  <c r="AD1657" i="19" s="1"/>
  <c r="AD1658" i="19" s="1"/>
  <c r="AD1659" i="19" s="1"/>
  <c r="AD1660" i="19" s="1"/>
  <c r="AD1661" i="19" s="1"/>
  <c r="AD1662" i="19" s="1"/>
  <c r="AD1663" i="19" s="1"/>
  <c r="AD1664" i="19" s="1"/>
  <c r="AD1665" i="19" s="1"/>
  <c r="AD1666" i="19" s="1"/>
  <c r="AD1667" i="19" s="1"/>
  <c r="AD1668" i="19" s="1"/>
  <c r="AD1669" i="19" s="1"/>
  <c r="AD1670" i="19" s="1"/>
  <c r="AD1671" i="19" s="1"/>
  <c r="AD1672" i="19" s="1"/>
  <c r="AD1673" i="19" s="1"/>
  <c r="AD1674" i="19" s="1"/>
  <c r="AD1675" i="19" s="1"/>
  <c r="AD1676" i="19" s="1"/>
  <c r="AD1677" i="19" s="1"/>
  <c r="AD1678" i="19" s="1"/>
  <c r="AD1679" i="19" s="1"/>
  <c r="AD1680" i="19" s="1"/>
  <c r="AD1681" i="19" s="1"/>
  <c r="AD1682" i="19" s="1"/>
  <c r="AD1683" i="19" s="1"/>
  <c r="AD1684" i="19" s="1"/>
  <c r="AD1685" i="19" s="1"/>
  <c r="AD1686" i="19" s="1"/>
  <c r="AD1687" i="19" s="1"/>
  <c r="AD1688" i="19" s="1"/>
  <c r="AD1689" i="19" s="1"/>
  <c r="AD1690" i="19" s="1"/>
  <c r="AD1691" i="19" s="1"/>
  <c r="AD1692" i="19" s="1"/>
  <c r="AD1693" i="19" s="1"/>
  <c r="AD1694" i="19" s="1"/>
  <c r="AD1695" i="19" s="1"/>
  <c r="AD1696" i="19" s="1"/>
  <c r="AD1697" i="19" s="1"/>
  <c r="AD1698" i="19" s="1"/>
  <c r="AD1699" i="19" s="1"/>
  <c r="AD1700" i="19" s="1"/>
  <c r="AD1701" i="19" s="1"/>
  <c r="AD1702" i="19" s="1"/>
  <c r="AD1703" i="19" s="1"/>
  <c r="AD1704" i="19" s="1"/>
  <c r="AD1705" i="19" s="1"/>
  <c r="AD1706" i="19" s="1"/>
  <c r="AD1707" i="19" s="1"/>
  <c r="AD1708" i="19" s="1"/>
  <c r="AD1709" i="19" s="1"/>
  <c r="AD1710" i="19" s="1"/>
  <c r="AD1711" i="19" s="1"/>
  <c r="AD1712" i="19" s="1"/>
  <c r="AD1713" i="19" s="1"/>
  <c r="AD1714" i="19" s="1"/>
  <c r="AD1715" i="19" s="1"/>
  <c r="AD1716" i="19" s="1"/>
  <c r="AD1717" i="19" s="1"/>
  <c r="AD1718" i="19" s="1"/>
  <c r="AD1719" i="19" s="1"/>
  <c r="AD1720" i="19" s="1"/>
  <c r="AD1721" i="19" s="1"/>
  <c r="AD1722" i="19" s="1"/>
  <c r="AD1723" i="19" s="1"/>
  <c r="AD1724" i="19" s="1"/>
  <c r="AD1725" i="19" s="1"/>
  <c r="AD1726" i="19" s="1"/>
  <c r="AD1727" i="19" s="1"/>
  <c r="AD1728" i="19" s="1"/>
  <c r="AD1729" i="19" s="1"/>
  <c r="AD1730" i="19" s="1"/>
  <c r="AD1731" i="19" s="1"/>
  <c r="AD1732" i="19" s="1"/>
  <c r="AD1733" i="19" s="1"/>
  <c r="AD1734" i="19" s="1"/>
  <c r="AD1735" i="19" s="1"/>
  <c r="AD1736" i="19" s="1"/>
  <c r="AD1737" i="19" s="1"/>
  <c r="AD1738" i="19" s="1"/>
  <c r="AD1739" i="19" s="1"/>
  <c r="AD1740" i="19" s="1"/>
  <c r="AD1741" i="19" s="1"/>
  <c r="AD1742" i="19" s="1"/>
  <c r="AD1743" i="19" s="1"/>
  <c r="AD1744" i="19" s="1"/>
  <c r="AD1745" i="19" s="1"/>
  <c r="AD1746" i="19" s="1"/>
  <c r="AD1747" i="19" s="1"/>
  <c r="AD1748" i="19" s="1"/>
  <c r="AD1749" i="19" s="1"/>
  <c r="AD1750" i="19" s="1"/>
  <c r="AD1751" i="19" s="1"/>
  <c r="AD1752" i="19" s="1"/>
  <c r="AD1753" i="19" s="1"/>
  <c r="AD1754" i="19" s="1"/>
  <c r="AD1755" i="19" s="1"/>
  <c r="AD1756" i="19" s="1"/>
  <c r="AD1757" i="19" s="1"/>
  <c r="AD1758" i="19" s="1"/>
  <c r="AD1759" i="19" s="1"/>
  <c r="AD1760" i="19" s="1"/>
  <c r="AD1761" i="19" s="1"/>
  <c r="AD1762" i="19" s="1"/>
  <c r="AD1763" i="19" s="1"/>
  <c r="AD1764" i="19" s="1"/>
  <c r="AD1765" i="19" s="1"/>
  <c r="AD1766" i="19" s="1"/>
  <c r="AD1767" i="19" s="1"/>
  <c r="AD1768" i="19" s="1"/>
  <c r="AD1769" i="19" s="1"/>
  <c r="AD1770" i="19" s="1"/>
  <c r="AD1771" i="19" s="1"/>
  <c r="AD1772" i="19" s="1"/>
  <c r="AD1773" i="19" s="1"/>
  <c r="AD1774" i="19" s="1"/>
  <c r="AD1775" i="19" s="1"/>
  <c r="AD1776" i="19" s="1"/>
  <c r="AD1777" i="19" s="1"/>
  <c r="AD1778" i="19" s="1"/>
  <c r="AD1779" i="19" s="1"/>
  <c r="AD1780" i="19" s="1"/>
  <c r="AD1781" i="19" s="1"/>
  <c r="AD1782" i="19" s="1"/>
  <c r="AD1783" i="19" s="1"/>
  <c r="AD1784" i="19" s="1"/>
  <c r="AD1785" i="19" s="1"/>
  <c r="AD1786" i="19" s="1"/>
  <c r="AD1787" i="19" s="1"/>
  <c r="AD1788" i="19" s="1"/>
  <c r="AD1789" i="19" s="1"/>
  <c r="AD1790" i="19" s="1"/>
  <c r="AD1791" i="19" s="1"/>
  <c r="AD1792" i="19" s="1"/>
  <c r="AD1793" i="19" s="1"/>
  <c r="AD1794" i="19" s="1"/>
  <c r="AD1795" i="19" s="1"/>
  <c r="AD1796" i="19" s="1"/>
  <c r="AD1797" i="19" s="1"/>
  <c r="AD1798" i="19" s="1"/>
  <c r="AD1799" i="19" s="1"/>
  <c r="AD1800" i="19" s="1"/>
  <c r="AD1801" i="19" s="1"/>
  <c r="AD1802" i="19" s="1"/>
  <c r="AD1803" i="19" s="1"/>
  <c r="AD1804" i="19" s="1"/>
  <c r="AD1805" i="19" s="1"/>
  <c r="AD1806" i="19" s="1"/>
  <c r="AD1807" i="19" s="1"/>
  <c r="AD1808" i="19" s="1"/>
  <c r="AD1809" i="19" s="1"/>
  <c r="AD1810" i="19" s="1"/>
  <c r="AD1811" i="19" s="1"/>
  <c r="AD1812" i="19" s="1"/>
  <c r="AD1813" i="19" s="1"/>
  <c r="AD1814" i="19" s="1"/>
  <c r="AD1815" i="19" s="1"/>
  <c r="AD1816" i="19" s="1"/>
  <c r="AD1817" i="19" s="1"/>
  <c r="AD1818" i="19" s="1"/>
  <c r="AD1819" i="19" s="1"/>
  <c r="AD1820" i="19" s="1"/>
  <c r="AD1821" i="19" s="1"/>
  <c r="AD1822" i="19" s="1"/>
  <c r="AD1823" i="19" s="1"/>
  <c r="AD1824" i="19" s="1"/>
  <c r="AD1825" i="19" s="1"/>
  <c r="AD1826" i="19" s="1"/>
  <c r="AD1827" i="19" s="1"/>
  <c r="AD1828" i="19" s="1"/>
  <c r="AD1829" i="19" s="1"/>
  <c r="AD1830" i="19" s="1"/>
  <c r="AD1831" i="19" s="1"/>
  <c r="AD1832" i="19" s="1"/>
  <c r="AD1833" i="19" s="1"/>
  <c r="AD1834" i="19" s="1"/>
  <c r="AD1835" i="19" s="1"/>
  <c r="AD1836" i="19" s="1"/>
  <c r="AD1837" i="19" s="1"/>
  <c r="AD1838" i="19" s="1"/>
  <c r="AD1839" i="19" s="1"/>
  <c r="AD1840" i="19" s="1"/>
  <c r="AD1841" i="19" s="1"/>
  <c r="AD1842" i="19" s="1"/>
  <c r="AD1843" i="19" s="1"/>
  <c r="AD1844" i="19" s="1"/>
  <c r="AD1845" i="19" s="1"/>
  <c r="AD1846" i="19" s="1"/>
  <c r="AD1847" i="19" s="1"/>
  <c r="AD1848" i="19" s="1"/>
  <c r="AD1849" i="19" s="1"/>
  <c r="AD1850" i="19" s="1"/>
  <c r="AD1851" i="19" s="1"/>
  <c r="AD1852" i="19" s="1"/>
  <c r="AD1853" i="19" s="1"/>
  <c r="AD1854" i="19" s="1"/>
  <c r="AD1855" i="19" s="1"/>
  <c r="AD1856" i="19" s="1"/>
  <c r="AD1857" i="19" s="1"/>
  <c r="AD1858" i="19" s="1"/>
  <c r="AD1859" i="19" s="1"/>
  <c r="AD1860" i="19" s="1"/>
  <c r="AD1861" i="19" s="1"/>
  <c r="AD1862" i="19" s="1"/>
  <c r="AD1863" i="19" s="1"/>
  <c r="AD1864" i="19" s="1"/>
  <c r="AD1865" i="19" s="1"/>
  <c r="AD1866" i="19" s="1"/>
  <c r="AD1867" i="19" s="1"/>
  <c r="AD1868" i="19" s="1"/>
  <c r="AD1869" i="19" s="1"/>
  <c r="AD1870" i="19" s="1"/>
  <c r="AD1871" i="19" s="1"/>
  <c r="AD1872" i="19" s="1"/>
  <c r="AD1873" i="19" s="1"/>
  <c r="AD1874" i="19" s="1"/>
  <c r="AD1875" i="19" s="1"/>
  <c r="AD1876" i="19" s="1"/>
  <c r="AD1877" i="19" s="1"/>
  <c r="AD1878" i="19" s="1"/>
  <c r="AD1879" i="19" s="1"/>
  <c r="AD1880" i="19" s="1"/>
  <c r="AD1881" i="19" s="1"/>
  <c r="AD1882" i="19" s="1"/>
  <c r="AD1883" i="19" s="1"/>
  <c r="AD1884" i="19" s="1"/>
  <c r="AD1885" i="19" s="1"/>
  <c r="AD1886" i="19" s="1"/>
  <c r="AD1887" i="19" s="1"/>
  <c r="AD1888" i="19" s="1"/>
  <c r="AD1889" i="19" s="1"/>
  <c r="AD1890" i="19" s="1"/>
  <c r="AD1891" i="19" s="1"/>
  <c r="AD1892" i="19" s="1"/>
  <c r="AD1893" i="19" s="1"/>
  <c r="AD1894" i="19" s="1"/>
  <c r="AD1895" i="19" s="1"/>
  <c r="AD1896" i="19" s="1"/>
  <c r="AD1897" i="19" s="1"/>
  <c r="AD1898" i="19" s="1"/>
  <c r="AD1899" i="19" s="1"/>
  <c r="AD1900" i="19" s="1"/>
  <c r="AD1901" i="19" s="1"/>
  <c r="AD1902" i="19" s="1"/>
  <c r="AD1903" i="19" s="1"/>
  <c r="AD1904" i="19" s="1"/>
  <c r="AD1905" i="19" s="1"/>
  <c r="AD1906" i="19" s="1"/>
  <c r="AD1907" i="19" s="1"/>
  <c r="AD1908" i="19" s="1"/>
  <c r="AD1909" i="19" s="1"/>
  <c r="AD1910" i="19" s="1"/>
  <c r="AD1911" i="19" s="1"/>
  <c r="AD1912" i="19" s="1"/>
  <c r="AD1913" i="19" s="1"/>
  <c r="AD1914" i="19" s="1"/>
  <c r="AD1915" i="19" s="1"/>
  <c r="AD1916" i="19" s="1"/>
  <c r="AD1917" i="19" s="1"/>
  <c r="AD1918" i="19" s="1"/>
  <c r="AD1919" i="19" s="1"/>
  <c r="AD1920" i="19" s="1"/>
  <c r="AD1921" i="19" s="1"/>
  <c r="AD1922" i="19" s="1"/>
  <c r="AD1923" i="19" s="1"/>
  <c r="AD1924" i="19" s="1"/>
  <c r="AD1925" i="19" s="1"/>
  <c r="AD1926" i="19" s="1"/>
  <c r="AD1927" i="19" s="1"/>
  <c r="AD1928" i="19" s="1"/>
  <c r="AD1929" i="19" s="1"/>
  <c r="AD1930" i="19" s="1"/>
  <c r="AD1931" i="19" s="1"/>
  <c r="AD1932" i="19" s="1"/>
  <c r="AD1933" i="19" s="1"/>
  <c r="AD1934" i="19" s="1"/>
  <c r="AD1935" i="19" s="1"/>
  <c r="AD1936" i="19" s="1"/>
  <c r="AD1937" i="19" s="1"/>
  <c r="AD1938" i="19" s="1"/>
  <c r="AD1939" i="19" s="1"/>
  <c r="AD1940" i="19" s="1"/>
  <c r="AD1941" i="19" s="1"/>
  <c r="AD1942" i="19" s="1"/>
  <c r="AD1943" i="19" s="1"/>
  <c r="AD1944" i="19" s="1"/>
  <c r="AD1945" i="19" s="1"/>
  <c r="AD1946" i="19" s="1"/>
  <c r="AD1947" i="19" s="1"/>
  <c r="AD1948" i="19" s="1"/>
  <c r="AD1949" i="19" s="1"/>
  <c r="AD1950" i="19" s="1"/>
  <c r="AD1951" i="19" s="1"/>
  <c r="AD1952" i="19" s="1"/>
  <c r="AD1953" i="19" s="1"/>
  <c r="AD1954" i="19" s="1"/>
  <c r="AD1955" i="19" s="1"/>
  <c r="AD1956" i="19" s="1"/>
  <c r="AD1957" i="19" s="1"/>
  <c r="AD1958" i="19" s="1"/>
  <c r="AD1959" i="19" s="1"/>
  <c r="AD1960" i="19" s="1"/>
  <c r="AD1961" i="19" s="1"/>
  <c r="AD1962" i="19" s="1"/>
  <c r="AD1963" i="19" s="1"/>
  <c r="AD1964" i="19" s="1"/>
  <c r="AD1965" i="19" s="1"/>
  <c r="AD1966" i="19" s="1"/>
  <c r="AD1967" i="19" s="1"/>
  <c r="AD1968" i="19" s="1"/>
  <c r="AD1969" i="19" s="1"/>
  <c r="AD1970" i="19" s="1"/>
  <c r="AD1971" i="19" s="1"/>
  <c r="AD1972" i="19" s="1"/>
  <c r="AD1973" i="19" s="1"/>
  <c r="AD1974" i="19" s="1"/>
  <c r="AD1975" i="19" s="1"/>
  <c r="AD1976" i="19" s="1"/>
  <c r="AD1977" i="19" s="1"/>
  <c r="AD1978" i="19" s="1"/>
  <c r="AD1979" i="19" s="1"/>
  <c r="AD1980" i="19" s="1"/>
  <c r="AD1981" i="19" s="1"/>
  <c r="AD1982" i="19" s="1"/>
  <c r="AD1983" i="19" s="1"/>
  <c r="AD1984" i="19" s="1"/>
  <c r="AD1985" i="19" s="1"/>
  <c r="AD1986" i="19" s="1"/>
  <c r="AD1987" i="19" s="1"/>
  <c r="AD1988" i="19" s="1"/>
  <c r="AD1989" i="19" s="1"/>
  <c r="AD1990" i="19" s="1"/>
  <c r="AD1991" i="19" s="1"/>
  <c r="AD1992" i="19" s="1"/>
  <c r="AD1993" i="19" s="1"/>
  <c r="AD1994" i="19" s="1"/>
  <c r="AD1995" i="19" s="1"/>
  <c r="AD1996" i="19" s="1"/>
  <c r="AD1997" i="19" s="1"/>
  <c r="AD1998" i="19" s="1"/>
  <c r="AD1999" i="19" s="1"/>
  <c r="AD2000" i="19" s="1"/>
  <c r="AD2001" i="19" s="1"/>
  <c r="AD2002" i="19" s="1"/>
  <c r="AD2003" i="19" s="1"/>
  <c r="AD2004" i="19" s="1"/>
  <c r="AD2005" i="19" s="1"/>
  <c r="AD2006" i="19" s="1"/>
  <c r="AD2007" i="19" s="1"/>
  <c r="AD2008" i="19" s="1"/>
  <c r="AD2009" i="19" s="1"/>
  <c r="AD2010" i="19" s="1"/>
  <c r="AD2011" i="19" s="1"/>
  <c r="AD2012" i="19" s="1"/>
  <c r="AD2013" i="19" s="1"/>
  <c r="AD2014" i="19" s="1"/>
  <c r="AD2015" i="19" s="1"/>
  <c r="AD2016" i="19" s="1"/>
  <c r="AD2017" i="19" s="1"/>
  <c r="AD2018" i="19" s="1"/>
  <c r="AD2019" i="19" s="1"/>
  <c r="AD2020" i="19" s="1"/>
  <c r="AD2021" i="19" s="1"/>
  <c r="AD2022" i="19" s="1"/>
  <c r="AD2023" i="19" s="1"/>
  <c r="AD2024" i="19" s="1"/>
  <c r="AD2025" i="19" s="1"/>
  <c r="AD2026" i="19" s="1"/>
  <c r="AD2027" i="19" s="1"/>
  <c r="AD2028" i="19" s="1"/>
  <c r="AD2029" i="19" s="1"/>
  <c r="AD2030" i="19" s="1"/>
  <c r="AD2031" i="19" s="1"/>
  <c r="AD2032" i="19" s="1"/>
  <c r="AD2033" i="19" s="1"/>
  <c r="AD2034" i="19" s="1"/>
  <c r="AD2035" i="19" s="1"/>
  <c r="AD2036" i="19" s="1"/>
  <c r="AD2037" i="19" s="1"/>
  <c r="AD2038" i="19" s="1"/>
  <c r="AD2039" i="19" s="1"/>
  <c r="AD2040" i="19" s="1"/>
  <c r="AD2041" i="19" s="1"/>
  <c r="AD2042" i="19" s="1"/>
  <c r="AD2043" i="19" s="1"/>
  <c r="AD2044" i="19" s="1"/>
  <c r="AD2045" i="19" s="1"/>
  <c r="AD2046" i="19" s="1"/>
  <c r="AD2047" i="19" s="1"/>
  <c r="AD2048" i="19" s="1"/>
  <c r="AD2049" i="19" s="1"/>
  <c r="AD2050" i="19" s="1"/>
  <c r="AD2051" i="19" s="1"/>
  <c r="AD2052" i="19" s="1"/>
  <c r="AD2053" i="19" s="1"/>
  <c r="AD2054" i="19" s="1"/>
  <c r="AD2055" i="19" s="1"/>
  <c r="AD2056" i="19" s="1"/>
  <c r="AD2057" i="19" s="1"/>
  <c r="AD2058" i="19" s="1"/>
  <c r="AD2059" i="19" s="1"/>
  <c r="AD2060" i="19" s="1"/>
  <c r="AD2061" i="19" s="1"/>
  <c r="AD2062" i="19" s="1"/>
  <c r="AD2063" i="19" s="1"/>
  <c r="AD2064" i="19" s="1"/>
  <c r="AD2065" i="19" s="1"/>
  <c r="AD2066" i="19" s="1"/>
  <c r="AD2067" i="19" s="1"/>
  <c r="AD2068" i="19" s="1"/>
  <c r="AD2069" i="19" s="1"/>
  <c r="AD2070" i="19" s="1"/>
  <c r="AD2071" i="19" s="1"/>
  <c r="AD2072" i="19" s="1"/>
  <c r="AD2073" i="19" s="1"/>
  <c r="AD2074" i="19" s="1"/>
  <c r="AD2075" i="19" s="1"/>
  <c r="AD2076" i="19" s="1"/>
  <c r="AD2077" i="19" s="1"/>
  <c r="AD2078" i="19" s="1"/>
  <c r="AD2079" i="19" s="1"/>
  <c r="AD2080" i="19" s="1"/>
  <c r="AD2081" i="19" s="1"/>
  <c r="AD2082" i="19" s="1"/>
  <c r="AD2083" i="19" s="1"/>
  <c r="AD2084" i="19" s="1"/>
  <c r="AD2085" i="19" s="1"/>
  <c r="AD2086" i="19" s="1"/>
  <c r="AD2087" i="19" s="1"/>
  <c r="AD2088" i="19" s="1"/>
  <c r="AD2089" i="19" s="1"/>
  <c r="AD2090" i="19" s="1"/>
  <c r="AD2091" i="19" s="1"/>
  <c r="AD2092" i="19" s="1"/>
  <c r="AD2093" i="19" s="1"/>
  <c r="AD2094" i="19" s="1"/>
  <c r="AD2095" i="19" s="1"/>
  <c r="AD2096" i="19" s="1"/>
  <c r="AD2097" i="19" s="1"/>
  <c r="AD2098" i="19" s="1"/>
  <c r="AD2099" i="19" s="1"/>
  <c r="AD2100" i="19" s="1"/>
  <c r="AD2101" i="19" s="1"/>
  <c r="AD2102" i="19" s="1"/>
  <c r="AD2103" i="19" s="1"/>
  <c r="AD2104" i="19" s="1"/>
  <c r="AD2105" i="19" s="1"/>
  <c r="AD2106" i="19" s="1"/>
  <c r="AD2107" i="19" s="1"/>
  <c r="AD2108" i="19" s="1"/>
  <c r="AD2109" i="19" s="1"/>
  <c r="AD2110" i="19" s="1"/>
  <c r="AD2111" i="19" s="1"/>
  <c r="AD2112" i="19" s="1"/>
  <c r="AD2113" i="19" s="1"/>
  <c r="AD2114" i="19" s="1"/>
  <c r="AD2115" i="19" s="1"/>
  <c r="AD2116" i="19" s="1"/>
  <c r="AD2117" i="19" s="1"/>
  <c r="AD2118" i="19" s="1"/>
  <c r="AD2119" i="19" s="1"/>
  <c r="AD2120" i="19" s="1"/>
  <c r="AD2121" i="19" s="1"/>
  <c r="AD2122" i="19" s="1"/>
  <c r="AD2123" i="19" s="1"/>
  <c r="AD2124" i="19" s="1"/>
  <c r="AD2125" i="19" s="1"/>
  <c r="AD2126" i="19" s="1"/>
  <c r="AD2127" i="19" s="1"/>
  <c r="AD2128" i="19" s="1"/>
  <c r="AD2129" i="19" s="1"/>
  <c r="AD2130" i="19" s="1"/>
  <c r="AD2131" i="19" s="1"/>
  <c r="AD2132" i="19" s="1"/>
  <c r="AD2133" i="19" s="1"/>
  <c r="AD2134" i="19" s="1"/>
  <c r="AD2135" i="19" s="1"/>
  <c r="AD2136" i="19" s="1"/>
  <c r="AD2137" i="19" s="1"/>
  <c r="AD2138" i="19" s="1"/>
  <c r="AD2139" i="19" s="1"/>
  <c r="AD2140" i="19" s="1"/>
  <c r="AD2141" i="19" s="1"/>
  <c r="AD2142" i="19" s="1"/>
  <c r="AD2143" i="19" s="1"/>
  <c r="AD2144" i="19" s="1"/>
  <c r="AD2145" i="19" s="1"/>
  <c r="AD2146" i="19" s="1"/>
  <c r="AD2147" i="19" s="1"/>
  <c r="AD2148" i="19" s="1"/>
  <c r="AD2149" i="19" s="1"/>
  <c r="AD2150" i="19" s="1"/>
  <c r="AD2151" i="19" s="1"/>
  <c r="AD2152" i="19" s="1"/>
  <c r="AD2153" i="19" s="1"/>
  <c r="AD2154" i="19" s="1"/>
  <c r="AD2155" i="19" s="1"/>
  <c r="AD2156" i="19" s="1"/>
  <c r="AD2157" i="19" s="1"/>
  <c r="AD2158" i="19" s="1"/>
  <c r="AD2159" i="19" s="1"/>
  <c r="AD2160" i="19" s="1"/>
  <c r="AD2161" i="19" s="1"/>
  <c r="AD2162" i="19" s="1"/>
  <c r="AD2163" i="19" s="1"/>
  <c r="AD2164" i="19" s="1"/>
  <c r="AD2165" i="19" s="1"/>
  <c r="AD2166" i="19" s="1"/>
  <c r="AD2167" i="19" s="1"/>
  <c r="AD2168" i="19" s="1"/>
  <c r="AD2169" i="19" s="1"/>
  <c r="AD2170" i="19" s="1"/>
  <c r="AD2171" i="19" s="1"/>
  <c r="AD2172" i="19" s="1"/>
  <c r="AD2173" i="19" s="1"/>
  <c r="AD2174" i="19" s="1"/>
  <c r="AD2175" i="19" s="1"/>
  <c r="AD2176" i="19" s="1"/>
  <c r="AD2177" i="19" s="1"/>
  <c r="AD2178" i="19" s="1"/>
  <c r="AD2179" i="19" s="1"/>
  <c r="AD2180" i="19" s="1"/>
  <c r="AD2181" i="19" s="1"/>
  <c r="AD2182" i="19" s="1"/>
  <c r="AD2183" i="19" s="1"/>
  <c r="AD2184" i="19" s="1"/>
  <c r="AD2185" i="19" s="1"/>
  <c r="AD2186" i="19" s="1"/>
  <c r="AD2187" i="19" s="1"/>
  <c r="AD2188" i="19" s="1"/>
  <c r="AD2189" i="19" s="1"/>
  <c r="AD2190" i="19" s="1"/>
  <c r="AD2191" i="19" s="1"/>
  <c r="AD2192" i="19" s="1"/>
  <c r="AD2193" i="19" s="1"/>
  <c r="AD2194" i="19" s="1"/>
  <c r="AD2195" i="19" s="1"/>
  <c r="AD2196" i="19" s="1"/>
  <c r="AD2197" i="19" s="1"/>
  <c r="AD2198" i="19" s="1"/>
  <c r="AD2199" i="19" s="1"/>
  <c r="AD2200" i="19" s="1"/>
  <c r="AD2201" i="19" s="1"/>
  <c r="AD2202" i="19" s="1"/>
  <c r="AD2203" i="19" s="1"/>
  <c r="AD2204" i="19" s="1"/>
  <c r="AD2205" i="19" s="1"/>
  <c r="AD2206" i="19" s="1"/>
  <c r="AD2207" i="19" s="1"/>
  <c r="AD2208" i="19" s="1"/>
  <c r="AD2209" i="19" s="1"/>
  <c r="AD2210" i="19" s="1"/>
  <c r="AD2211" i="19" s="1"/>
  <c r="AD2212" i="19" s="1"/>
  <c r="AD2213" i="19" s="1"/>
  <c r="AD2214" i="19" s="1"/>
  <c r="AD2215" i="19" s="1"/>
  <c r="AD2216" i="19" s="1"/>
  <c r="AD2217" i="19" s="1"/>
  <c r="AD2218" i="19" s="1"/>
  <c r="AD2219" i="19" s="1"/>
  <c r="AD2220" i="19" s="1"/>
  <c r="AD2221" i="19" s="1"/>
  <c r="AD2222" i="19" s="1"/>
  <c r="AD2223" i="19" s="1"/>
  <c r="AD2224" i="19" s="1"/>
  <c r="AD2225" i="19" s="1"/>
  <c r="AD2226" i="19" s="1"/>
  <c r="AD2227" i="19" s="1"/>
  <c r="AD2228" i="19" s="1"/>
  <c r="AD2229" i="19" s="1"/>
  <c r="AD2230" i="19" s="1"/>
  <c r="AD2231" i="19" s="1"/>
  <c r="AD2232" i="19" s="1"/>
  <c r="AD2233" i="19" s="1"/>
  <c r="AD2234" i="19" s="1"/>
  <c r="AD2235" i="19" s="1"/>
  <c r="AD2236" i="19" s="1"/>
  <c r="AD2237" i="19" s="1"/>
  <c r="AD2238" i="19" s="1"/>
  <c r="AD2239" i="19" s="1"/>
  <c r="AD2240" i="19" s="1"/>
  <c r="AD2241" i="19" s="1"/>
  <c r="AD2242" i="19" s="1"/>
  <c r="AD2243" i="19" s="1"/>
  <c r="AD2244" i="19" s="1"/>
  <c r="AD2245" i="19" s="1"/>
  <c r="AD2246" i="19" s="1"/>
  <c r="AD2247" i="19" s="1"/>
  <c r="AD2248" i="19" s="1"/>
  <c r="AD2249" i="19" s="1"/>
  <c r="AD2250" i="19" s="1"/>
  <c r="AD2251" i="19" s="1"/>
  <c r="AD2252" i="19" s="1"/>
  <c r="AD2253" i="19" s="1"/>
  <c r="AD2254" i="19" s="1"/>
  <c r="AD2255" i="19" s="1"/>
  <c r="AD2256" i="19" s="1"/>
  <c r="AD2257" i="19" s="1"/>
  <c r="AD2258" i="19" s="1"/>
  <c r="AD2259" i="19" s="1"/>
  <c r="AD2260" i="19" s="1"/>
  <c r="AD2261" i="19" s="1"/>
  <c r="AD2262" i="19" s="1"/>
  <c r="AD2263" i="19" s="1"/>
  <c r="AD2264" i="19" s="1"/>
  <c r="AD2265" i="19" s="1"/>
  <c r="AD2266" i="19" s="1"/>
  <c r="AD2267" i="19" s="1"/>
  <c r="AD2268" i="19" s="1"/>
  <c r="AD2269" i="19" s="1"/>
  <c r="AD2270" i="19" s="1"/>
  <c r="AD2271" i="19" s="1"/>
  <c r="AD2272" i="19" s="1"/>
  <c r="AD2273" i="19" s="1"/>
  <c r="AD2274" i="19" s="1"/>
  <c r="AD2275" i="19" s="1"/>
  <c r="AD2276" i="19" s="1"/>
  <c r="AD2277" i="19" s="1"/>
  <c r="AD2278" i="19" s="1"/>
  <c r="AD2279" i="19" s="1"/>
  <c r="AD2280" i="19" s="1"/>
  <c r="AD2281" i="19" s="1"/>
  <c r="AD2282" i="19" s="1"/>
  <c r="AD2283" i="19" s="1"/>
  <c r="AD2284" i="19" s="1"/>
  <c r="AD2285" i="19" s="1"/>
  <c r="AD2286" i="19" s="1"/>
  <c r="AD2287" i="19" s="1"/>
  <c r="AD2288" i="19" s="1"/>
  <c r="AD2289" i="19" s="1"/>
  <c r="AD2290" i="19" s="1"/>
  <c r="AD2291" i="19" s="1"/>
  <c r="AD2292" i="19" s="1"/>
  <c r="AD2293" i="19" s="1"/>
  <c r="AD2294" i="19" s="1"/>
  <c r="AD2295" i="19" s="1"/>
  <c r="AD2296" i="19" s="1"/>
  <c r="AD2297" i="19" s="1"/>
  <c r="AD2298" i="19" s="1"/>
  <c r="AD2299" i="19" s="1"/>
  <c r="AD2300" i="19" s="1"/>
  <c r="AD2301" i="19" s="1"/>
  <c r="AD2302" i="19" s="1"/>
  <c r="AD2303" i="19" s="1"/>
  <c r="AD2304" i="19" s="1"/>
  <c r="AD2305" i="19" s="1"/>
  <c r="AD2306" i="19" s="1"/>
  <c r="AD2307" i="19" s="1"/>
  <c r="AD2308" i="19" s="1"/>
  <c r="AD2309" i="19" s="1"/>
  <c r="AD2310" i="19" s="1"/>
  <c r="AD2311" i="19" s="1"/>
  <c r="AD2312" i="19" s="1"/>
  <c r="AD2313" i="19" s="1"/>
  <c r="AD2314" i="19" s="1"/>
  <c r="AD2315" i="19" s="1"/>
  <c r="AD2316" i="19" s="1"/>
  <c r="AD2317" i="19" s="1"/>
  <c r="AD2318" i="19" s="1"/>
  <c r="AD2319" i="19" s="1"/>
  <c r="AD2320" i="19" s="1"/>
  <c r="AD2321" i="19" s="1"/>
  <c r="AD2322" i="19" s="1"/>
  <c r="AD2323" i="19" s="1"/>
  <c r="AD2324" i="19" s="1"/>
  <c r="AD2325" i="19" s="1"/>
  <c r="AD2326" i="19" s="1"/>
  <c r="AD2327" i="19" s="1"/>
  <c r="AD2328" i="19" s="1"/>
  <c r="AD2329" i="19" s="1"/>
  <c r="AD2330" i="19" s="1"/>
  <c r="AD2331" i="19" s="1"/>
  <c r="AD2332" i="19" s="1"/>
  <c r="AD2333" i="19" s="1"/>
  <c r="AD2334" i="19" s="1"/>
  <c r="AD2335" i="19" s="1"/>
  <c r="AD2336" i="19" s="1"/>
  <c r="AD2337" i="19" s="1"/>
  <c r="AD2338" i="19" s="1"/>
  <c r="AD2339" i="19" s="1"/>
  <c r="AD2340" i="19" s="1"/>
  <c r="AD2341" i="19" s="1"/>
  <c r="AD2342" i="19" s="1"/>
  <c r="AD2343" i="19" s="1"/>
  <c r="AD2344" i="19" s="1"/>
  <c r="AD2345" i="19" s="1"/>
  <c r="AD2346" i="19" s="1"/>
  <c r="AD2347" i="19" s="1"/>
  <c r="AD2348" i="19" s="1"/>
  <c r="AD2349" i="19" s="1"/>
  <c r="AD2350" i="19" s="1"/>
  <c r="AD2351" i="19" s="1"/>
  <c r="AD2352" i="19" s="1"/>
  <c r="AD2353" i="19" s="1"/>
  <c r="AD2354" i="19" s="1"/>
  <c r="AD2355" i="19" s="1"/>
  <c r="AD2356" i="19" s="1"/>
  <c r="AD2357" i="19" s="1"/>
  <c r="AD2358" i="19" s="1"/>
  <c r="AD2359" i="19" s="1"/>
  <c r="AD2360" i="19" s="1"/>
  <c r="AD2361" i="19" s="1"/>
  <c r="AD2362" i="19" s="1"/>
  <c r="AD2363" i="19" s="1"/>
  <c r="AD2364" i="19" s="1"/>
  <c r="AD2365" i="19" s="1"/>
  <c r="AD2366" i="19" s="1"/>
  <c r="AD2367" i="19" s="1"/>
  <c r="AD2368" i="19" s="1"/>
  <c r="AD2369" i="19" s="1"/>
  <c r="AD2370" i="19" s="1"/>
  <c r="AD2371" i="19" s="1"/>
  <c r="AD2372" i="19" s="1"/>
  <c r="AD2373" i="19" s="1"/>
  <c r="AD2374" i="19" s="1"/>
  <c r="AD2375" i="19" s="1"/>
  <c r="AD2376" i="19" s="1"/>
  <c r="AD2377" i="19" s="1"/>
  <c r="AD2378" i="19" s="1"/>
  <c r="AD2379" i="19" s="1"/>
  <c r="AD2380" i="19" s="1"/>
  <c r="AD2381" i="19" s="1"/>
  <c r="AD2382" i="19" s="1"/>
  <c r="AD2383" i="19" s="1"/>
  <c r="AD2384" i="19" s="1"/>
  <c r="AD2385" i="19" s="1"/>
  <c r="AD2386" i="19" s="1"/>
  <c r="AD2387" i="19" s="1"/>
  <c r="AD2388" i="19" s="1"/>
  <c r="AD2389" i="19" s="1"/>
  <c r="AD2390" i="19" s="1"/>
  <c r="AD2391" i="19" s="1"/>
  <c r="AD2392" i="19" s="1"/>
  <c r="AD2393" i="19" s="1"/>
  <c r="AD2394" i="19" s="1"/>
  <c r="AD2395" i="19" s="1"/>
  <c r="AD2396" i="19" s="1"/>
  <c r="AD2397" i="19" s="1"/>
  <c r="AD2398" i="19" s="1"/>
  <c r="AD2399" i="19" s="1"/>
  <c r="AD2400" i="19" s="1"/>
  <c r="AD2401" i="19" s="1"/>
  <c r="AD2402" i="19" s="1"/>
  <c r="AD2403" i="19" s="1"/>
  <c r="AD2404" i="19" s="1"/>
  <c r="AD2405" i="19" s="1"/>
  <c r="AD2406" i="19" s="1"/>
  <c r="AD2407" i="19" s="1"/>
  <c r="AD2408" i="19" s="1"/>
  <c r="AD2409" i="19" s="1"/>
  <c r="AD2410" i="19" s="1"/>
  <c r="AD2411" i="19" s="1"/>
  <c r="AD2412" i="19" s="1"/>
  <c r="AD2413" i="19" s="1"/>
  <c r="AD2414" i="19" s="1"/>
  <c r="AD2415" i="19" s="1"/>
  <c r="AD2416" i="19" s="1"/>
  <c r="AD2417" i="19" s="1"/>
  <c r="AD2418" i="19" s="1"/>
  <c r="AD2419" i="19" s="1"/>
  <c r="AD2420" i="19" s="1"/>
  <c r="AD2421" i="19" s="1"/>
  <c r="AD2422" i="19" s="1"/>
  <c r="AD2423" i="19" s="1"/>
  <c r="AD2424" i="19" s="1"/>
  <c r="AD2425" i="19" s="1"/>
  <c r="AD2426" i="19" s="1"/>
  <c r="AD2427" i="19" s="1"/>
  <c r="AD2428" i="19" s="1"/>
  <c r="AD2429" i="19" s="1"/>
  <c r="AD2430" i="19" s="1"/>
  <c r="AD2431" i="19" s="1"/>
  <c r="AD2432" i="19" s="1"/>
  <c r="AD2433" i="19" s="1"/>
  <c r="AD2434" i="19" s="1"/>
  <c r="AD2435" i="19" s="1"/>
  <c r="AD2436" i="19" s="1"/>
  <c r="AD2437" i="19" s="1"/>
  <c r="AD2438" i="19" s="1"/>
  <c r="AD2439" i="19" s="1"/>
  <c r="AD2440" i="19" s="1"/>
  <c r="AD2441" i="19" s="1"/>
  <c r="AD2442" i="19" s="1"/>
  <c r="AD2443" i="19" s="1"/>
  <c r="AD2444" i="19" s="1"/>
  <c r="AD2445" i="19" s="1"/>
  <c r="AD2446" i="19" s="1"/>
  <c r="AD2447" i="19" s="1"/>
  <c r="AD2448" i="19" s="1"/>
  <c r="AD2449" i="19" s="1"/>
  <c r="AD2450" i="19" s="1"/>
  <c r="AD2451" i="19" s="1"/>
  <c r="AD2452" i="19" s="1"/>
  <c r="AD2453" i="19" s="1"/>
  <c r="AD2454" i="19" s="1"/>
  <c r="AD2455" i="19" s="1"/>
  <c r="AD2456" i="19" s="1"/>
  <c r="AD2457" i="19" s="1"/>
  <c r="AD2458" i="19" s="1"/>
  <c r="AD2459" i="19" s="1"/>
  <c r="AD2460" i="19" s="1"/>
  <c r="AD2461" i="19" s="1"/>
  <c r="AD2462" i="19" s="1"/>
  <c r="AD2463" i="19" s="1"/>
  <c r="AD2464" i="19" s="1"/>
  <c r="AD2465" i="19" s="1"/>
  <c r="AD2466" i="19" s="1"/>
  <c r="AD2467" i="19" s="1"/>
  <c r="AD2468" i="19" s="1"/>
  <c r="AD2469" i="19" s="1"/>
  <c r="AD2470" i="19" s="1"/>
  <c r="AD2471" i="19" s="1"/>
  <c r="AD2472" i="19" s="1"/>
  <c r="AD2473" i="19" s="1"/>
  <c r="AD2474" i="19" s="1"/>
  <c r="AD2475" i="19" s="1"/>
  <c r="AD2476" i="19" s="1"/>
  <c r="AD2477" i="19" s="1"/>
  <c r="AD2478" i="19" s="1"/>
  <c r="AD2479" i="19" s="1"/>
  <c r="AD2480" i="19" s="1"/>
  <c r="AD2481" i="19" s="1"/>
  <c r="AD2482" i="19" s="1"/>
  <c r="AD2483" i="19" s="1"/>
  <c r="AD2484" i="19" s="1"/>
  <c r="AD2485" i="19" s="1"/>
  <c r="AD2486" i="19" s="1"/>
  <c r="AD2487" i="19" s="1"/>
  <c r="AD2488" i="19" s="1"/>
  <c r="AD2489" i="19" s="1"/>
  <c r="AD2490" i="19" s="1"/>
  <c r="AD2491" i="19" s="1"/>
  <c r="AD2492" i="19" s="1"/>
  <c r="AD2493" i="19" s="1"/>
  <c r="AD2494" i="19" s="1"/>
  <c r="AD2495" i="19" s="1"/>
  <c r="AD2496" i="19" s="1"/>
  <c r="AD2497" i="19" s="1"/>
  <c r="AD2498" i="19" s="1"/>
  <c r="AD2499" i="19" s="1"/>
  <c r="AD2500" i="19" s="1"/>
  <c r="AD2501" i="19" s="1"/>
  <c r="AD2502" i="19" s="1"/>
  <c r="AD2503" i="19" s="1"/>
  <c r="AD2504" i="19" s="1"/>
  <c r="AD2505" i="19" s="1"/>
  <c r="AD2506" i="19" s="1"/>
  <c r="AD2507" i="19" s="1"/>
  <c r="AD2508" i="19" s="1"/>
  <c r="AD2509" i="19" s="1"/>
  <c r="AD2510" i="19" s="1"/>
  <c r="AD2511" i="19" s="1"/>
  <c r="AD2512" i="19" s="1"/>
  <c r="AD2513" i="19" s="1"/>
  <c r="AD2514" i="19" s="1"/>
  <c r="AD2515" i="19" s="1"/>
  <c r="AD2516" i="19" s="1"/>
  <c r="AD2517" i="19" s="1"/>
  <c r="AD2518" i="19" s="1"/>
  <c r="AD2519" i="19" s="1"/>
  <c r="AE4" i="19"/>
  <c r="AE5" i="19" s="1"/>
  <c r="AE6" i="19" s="1"/>
  <c r="AE7" i="19" s="1"/>
  <c r="AE8" i="19" s="1"/>
  <c r="AE9" i="19" s="1"/>
  <c r="AE10" i="19" s="1"/>
  <c r="AE11" i="19" s="1"/>
  <c r="AE12" i="19" s="1"/>
  <c r="AE13" i="19" s="1"/>
  <c r="AE14" i="19" s="1"/>
  <c r="AE15" i="19" s="1"/>
  <c r="AE16" i="19" s="1"/>
  <c r="AE17" i="19" s="1"/>
  <c r="AE18" i="19" s="1"/>
  <c r="AE19" i="19" s="1"/>
  <c r="AE20" i="19" s="1"/>
  <c r="AE21" i="19" s="1"/>
  <c r="AE22" i="19" s="1"/>
  <c r="AE23" i="19" s="1"/>
  <c r="AE24" i="19" s="1"/>
  <c r="AE25" i="19" s="1"/>
  <c r="AE26" i="19" s="1"/>
  <c r="AE27" i="19" s="1"/>
  <c r="AE28" i="19" s="1"/>
  <c r="AE29" i="19" s="1"/>
  <c r="AE30" i="19" s="1"/>
  <c r="AE31" i="19" s="1"/>
  <c r="AE32" i="19" s="1"/>
  <c r="AE33" i="19" s="1"/>
  <c r="AE34" i="19" s="1"/>
  <c r="AE35" i="19" s="1"/>
  <c r="AE36" i="19" s="1"/>
  <c r="AE37" i="19" s="1"/>
  <c r="AE38" i="19" s="1"/>
  <c r="AE39" i="19" s="1"/>
  <c r="AE40" i="19" s="1"/>
  <c r="AE41" i="19" s="1"/>
  <c r="AE42" i="19" s="1"/>
  <c r="AE43" i="19" s="1"/>
  <c r="AE44" i="19" s="1"/>
  <c r="AE45" i="19" s="1"/>
  <c r="AE46" i="19" s="1"/>
  <c r="AE47" i="19" s="1"/>
  <c r="AE48" i="19" s="1"/>
  <c r="AE49" i="19" s="1"/>
  <c r="AE50" i="19" s="1"/>
  <c r="AE51" i="19" s="1"/>
  <c r="AE52" i="19" s="1"/>
  <c r="AE53" i="19" s="1"/>
  <c r="AE54" i="19" s="1"/>
  <c r="AE55" i="19" s="1"/>
  <c r="AE56" i="19" s="1"/>
  <c r="AE57" i="19" s="1"/>
  <c r="AE58" i="19" s="1"/>
  <c r="AE59" i="19" s="1"/>
  <c r="AE60" i="19" s="1"/>
  <c r="AE61" i="19" s="1"/>
  <c r="AE62" i="19" s="1"/>
  <c r="AE63" i="19" s="1"/>
  <c r="AE64" i="19" s="1"/>
  <c r="AE65" i="19" s="1"/>
  <c r="AE66" i="19" s="1"/>
  <c r="AE67" i="19" s="1"/>
  <c r="AE68" i="19" s="1"/>
  <c r="AE69" i="19" s="1"/>
  <c r="AE70" i="19" s="1"/>
  <c r="AE71" i="19" s="1"/>
  <c r="AE72" i="19" s="1"/>
  <c r="AE73" i="19" s="1"/>
  <c r="AE74" i="19" s="1"/>
  <c r="AE75" i="19" s="1"/>
  <c r="AE76" i="19" s="1"/>
  <c r="AE77" i="19" s="1"/>
  <c r="AE78" i="19" s="1"/>
  <c r="AE79" i="19" s="1"/>
  <c r="AE80" i="19" s="1"/>
  <c r="AE81" i="19" s="1"/>
  <c r="AE82" i="19" s="1"/>
  <c r="AE83" i="19" s="1"/>
  <c r="AE84" i="19" s="1"/>
  <c r="AE85" i="19" s="1"/>
  <c r="AE86" i="19" s="1"/>
  <c r="AE87" i="19" s="1"/>
  <c r="AE88" i="19" s="1"/>
  <c r="AE89" i="19" s="1"/>
  <c r="AE90" i="19" s="1"/>
  <c r="AE91" i="19" s="1"/>
  <c r="AE92" i="19" s="1"/>
  <c r="AE93" i="19" s="1"/>
  <c r="AE94" i="19" s="1"/>
  <c r="AE95" i="19" s="1"/>
  <c r="AE96" i="19" s="1"/>
  <c r="AE97" i="19" s="1"/>
  <c r="AE98" i="19" s="1"/>
  <c r="AE99" i="19" s="1"/>
  <c r="AE100" i="19" s="1"/>
  <c r="AE101" i="19" s="1"/>
  <c r="AE102" i="19" s="1"/>
  <c r="AE103" i="19" s="1"/>
  <c r="AE104" i="19" s="1"/>
  <c r="AE105" i="19" s="1"/>
  <c r="AE106" i="19" s="1"/>
  <c r="AE107" i="19" s="1"/>
  <c r="AE108" i="19" s="1"/>
  <c r="AE109" i="19" s="1"/>
  <c r="AE110" i="19" s="1"/>
  <c r="AE111" i="19" s="1"/>
  <c r="AE112" i="19" s="1"/>
  <c r="AE113" i="19" s="1"/>
  <c r="AE114" i="19" s="1"/>
  <c r="AE115" i="19" s="1"/>
  <c r="AE116" i="19" s="1"/>
  <c r="AE117" i="19" s="1"/>
  <c r="AE118" i="19" s="1"/>
  <c r="AE119" i="19" s="1"/>
  <c r="AE120" i="19" s="1"/>
  <c r="AE121" i="19" s="1"/>
  <c r="AE122" i="19" s="1"/>
  <c r="AE123" i="19" s="1"/>
  <c r="AE124" i="19" s="1"/>
  <c r="AE125" i="19" s="1"/>
  <c r="AE126" i="19" s="1"/>
  <c r="AE127" i="19" s="1"/>
  <c r="AE128" i="19" s="1"/>
  <c r="AE129" i="19" s="1"/>
  <c r="AE130" i="19" s="1"/>
  <c r="AE131" i="19" s="1"/>
  <c r="AE132" i="19" s="1"/>
  <c r="AE133" i="19" s="1"/>
  <c r="AE134" i="19" s="1"/>
  <c r="AE135" i="19" s="1"/>
  <c r="AE136" i="19" s="1"/>
  <c r="AE137" i="19" s="1"/>
  <c r="AE138" i="19" s="1"/>
  <c r="AE139" i="19" s="1"/>
  <c r="AE140" i="19" s="1"/>
  <c r="AE141" i="19" s="1"/>
  <c r="AE142" i="19" s="1"/>
  <c r="AE143" i="19" s="1"/>
  <c r="AE144" i="19" s="1"/>
  <c r="AE145" i="19" s="1"/>
  <c r="AE146" i="19" s="1"/>
  <c r="AE147" i="19" s="1"/>
  <c r="AE148" i="19" s="1"/>
  <c r="AE149" i="19" s="1"/>
  <c r="AE150" i="19" s="1"/>
  <c r="AE151" i="19" s="1"/>
  <c r="AE152" i="19" s="1"/>
  <c r="AE153" i="19" s="1"/>
  <c r="AE154" i="19" s="1"/>
  <c r="AE155" i="19" s="1"/>
  <c r="AE156" i="19" s="1"/>
  <c r="AE157" i="19" s="1"/>
  <c r="AE158" i="19" s="1"/>
  <c r="AE159" i="19" s="1"/>
  <c r="AE160" i="19" s="1"/>
  <c r="AE161" i="19" s="1"/>
  <c r="AE162" i="19" s="1"/>
  <c r="AE163" i="19" s="1"/>
  <c r="AE164" i="19" s="1"/>
  <c r="AE165" i="19" s="1"/>
  <c r="AE166" i="19" s="1"/>
  <c r="AE167" i="19" s="1"/>
  <c r="AE168" i="19" s="1"/>
  <c r="AE169" i="19" s="1"/>
  <c r="AE170" i="19" s="1"/>
  <c r="AE171" i="19" s="1"/>
  <c r="AE172" i="19" s="1"/>
  <c r="AE173" i="19" s="1"/>
  <c r="AE174" i="19" s="1"/>
  <c r="AE175" i="19" s="1"/>
  <c r="AE176" i="19" s="1"/>
  <c r="AE177" i="19" s="1"/>
  <c r="AE178" i="19" s="1"/>
  <c r="AE179" i="19" s="1"/>
  <c r="AE180" i="19" s="1"/>
  <c r="AE181" i="19" s="1"/>
  <c r="AE182" i="19" s="1"/>
  <c r="AE183" i="19" s="1"/>
  <c r="AE184" i="19" s="1"/>
  <c r="AE185" i="19" s="1"/>
  <c r="AE186" i="19" s="1"/>
  <c r="AE187" i="19" s="1"/>
  <c r="AE188" i="19" s="1"/>
  <c r="AE189" i="19" s="1"/>
  <c r="AE190" i="19" s="1"/>
  <c r="AE191" i="19" s="1"/>
  <c r="AE192" i="19" s="1"/>
  <c r="AE193" i="19" s="1"/>
  <c r="AE194" i="19" s="1"/>
  <c r="AE195" i="19" s="1"/>
  <c r="AE196" i="19" s="1"/>
  <c r="AE197" i="19" s="1"/>
  <c r="AE198" i="19" s="1"/>
  <c r="AE199" i="19" s="1"/>
  <c r="AE200" i="19" s="1"/>
  <c r="AE201" i="19" s="1"/>
  <c r="AE202" i="19" s="1"/>
  <c r="AE203" i="19" s="1"/>
  <c r="AE204" i="19" s="1"/>
  <c r="AE205" i="19" s="1"/>
  <c r="AE206" i="19" s="1"/>
  <c r="AE207" i="19" s="1"/>
  <c r="AE208" i="19" s="1"/>
  <c r="AE209" i="19" s="1"/>
  <c r="AE210" i="19" s="1"/>
  <c r="AE211" i="19" s="1"/>
  <c r="AE212" i="19" s="1"/>
  <c r="AE213" i="19" s="1"/>
  <c r="AE214" i="19" s="1"/>
  <c r="AE215" i="19" s="1"/>
  <c r="AE216" i="19" s="1"/>
  <c r="AE217" i="19" s="1"/>
  <c r="AE218" i="19" s="1"/>
  <c r="AE219" i="19" s="1"/>
  <c r="AE220" i="19" s="1"/>
  <c r="AE221" i="19" s="1"/>
  <c r="AE222" i="19" s="1"/>
  <c r="AE223" i="19" s="1"/>
  <c r="AE224" i="19" s="1"/>
  <c r="AE225" i="19" s="1"/>
  <c r="AE226" i="19" s="1"/>
  <c r="AE227" i="19" s="1"/>
  <c r="AE228" i="19" s="1"/>
  <c r="AE229" i="19" s="1"/>
  <c r="AE230" i="19" s="1"/>
  <c r="AE231" i="19" s="1"/>
  <c r="AE232" i="19" s="1"/>
  <c r="AE233" i="19" s="1"/>
  <c r="AE234" i="19" s="1"/>
  <c r="AE235" i="19" s="1"/>
  <c r="AE236" i="19" s="1"/>
  <c r="AE237" i="19" s="1"/>
  <c r="AE238" i="19" s="1"/>
  <c r="AE239" i="19" s="1"/>
  <c r="AE240" i="19" s="1"/>
  <c r="AE241" i="19" s="1"/>
  <c r="AE242" i="19" s="1"/>
  <c r="AE243" i="19" s="1"/>
  <c r="AE244" i="19" s="1"/>
  <c r="AE245" i="19" s="1"/>
  <c r="AE246" i="19" s="1"/>
  <c r="AE247" i="19" s="1"/>
  <c r="AE248" i="19" s="1"/>
  <c r="AE249" i="19" s="1"/>
  <c r="AE250" i="19" s="1"/>
  <c r="AE251" i="19" s="1"/>
  <c r="AE252" i="19" s="1"/>
  <c r="AE253" i="19" s="1"/>
  <c r="AE254" i="19" s="1"/>
  <c r="AE255" i="19" s="1"/>
  <c r="AE256" i="19" s="1"/>
  <c r="AE257" i="19" s="1"/>
  <c r="AE258" i="19" s="1"/>
  <c r="AE259" i="19" s="1"/>
  <c r="AE260" i="19" s="1"/>
  <c r="AE261" i="19" s="1"/>
  <c r="AE262" i="19" s="1"/>
  <c r="AE263" i="19" s="1"/>
  <c r="AE264" i="19" s="1"/>
  <c r="AE265" i="19" s="1"/>
  <c r="AE266" i="19" s="1"/>
  <c r="AE267" i="19" s="1"/>
  <c r="AE268" i="19" s="1"/>
  <c r="AE269" i="19" s="1"/>
  <c r="AE270" i="19" s="1"/>
  <c r="AE271" i="19" s="1"/>
  <c r="AE272" i="19" s="1"/>
  <c r="AE273" i="19" s="1"/>
  <c r="AE274" i="19" s="1"/>
  <c r="AE275" i="19" s="1"/>
  <c r="AE276" i="19" s="1"/>
  <c r="AE277" i="19" s="1"/>
  <c r="AE278" i="19" s="1"/>
  <c r="AE279" i="19" s="1"/>
  <c r="AE280" i="19" s="1"/>
  <c r="AE281" i="19" s="1"/>
  <c r="AE282" i="19" s="1"/>
  <c r="AE283" i="19" s="1"/>
  <c r="AE284" i="19" s="1"/>
  <c r="AE285" i="19" s="1"/>
  <c r="AE286" i="19" s="1"/>
  <c r="AE287" i="19" s="1"/>
  <c r="AE288" i="19" s="1"/>
  <c r="AE289" i="19" s="1"/>
  <c r="AE290" i="19" s="1"/>
  <c r="AE291" i="19" s="1"/>
  <c r="AE292" i="19" s="1"/>
  <c r="AE293" i="19" s="1"/>
  <c r="AE294" i="19" s="1"/>
  <c r="AE295" i="19" s="1"/>
  <c r="AE296" i="19" s="1"/>
  <c r="AE297" i="19" s="1"/>
  <c r="AE298" i="19" s="1"/>
  <c r="AE299" i="19" s="1"/>
  <c r="AE300" i="19" s="1"/>
  <c r="AE301" i="19" s="1"/>
  <c r="AE302" i="19" s="1"/>
  <c r="AE303" i="19" s="1"/>
  <c r="AE304" i="19" s="1"/>
  <c r="AE305" i="19" s="1"/>
  <c r="AE306" i="19" s="1"/>
  <c r="AE307" i="19" s="1"/>
  <c r="AE308" i="19" s="1"/>
  <c r="AE309" i="19" s="1"/>
  <c r="AE310" i="19" s="1"/>
  <c r="AE311" i="19" s="1"/>
  <c r="AE312" i="19" s="1"/>
  <c r="AE313" i="19" s="1"/>
  <c r="AE314" i="19" s="1"/>
  <c r="AE315" i="19" s="1"/>
  <c r="AE316" i="19" s="1"/>
  <c r="AE317" i="19" s="1"/>
  <c r="AE318" i="19" s="1"/>
  <c r="AE319" i="19" s="1"/>
  <c r="AE320" i="19" s="1"/>
  <c r="AE321" i="19" s="1"/>
  <c r="AE322" i="19" s="1"/>
  <c r="AE323" i="19" s="1"/>
  <c r="AE324" i="19" s="1"/>
  <c r="AE325" i="19" s="1"/>
  <c r="AE326" i="19" s="1"/>
  <c r="AE327" i="19" s="1"/>
  <c r="AE328" i="19" s="1"/>
  <c r="AE329" i="19" s="1"/>
  <c r="AE330" i="19" s="1"/>
  <c r="AE331" i="19" s="1"/>
  <c r="AE332" i="19" s="1"/>
  <c r="AE333" i="19" s="1"/>
  <c r="AE334" i="19" s="1"/>
  <c r="AE335" i="19" s="1"/>
  <c r="AE336" i="19" s="1"/>
  <c r="AE337" i="19" s="1"/>
  <c r="AE338" i="19" s="1"/>
  <c r="AE339" i="19" s="1"/>
  <c r="AE340" i="19" s="1"/>
  <c r="AE341" i="19" s="1"/>
  <c r="AE342" i="19" s="1"/>
  <c r="AE343" i="19" s="1"/>
  <c r="AE344" i="19" s="1"/>
  <c r="AE345" i="19" s="1"/>
  <c r="AE346" i="19" s="1"/>
  <c r="AE347" i="19" s="1"/>
  <c r="AE348" i="19" s="1"/>
  <c r="AE349" i="19" s="1"/>
  <c r="AE350" i="19" s="1"/>
  <c r="AE351" i="19" s="1"/>
  <c r="AE352" i="19" s="1"/>
  <c r="AE353" i="19" s="1"/>
  <c r="AE354" i="19" s="1"/>
  <c r="AE355" i="19" s="1"/>
  <c r="AE356" i="19" s="1"/>
  <c r="AE357" i="19" s="1"/>
  <c r="AE358" i="19" s="1"/>
  <c r="AE359" i="19" s="1"/>
  <c r="AE360" i="19" s="1"/>
  <c r="AE361" i="19" s="1"/>
  <c r="AE362" i="19" s="1"/>
  <c r="AE363" i="19" s="1"/>
  <c r="AE364" i="19" s="1"/>
  <c r="AE365" i="19" s="1"/>
  <c r="AE366" i="19" s="1"/>
  <c r="AE367" i="19" s="1"/>
  <c r="AE368" i="19" s="1"/>
  <c r="AE369" i="19" s="1"/>
  <c r="AE370" i="19" s="1"/>
  <c r="AE371" i="19" s="1"/>
  <c r="AE372" i="19" s="1"/>
  <c r="AE373" i="19" s="1"/>
  <c r="AE374" i="19" s="1"/>
  <c r="AE375" i="19" s="1"/>
  <c r="AE376" i="19" s="1"/>
  <c r="AE377" i="19" s="1"/>
  <c r="AE378" i="19" s="1"/>
  <c r="AE379" i="19" s="1"/>
  <c r="AE380" i="19" s="1"/>
  <c r="AE381" i="19" s="1"/>
  <c r="AE382" i="19" s="1"/>
  <c r="AE383" i="19" s="1"/>
  <c r="AE384" i="19" s="1"/>
  <c r="AE385" i="19" s="1"/>
  <c r="AE386" i="19" s="1"/>
  <c r="AE387" i="19" s="1"/>
  <c r="AE388" i="19" s="1"/>
  <c r="AE389" i="19" s="1"/>
  <c r="AE390" i="19" s="1"/>
  <c r="AE391" i="19" s="1"/>
  <c r="AE392" i="19" s="1"/>
  <c r="AE393" i="19" s="1"/>
  <c r="AE394" i="19" s="1"/>
  <c r="AE395" i="19" s="1"/>
  <c r="AE396" i="19" s="1"/>
  <c r="AE397" i="19" s="1"/>
  <c r="AE398" i="19" s="1"/>
  <c r="AE399" i="19" s="1"/>
  <c r="AE400" i="19" s="1"/>
  <c r="AE401" i="19" s="1"/>
  <c r="AE402" i="19" s="1"/>
  <c r="AE403" i="19" s="1"/>
  <c r="AE404" i="19" s="1"/>
  <c r="AE405" i="19" s="1"/>
  <c r="AE406" i="19" s="1"/>
  <c r="AE407" i="19" s="1"/>
  <c r="AE408" i="19" s="1"/>
  <c r="AE409" i="19" s="1"/>
  <c r="AE410" i="19" s="1"/>
  <c r="AE411" i="19" s="1"/>
  <c r="AE412" i="19" s="1"/>
  <c r="AE413" i="19" s="1"/>
  <c r="AE414" i="19" s="1"/>
  <c r="AE415" i="19" s="1"/>
  <c r="AE416" i="19" s="1"/>
  <c r="AE417" i="19" s="1"/>
  <c r="AE418" i="19" s="1"/>
  <c r="AE419" i="19" s="1"/>
  <c r="AE420" i="19" s="1"/>
  <c r="AE421" i="19" s="1"/>
  <c r="AE422" i="19" s="1"/>
  <c r="AE423" i="19" s="1"/>
  <c r="AE424" i="19" s="1"/>
  <c r="AE425" i="19" s="1"/>
  <c r="AE426" i="19" s="1"/>
  <c r="AE427" i="19" s="1"/>
  <c r="AE428" i="19" s="1"/>
  <c r="AE429" i="19" s="1"/>
  <c r="AE430" i="19" s="1"/>
  <c r="AE431" i="19" s="1"/>
  <c r="AE432" i="19" s="1"/>
  <c r="AE433" i="19" s="1"/>
  <c r="AE434" i="19" s="1"/>
  <c r="AE435" i="19" s="1"/>
  <c r="AE436" i="19" s="1"/>
  <c r="AE437" i="19" s="1"/>
  <c r="AE438" i="19" s="1"/>
  <c r="AE439" i="19" s="1"/>
  <c r="AE440" i="19" s="1"/>
  <c r="AE441" i="19" s="1"/>
  <c r="AE442" i="19" s="1"/>
  <c r="AE443" i="19" s="1"/>
  <c r="AE444" i="19" s="1"/>
  <c r="AE445" i="19" s="1"/>
  <c r="AE446" i="19" s="1"/>
  <c r="AE447" i="19" s="1"/>
  <c r="AE448" i="19" s="1"/>
  <c r="AE449" i="19" s="1"/>
  <c r="AE450" i="19" s="1"/>
  <c r="AE451" i="19" s="1"/>
  <c r="AE452" i="19" s="1"/>
  <c r="AE453" i="19" s="1"/>
  <c r="AE454" i="19" s="1"/>
  <c r="AE455" i="19" s="1"/>
  <c r="AE456" i="19" s="1"/>
  <c r="AE457" i="19" s="1"/>
  <c r="AE458" i="19" s="1"/>
  <c r="AE459" i="19" s="1"/>
  <c r="AE460" i="19" s="1"/>
  <c r="AE461" i="19" s="1"/>
  <c r="AE462" i="19" s="1"/>
  <c r="AE463" i="19" s="1"/>
  <c r="AE464" i="19" s="1"/>
  <c r="AE465" i="19" s="1"/>
  <c r="AE466" i="19" s="1"/>
  <c r="AE467" i="19" s="1"/>
  <c r="AE468" i="19" s="1"/>
  <c r="AE469" i="19" s="1"/>
  <c r="AE470" i="19" s="1"/>
  <c r="AE471" i="19" s="1"/>
  <c r="AE472" i="19" s="1"/>
  <c r="AE473" i="19" s="1"/>
  <c r="AE474" i="19" s="1"/>
  <c r="AE475" i="19" s="1"/>
  <c r="AE476" i="19" s="1"/>
  <c r="AE477" i="19" s="1"/>
  <c r="AE478" i="19" s="1"/>
  <c r="AE479" i="19" s="1"/>
  <c r="AE480" i="19" s="1"/>
  <c r="AE481" i="19" s="1"/>
  <c r="AE482" i="19" s="1"/>
  <c r="AE483" i="19" s="1"/>
  <c r="AE484" i="19" s="1"/>
  <c r="AE485" i="19" s="1"/>
  <c r="AE486" i="19" s="1"/>
  <c r="AE487" i="19" s="1"/>
  <c r="AE488" i="19" s="1"/>
  <c r="AE489" i="19" s="1"/>
  <c r="AE490" i="19" s="1"/>
  <c r="AE491" i="19" s="1"/>
  <c r="AE492" i="19" s="1"/>
  <c r="AE493" i="19" s="1"/>
  <c r="AE494" i="19" s="1"/>
  <c r="AE495" i="19" s="1"/>
  <c r="AE496" i="19" s="1"/>
  <c r="AE497" i="19" s="1"/>
  <c r="AE498" i="19" s="1"/>
  <c r="AE499" i="19" s="1"/>
  <c r="AE500" i="19" s="1"/>
  <c r="AE501" i="19" s="1"/>
  <c r="AE502" i="19" s="1"/>
  <c r="AE503" i="19" s="1"/>
  <c r="AE504" i="19" s="1"/>
  <c r="AE505" i="19" s="1"/>
  <c r="AE506" i="19" s="1"/>
  <c r="AE507" i="19" s="1"/>
  <c r="AE508" i="19" s="1"/>
  <c r="AE509" i="19" s="1"/>
  <c r="AE510" i="19" s="1"/>
  <c r="AE511" i="19" s="1"/>
  <c r="AE512" i="19" s="1"/>
  <c r="AE513" i="19" s="1"/>
  <c r="AE514" i="19" s="1"/>
  <c r="AE515" i="19" s="1"/>
  <c r="AE516" i="19" s="1"/>
  <c r="AE517" i="19" s="1"/>
  <c r="AE518" i="19" s="1"/>
  <c r="AE519" i="19" s="1"/>
  <c r="AE520" i="19" s="1"/>
  <c r="AE521" i="19" s="1"/>
  <c r="AE522" i="19" s="1"/>
  <c r="AE523" i="19" s="1"/>
  <c r="AE524" i="19" s="1"/>
  <c r="AE525" i="19" s="1"/>
  <c r="AE526" i="19" s="1"/>
  <c r="AE527" i="19" s="1"/>
  <c r="AE528" i="19" s="1"/>
  <c r="AE529" i="19" s="1"/>
  <c r="AE530" i="19" s="1"/>
  <c r="AE531" i="19" s="1"/>
  <c r="AE532" i="19" s="1"/>
  <c r="AE533" i="19" s="1"/>
  <c r="AE534" i="19" s="1"/>
  <c r="AE535" i="19" s="1"/>
  <c r="AE536" i="19" s="1"/>
  <c r="AE537" i="19" s="1"/>
  <c r="AE538" i="19" s="1"/>
  <c r="AE539" i="19" s="1"/>
  <c r="AE540" i="19" s="1"/>
  <c r="AE541" i="19" s="1"/>
  <c r="AE542" i="19" s="1"/>
  <c r="AE543" i="19" s="1"/>
  <c r="AE544" i="19" s="1"/>
  <c r="AE545" i="19" s="1"/>
  <c r="AE546" i="19" s="1"/>
  <c r="AE547" i="19" s="1"/>
  <c r="AE548" i="19" s="1"/>
  <c r="AE549" i="19" s="1"/>
  <c r="AE550" i="19" s="1"/>
  <c r="AE551" i="19" s="1"/>
  <c r="AE552" i="19" s="1"/>
  <c r="AE553" i="19" s="1"/>
  <c r="AE554" i="19" s="1"/>
  <c r="AE555" i="19" s="1"/>
  <c r="AE556" i="19" s="1"/>
  <c r="AE557" i="19" s="1"/>
  <c r="AE558" i="19" s="1"/>
  <c r="AE559" i="19" s="1"/>
  <c r="AE560" i="19" s="1"/>
  <c r="AE561" i="19" s="1"/>
  <c r="AE562" i="19" s="1"/>
  <c r="AE563" i="19" s="1"/>
  <c r="AE564" i="19" s="1"/>
  <c r="AE565" i="19" s="1"/>
  <c r="AE566" i="19" s="1"/>
  <c r="AE567" i="19" s="1"/>
  <c r="AE568" i="19" s="1"/>
  <c r="AE569" i="19" s="1"/>
  <c r="AE570" i="19" s="1"/>
  <c r="AE571" i="19" s="1"/>
  <c r="AE572" i="19" s="1"/>
  <c r="AE573" i="19" s="1"/>
  <c r="AE574" i="19" s="1"/>
  <c r="AE575" i="19" s="1"/>
  <c r="AE576" i="19" s="1"/>
  <c r="AE577" i="19" s="1"/>
  <c r="AE578" i="19" s="1"/>
  <c r="AE579" i="19" s="1"/>
  <c r="AE580" i="19" s="1"/>
  <c r="AE581" i="19" s="1"/>
  <c r="AE582" i="19" s="1"/>
  <c r="AE583" i="19" s="1"/>
  <c r="AE584" i="19" s="1"/>
  <c r="AE585" i="19" s="1"/>
  <c r="AE586" i="19" s="1"/>
  <c r="AE587" i="19" s="1"/>
  <c r="AE588" i="19" s="1"/>
  <c r="AE589" i="19" s="1"/>
  <c r="AE590" i="19" s="1"/>
  <c r="AE591" i="19" s="1"/>
  <c r="AE592" i="19" s="1"/>
  <c r="AE593" i="19" s="1"/>
  <c r="AE594" i="19" s="1"/>
  <c r="AE595" i="19" s="1"/>
  <c r="AE596" i="19" s="1"/>
  <c r="AE597" i="19" s="1"/>
  <c r="AE598" i="19" s="1"/>
  <c r="AE599" i="19" s="1"/>
  <c r="AE600" i="19" s="1"/>
  <c r="AE601" i="19" s="1"/>
  <c r="AE602" i="19" s="1"/>
  <c r="AE603" i="19" s="1"/>
  <c r="AE604" i="19" s="1"/>
  <c r="AE605" i="19" s="1"/>
  <c r="AE606" i="19" s="1"/>
  <c r="AE607" i="19" s="1"/>
  <c r="AE608" i="19" s="1"/>
  <c r="AE609" i="19" s="1"/>
  <c r="AE610" i="19" s="1"/>
  <c r="AE611" i="19" s="1"/>
  <c r="AE612" i="19" s="1"/>
  <c r="AE613" i="19" s="1"/>
  <c r="AE614" i="19" s="1"/>
  <c r="AE615" i="19" s="1"/>
  <c r="AE616" i="19" s="1"/>
  <c r="AE617" i="19" s="1"/>
  <c r="AE618" i="19" s="1"/>
  <c r="AE619" i="19" s="1"/>
  <c r="AE620" i="19" s="1"/>
  <c r="AE621" i="19" s="1"/>
  <c r="AE622" i="19" s="1"/>
  <c r="AE623" i="19" s="1"/>
  <c r="AE624" i="19" s="1"/>
  <c r="AE625" i="19" s="1"/>
  <c r="AE626" i="19" s="1"/>
  <c r="AE627" i="19" s="1"/>
  <c r="AE628" i="19" s="1"/>
  <c r="AE629" i="19" s="1"/>
  <c r="AE630" i="19" s="1"/>
  <c r="AE631" i="19" s="1"/>
  <c r="AE632" i="19" s="1"/>
  <c r="AE633" i="19" s="1"/>
  <c r="AE634" i="19" s="1"/>
  <c r="AE635" i="19" s="1"/>
  <c r="AE636" i="19" s="1"/>
  <c r="AE637" i="19" s="1"/>
  <c r="AE638" i="19" s="1"/>
  <c r="AE639" i="19" s="1"/>
  <c r="AE640" i="19" s="1"/>
  <c r="AE641" i="19" s="1"/>
  <c r="AE642" i="19" s="1"/>
  <c r="AE643" i="19" s="1"/>
  <c r="AE644" i="19" s="1"/>
  <c r="AE645" i="19" s="1"/>
  <c r="AE646" i="19" s="1"/>
  <c r="AE647" i="19" s="1"/>
  <c r="AE648" i="19" s="1"/>
  <c r="AE649" i="19" s="1"/>
  <c r="AE650" i="19" s="1"/>
  <c r="AE651" i="19" s="1"/>
  <c r="AE652" i="19" s="1"/>
  <c r="AE653" i="19" s="1"/>
  <c r="AE654" i="19" s="1"/>
  <c r="AE655" i="19" s="1"/>
  <c r="AE656" i="19" s="1"/>
  <c r="AE657" i="19" s="1"/>
  <c r="AE658" i="19" s="1"/>
  <c r="AE659" i="19" s="1"/>
  <c r="AE660" i="19" s="1"/>
  <c r="AE661" i="19" s="1"/>
  <c r="AE662" i="19" s="1"/>
  <c r="AE663" i="19" s="1"/>
  <c r="AE664" i="19" s="1"/>
  <c r="AE665" i="19" s="1"/>
  <c r="AE666" i="19" s="1"/>
  <c r="AE667" i="19" s="1"/>
  <c r="AE668" i="19" s="1"/>
  <c r="AE669" i="19" s="1"/>
  <c r="AE670" i="19" s="1"/>
  <c r="AE671" i="19" s="1"/>
  <c r="AE672" i="19" s="1"/>
  <c r="AE673" i="19" s="1"/>
  <c r="AE674" i="19" s="1"/>
  <c r="AE675" i="19" s="1"/>
  <c r="AE676" i="19" s="1"/>
  <c r="AE677" i="19" s="1"/>
  <c r="AE678" i="19" s="1"/>
  <c r="AE679" i="19" s="1"/>
  <c r="AE680" i="19" s="1"/>
  <c r="AE681" i="19" s="1"/>
  <c r="AE682" i="19" s="1"/>
  <c r="AE683" i="19" s="1"/>
  <c r="AE684" i="19" s="1"/>
  <c r="AE685" i="19" s="1"/>
  <c r="AE686" i="19" s="1"/>
  <c r="AE687" i="19" s="1"/>
  <c r="AE688" i="19" s="1"/>
  <c r="AE689" i="19" s="1"/>
  <c r="AE690" i="19" s="1"/>
  <c r="AE691" i="19" s="1"/>
  <c r="AE692" i="19" s="1"/>
  <c r="AE693" i="19" s="1"/>
  <c r="AE694" i="19" s="1"/>
  <c r="AE695" i="19" s="1"/>
  <c r="AE696" i="19" s="1"/>
  <c r="AE697" i="19" s="1"/>
  <c r="AE698" i="19" s="1"/>
  <c r="AE699" i="19" s="1"/>
  <c r="AE700" i="19" s="1"/>
  <c r="AE701" i="19" s="1"/>
  <c r="AE702" i="19" s="1"/>
  <c r="AE703" i="19" s="1"/>
  <c r="AE704" i="19" s="1"/>
  <c r="AE705" i="19" s="1"/>
  <c r="AE706" i="19" s="1"/>
  <c r="AE707" i="19" s="1"/>
  <c r="AE708" i="19" s="1"/>
  <c r="AE709" i="19" s="1"/>
  <c r="AE710" i="19" s="1"/>
  <c r="AE711" i="19" s="1"/>
  <c r="AE712" i="19" s="1"/>
  <c r="AE713" i="19" s="1"/>
  <c r="AE714" i="19" s="1"/>
  <c r="AE715" i="19" s="1"/>
  <c r="AE716" i="19" s="1"/>
  <c r="AE717" i="19" s="1"/>
  <c r="AE718" i="19" s="1"/>
  <c r="AE719" i="19" s="1"/>
  <c r="AE720" i="19" s="1"/>
  <c r="AE721" i="19" s="1"/>
  <c r="AE722" i="19" s="1"/>
  <c r="AE723" i="19" s="1"/>
  <c r="AE724" i="19" s="1"/>
  <c r="AE725" i="19" s="1"/>
  <c r="AE726" i="19" s="1"/>
  <c r="AE727" i="19" s="1"/>
  <c r="AE728" i="19" s="1"/>
  <c r="AE729" i="19" s="1"/>
  <c r="AE730" i="19" s="1"/>
  <c r="AE731" i="19" s="1"/>
  <c r="AE732" i="19" s="1"/>
  <c r="AE733" i="19" s="1"/>
  <c r="AE734" i="19" s="1"/>
  <c r="AE735" i="19" s="1"/>
  <c r="AE736" i="19" s="1"/>
  <c r="AE737" i="19" s="1"/>
  <c r="AE738" i="19" s="1"/>
  <c r="AE739" i="19" s="1"/>
  <c r="AE740" i="19" s="1"/>
  <c r="AE741" i="19" s="1"/>
  <c r="AE742" i="19" s="1"/>
  <c r="AE743" i="19" s="1"/>
  <c r="AE744" i="19" s="1"/>
  <c r="AE745" i="19" s="1"/>
  <c r="AE746" i="19" s="1"/>
  <c r="AE747" i="19" s="1"/>
  <c r="AE748" i="19" s="1"/>
  <c r="AE749" i="19" s="1"/>
  <c r="AE750" i="19" s="1"/>
  <c r="AE751" i="19" s="1"/>
  <c r="AE752" i="19" s="1"/>
  <c r="AE753" i="19" s="1"/>
  <c r="AE754" i="19" s="1"/>
  <c r="AE755" i="19" s="1"/>
  <c r="AE756" i="19" s="1"/>
  <c r="AE757" i="19" s="1"/>
  <c r="AE758" i="19" s="1"/>
  <c r="AE759" i="19" s="1"/>
  <c r="AE760" i="19" s="1"/>
  <c r="AE761" i="19" s="1"/>
  <c r="AE762" i="19" s="1"/>
  <c r="AE763" i="19" s="1"/>
  <c r="AE764" i="19" s="1"/>
  <c r="AE765" i="19" s="1"/>
  <c r="AE766" i="19" s="1"/>
  <c r="AE767" i="19" s="1"/>
  <c r="AE768" i="19" s="1"/>
  <c r="AE769" i="19" s="1"/>
  <c r="AE770" i="19" s="1"/>
  <c r="AE771" i="19" s="1"/>
  <c r="AE772" i="19" s="1"/>
  <c r="AE773" i="19" s="1"/>
  <c r="AE774" i="19" s="1"/>
  <c r="AE775" i="19" s="1"/>
  <c r="AE776" i="19" s="1"/>
  <c r="AE777" i="19" s="1"/>
  <c r="AE778" i="19" s="1"/>
  <c r="AE779" i="19" s="1"/>
  <c r="AE780" i="19" s="1"/>
  <c r="AE781" i="19" s="1"/>
  <c r="AE782" i="19" s="1"/>
  <c r="AE783" i="19" s="1"/>
  <c r="AE784" i="19" s="1"/>
  <c r="AE785" i="19" s="1"/>
  <c r="AE786" i="19" s="1"/>
  <c r="AE787" i="19" s="1"/>
  <c r="AE788" i="19" s="1"/>
  <c r="AE789" i="19" s="1"/>
  <c r="AE790" i="19" s="1"/>
  <c r="AE791" i="19" s="1"/>
  <c r="AE792" i="19" s="1"/>
  <c r="AE793" i="19" s="1"/>
  <c r="AE794" i="19" s="1"/>
  <c r="AE795" i="19" s="1"/>
  <c r="AE796" i="19" s="1"/>
  <c r="AE797" i="19" s="1"/>
  <c r="AE798" i="19" s="1"/>
  <c r="AE799" i="19" s="1"/>
  <c r="AE800" i="19" s="1"/>
  <c r="AE801" i="19" s="1"/>
  <c r="AE802" i="19" s="1"/>
  <c r="AE803" i="19" s="1"/>
  <c r="AE804" i="19" s="1"/>
  <c r="AE805" i="19" s="1"/>
  <c r="AE806" i="19" s="1"/>
  <c r="AE807" i="19" s="1"/>
  <c r="AE808" i="19" s="1"/>
  <c r="AE809" i="19" s="1"/>
  <c r="AE810" i="19" s="1"/>
  <c r="AE811" i="19" s="1"/>
  <c r="AE812" i="19" s="1"/>
  <c r="AE813" i="19" s="1"/>
  <c r="AE814" i="19" s="1"/>
  <c r="AE815" i="19" s="1"/>
  <c r="AE816" i="19" s="1"/>
  <c r="AE817" i="19" s="1"/>
  <c r="AE818" i="19" s="1"/>
  <c r="AE819" i="19" s="1"/>
  <c r="AE820" i="19" s="1"/>
  <c r="AE821" i="19" s="1"/>
  <c r="AE822" i="19" s="1"/>
  <c r="AE823" i="19" s="1"/>
  <c r="AE824" i="19" s="1"/>
  <c r="AE825" i="19" s="1"/>
  <c r="AE826" i="19" s="1"/>
  <c r="AE827" i="19" s="1"/>
  <c r="AE828" i="19" s="1"/>
  <c r="AE829" i="19" s="1"/>
  <c r="AE830" i="19" s="1"/>
  <c r="AE831" i="19" s="1"/>
  <c r="AE832" i="19" s="1"/>
  <c r="AE833" i="19" s="1"/>
  <c r="AE834" i="19" s="1"/>
  <c r="AE835" i="19" s="1"/>
  <c r="AE836" i="19" s="1"/>
  <c r="AE837" i="19" s="1"/>
  <c r="AE838" i="19" s="1"/>
  <c r="AE839" i="19" s="1"/>
  <c r="AE840" i="19" s="1"/>
  <c r="AE841" i="19" s="1"/>
  <c r="AE842" i="19" s="1"/>
  <c r="AE843" i="19" s="1"/>
  <c r="AE844" i="19" s="1"/>
  <c r="AE845" i="19" s="1"/>
  <c r="AE846" i="19" s="1"/>
  <c r="AE847" i="19" s="1"/>
  <c r="AE848" i="19" s="1"/>
  <c r="AE849" i="19" s="1"/>
  <c r="AE850" i="19" s="1"/>
  <c r="AE851" i="19" s="1"/>
  <c r="AE852" i="19" s="1"/>
  <c r="AE853" i="19" s="1"/>
  <c r="AE854" i="19" s="1"/>
  <c r="AE855" i="19" s="1"/>
  <c r="AE856" i="19" s="1"/>
  <c r="AE857" i="19" s="1"/>
  <c r="AE858" i="19" s="1"/>
  <c r="AE859" i="19" s="1"/>
  <c r="AE860" i="19" s="1"/>
  <c r="AE861" i="19" s="1"/>
  <c r="AE862" i="19" s="1"/>
  <c r="AE863" i="19" s="1"/>
  <c r="AE864" i="19" s="1"/>
  <c r="AE865" i="19" s="1"/>
  <c r="AE866" i="19" s="1"/>
  <c r="AE867" i="19" s="1"/>
  <c r="AE868" i="19" s="1"/>
  <c r="AE869" i="19" s="1"/>
  <c r="AE870" i="19" s="1"/>
  <c r="AE871" i="19" s="1"/>
  <c r="AE872" i="19" s="1"/>
  <c r="AE873" i="19" s="1"/>
  <c r="AE874" i="19" s="1"/>
  <c r="AE875" i="19" s="1"/>
  <c r="AE876" i="19" s="1"/>
  <c r="AE877" i="19" s="1"/>
  <c r="AE878" i="19" s="1"/>
  <c r="AE879" i="19" s="1"/>
  <c r="AE880" i="19" s="1"/>
  <c r="AE881" i="19" s="1"/>
  <c r="AE882" i="19" s="1"/>
  <c r="AE883" i="19" s="1"/>
  <c r="AE884" i="19" s="1"/>
  <c r="AE885" i="19" s="1"/>
  <c r="AE886" i="19" s="1"/>
  <c r="AE887" i="19" s="1"/>
  <c r="AE888" i="19" s="1"/>
  <c r="AE889" i="19" s="1"/>
  <c r="AE890" i="19" s="1"/>
  <c r="AE891" i="19" s="1"/>
  <c r="AE892" i="19" s="1"/>
  <c r="AE893" i="19" s="1"/>
  <c r="AE894" i="19" s="1"/>
  <c r="AE895" i="19" s="1"/>
  <c r="AE896" i="19" s="1"/>
  <c r="AE897" i="19" s="1"/>
  <c r="AE898" i="19" s="1"/>
  <c r="AE899" i="19" s="1"/>
  <c r="AE900" i="19" s="1"/>
  <c r="AE901" i="19" s="1"/>
  <c r="AE902" i="19" s="1"/>
  <c r="AE903" i="19" s="1"/>
  <c r="AE904" i="19" s="1"/>
  <c r="AE905" i="19" s="1"/>
  <c r="AE906" i="19" s="1"/>
  <c r="AE907" i="19" s="1"/>
  <c r="AE908" i="19" s="1"/>
  <c r="AE909" i="19" s="1"/>
  <c r="AE910" i="19" s="1"/>
  <c r="AE911" i="19" s="1"/>
  <c r="AE912" i="19" s="1"/>
  <c r="AE913" i="19" s="1"/>
  <c r="AE914" i="19" s="1"/>
  <c r="AE915" i="19" s="1"/>
  <c r="AE916" i="19" s="1"/>
  <c r="AE917" i="19" s="1"/>
  <c r="AE918" i="19" s="1"/>
  <c r="AE919" i="19" s="1"/>
  <c r="AE920" i="19" s="1"/>
  <c r="AE921" i="19" s="1"/>
  <c r="AE922" i="19" s="1"/>
  <c r="AE923" i="19" s="1"/>
  <c r="AE924" i="19" s="1"/>
  <c r="AE925" i="19" s="1"/>
  <c r="AE926" i="19" s="1"/>
  <c r="AE927" i="19" s="1"/>
  <c r="AE928" i="19" s="1"/>
  <c r="AE929" i="19" s="1"/>
  <c r="AE930" i="19" s="1"/>
  <c r="AE931" i="19" s="1"/>
  <c r="AE932" i="19" s="1"/>
  <c r="AE933" i="19" s="1"/>
  <c r="AE934" i="19" s="1"/>
  <c r="AE935" i="19" s="1"/>
  <c r="AE936" i="19" s="1"/>
  <c r="AE937" i="19" s="1"/>
  <c r="AE938" i="19" s="1"/>
  <c r="AE939" i="19" s="1"/>
  <c r="AE940" i="19" s="1"/>
  <c r="AE941" i="19" s="1"/>
  <c r="AE942" i="19" s="1"/>
  <c r="AE943" i="19" s="1"/>
  <c r="AE944" i="19" s="1"/>
  <c r="AE945" i="19" s="1"/>
  <c r="AE946" i="19" s="1"/>
  <c r="AE947" i="19" s="1"/>
  <c r="AE948" i="19" s="1"/>
  <c r="AE949" i="19" s="1"/>
  <c r="AE950" i="19" s="1"/>
  <c r="AE951" i="19" s="1"/>
  <c r="AE952" i="19" s="1"/>
  <c r="AE953" i="19" s="1"/>
  <c r="AE954" i="19" s="1"/>
  <c r="AE955" i="19" s="1"/>
  <c r="AE956" i="19" s="1"/>
  <c r="AE957" i="19" s="1"/>
  <c r="AE958" i="19" s="1"/>
  <c r="AE959" i="19" s="1"/>
  <c r="AE960" i="19" s="1"/>
  <c r="AE961" i="19" s="1"/>
  <c r="AE962" i="19" s="1"/>
  <c r="AE963" i="19" s="1"/>
  <c r="AE964" i="19" s="1"/>
  <c r="AE965" i="19" s="1"/>
  <c r="AE966" i="19" s="1"/>
  <c r="AE967" i="19" s="1"/>
  <c r="AE968" i="19" s="1"/>
  <c r="AE969" i="19" s="1"/>
  <c r="AE970" i="19" s="1"/>
  <c r="AE971" i="19" s="1"/>
  <c r="AE972" i="19" s="1"/>
  <c r="AE973" i="19" s="1"/>
  <c r="AE974" i="19" s="1"/>
  <c r="AE975" i="19" s="1"/>
  <c r="AE976" i="19" s="1"/>
  <c r="AE977" i="19" s="1"/>
  <c r="AE978" i="19" s="1"/>
  <c r="AE979" i="19" s="1"/>
  <c r="AE980" i="19" s="1"/>
  <c r="AE981" i="19" s="1"/>
  <c r="AE982" i="19" s="1"/>
  <c r="AE983" i="19" s="1"/>
  <c r="AE984" i="19" s="1"/>
  <c r="AE985" i="19" s="1"/>
  <c r="AE986" i="19" s="1"/>
  <c r="AE987" i="19" s="1"/>
  <c r="AE988" i="19" s="1"/>
  <c r="AE989" i="19" s="1"/>
  <c r="AE990" i="19" s="1"/>
  <c r="AE991" i="19" s="1"/>
  <c r="AE992" i="19" s="1"/>
  <c r="AE993" i="19" s="1"/>
  <c r="AE994" i="19" s="1"/>
  <c r="AE995" i="19" s="1"/>
  <c r="AE996" i="19" s="1"/>
  <c r="AE997" i="19" s="1"/>
  <c r="AE998" i="19" s="1"/>
  <c r="AE999" i="19" s="1"/>
  <c r="AE1000" i="19" s="1"/>
  <c r="AE1001" i="19" s="1"/>
  <c r="AE1002" i="19" s="1"/>
  <c r="AE1003" i="19" s="1"/>
  <c r="AE1004" i="19" s="1"/>
  <c r="AE1005" i="19" s="1"/>
  <c r="AE1006" i="19" s="1"/>
  <c r="AE1007" i="19" s="1"/>
  <c r="AE1008" i="19" s="1"/>
  <c r="AE1009" i="19" s="1"/>
  <c r="AE1010" i="19" s="1"/>
  <c r="AE1011" i="19" s="1"/>
  <c r="AE1012" i="19" s="1"/>
  <c r="AE1013" i="19" s="1"/>
  <c r="AE1014" i="19" s="1"/>
  <c r="AE1015" i="19" s="1"/>
  <c r="AE1016" i="19" s="1"/>
  <c r="AE1017" i="19" s="1"/>
  <c r="AE1018" i="19" s="1"/>
  <c r="AE1019" i="19" s="1"/>
  <c r="AE1020" i="19" s="1"/>
  <c r="AE1021" i="19" s="1"/>
  <c r="AE1022" i="19" s="1"/>
  <c r="AE1023" i="19" s="1"/>
  <c r="AE1024" i="19" s="1"/>
  <c r="AE1025" i="19" s="1"/>
  <c r="AE1026" i="19" s="1"/>
  <c r="AE1027" i="19" s="1"/>
  <c r="AE1028" i="19" s="1"/>
  <c r="AE1029" i="19" s="1"/>
  <c r="AE1030" i="19" s="1"/>
  <c r="AE1031" i="19" s="1"/>
  <c r="AE1032" i="19" s="1"/>
  <c r="AE1033" i="19" s="1"/>
  <c r="AE1034" i="19" s="1"/>
  <c r="AE1035" i="19" s="1"/>
  <c r="AE1036" i="19" s="1"/>
  <c r="AE1037" i="19" s="1"/>
  <c r="AE1038" i="19" s="1"/>
  <c r="AE1039" i="19" s="1"/>
  <c r="AE1040" i="19" s="1"/>
  <c r="AE1041" i="19" s="1"/>
  <c r="AE1042" i="19" s="1"/>
  <c r="AE1043" i="19" s="1"/>
  <c r="AE1044" i="19" s="1"/>
  <c r="AE1045" i="19" s="1"/>
  <c r="AE1046" i="19" s="1"/>
  <c r="AE1047" i="19" s="1"/>
  <c r="AE1048" i="19" s="1"/>
  <c r="AE1049" i="19" s="1"/>
  <c r="AE1050" i="19" s="1"/>
  <c r="AE1051" i="19" s="1"/>
  <c r="AE1052" i="19" s="1"/>
  <c r="AE1053" i="19" s="1"/>
  <c r="AE1054" i="19" s="1"/>
  <c r="AE1055" i="19" s="1"/>
  <c r="AE1056" i="19" s="1"/>
  <c r="AE1057" i="19" s="1"/>
  <c r="AE1058" i="19" s="1"/>
  <c r="AE1059" i="19" s="1"/>
  <c r="AE1060" i="19" s="1"/>
  <c r="AE1061" i="19" s="1"/>
  <c r="AE1062" i="19" s="1"/>
  <c r="AE1063" i="19" s="1"/>
  <c r="AE1064" i="19" s="1"/>
  <c r="AE1065" i="19" s="1"/>
  <c r="AE1066" i="19" s="1"/>
  <c r="AE1067" i="19" s="1"/>
  <c r="AE1068" i="19" s="1"/>
  <c r="AE1069" i="19" s="1"/>
  <c r="AE1070" i="19" s="1"/>
  <c r="AE1071" i="19" s="1"/>
  <c r="AE1072" i="19" s="1"/>
  <c r="AE1073" i="19" s="1"/>
  <c r="AE1074" i="19" s="1"/>
  <c r="AE1075" i="19" s="1"/>
  <c r="AE1076" i="19" s="1"/>
  <c r="AE1077" i="19" s="1"/>
  <c r="AE1078" i="19" s="1"/>
  <c r="AE1079" i="19" s="1"/>
  <c r="AE1080" i="19" s="1"/>
  <c r="AE1081" i="19" s="1"/>
  <c r="AE1082" i="19" s="1"/>
  <c r="AE1083" i="19" s="1"/>
  <c r="AE1084" i="19" s="1"/>
  <c r="AE1085" i="19" s="1"/>
  <c r="AE1086" i="19" s="1"/>
  <c r="AE1087" i="19" s="1"/>
  <c r="AE1088" i="19" s="1"/>
  <c r="AE1089" i="19" s="1"/>
  <c r="AE1090" i="19" s="1"/>
  <c r="AE1091" i="19" s="1"/>
  <c r="AE1092" i="19" s="1"/>
  <c r="AE1093" i="19" s="1"/>
  <c r="AE1094" i="19" s="1"/>
  <c r="AE1095" i="19" s="1"/>
  <c r="AE1096" i="19" s="1"/>
  <c r="AE1097" i="19" s="1"/>
  <c r="AE1098" i="19" s="1"/>
  <c r="AE1099" i="19" s="1"/>
  <c r="AE1100" i="19" s="1"/>
  <c r="AE1101" i="19" s="1"/>
  <c r="AE1102" i="19" s="1"/>
  <c r="AE1103" i="19" s="1"/>
  <c r="AE1104" i="19" s="1"/>
  <c r="AE1105" i="19" s="1"/>
  <c r="AE1106" i="19" s="1"/>
  <c r="AE1107" i="19" s="1"/>
  <c r="AE1108" i="19" s="1"/>
  <c r="AE1109" i="19" s="1"/>
  <c r="AE1110" i="19" s="1"/>
  <c r="AE1111" i="19" s="1"/>
  <c r="AE1112" i="19" s="1"/>
  <c r="AE1113" i="19" s="1"/>
  <c r="AE1114" i="19" s="1"/>
  <c r="AE1115" i="19" s="1"/>
  <c r="AE1116" i="19" s="1"/>
  <c r="AE1117" i="19" s="1"/>
  <c r="AE1118" i="19" s="1"/>
  <c r="AE1119" i="19" s="1"/>
  <c r="AE1120" i="19" s="1"/>
  <c r="AE1121" i="19" s="1"/>
  <c r="AE1122" i="19" s="1"/>
  <c r="AE1123" i="19" s="1"/>
  <c r="AE1124" i="19" s="1"/>
  <c r="AE1125" i="19" s="1"/>
  <c r="AE1126" i="19" s="1"/>
  <c r="AE1127" i="19" s="1"/>
  <c r="AE1128" i="19" s="1"/>
  <c r="AE1129" i="19" s="1"/>
  <c r="AE1130" i="19" s="1"/>
  <c r="AE1131" i="19" s="1"/>
  <c r="AE1132" i="19" s="1"/>
  <c r="AE1133" i="19" s="1"/>
  <c r="AE1134" i="19" s="1"/>
  <c r="AE1135" i="19" s="1"/>
  <c r="AE1136" i="19" s="1"/>
  <c r="AE1137" i="19" s="1"/>
  <c r="AE1138" i="19" s="1"/>
  <c r="AE1139" i="19" s="1"/>
  <c r="AE1140" i="19" s="1"/>
  <c r="AE1141" i="19" s="1"/>
  <c r="AE1142" i="19" s="1"/>
  <c r="AE1143" i="19" s="1"/>
  <c r="AE1144" i="19" s="1"/>
  <c r="AE1145" i="19" s="1"/>
  <c r="AE1146" i="19" s="1"/>
  <c r="AE1147" i="19" s="1"/>
  <c r="AE1148" i="19" s="1"/>
  <c r="AE1149" i="19" s="1"/>
  <c r="AE1150" i="19" s="1"/>
  <c r="AE1151" i="19" s="1"/>
  <c r="AE1152" i="19" s="1"/>
  <c r="AE1153" i="19" s="1"/>
  <c r="AE1154" i="19" s="1"/>
  <c r="AE1155" i="19" s="1"/>
  <c r="AE1156" i="19" s="1"/>
  <c r="AE1157" i="19" s="1"/>
  <c r="AE1158" i="19" s="1"/>
  <c r="AE1159" i="19" s="1"/>
  <c r="AE1160" i="19" s="1"/>
  <c r="AE1161" i="19" s="1"/>
  <c r="AE1162" i="19" s="1"/>
  <c r="AE1163" i="19" s="1"/>
  <c r="AE1164" i="19" s="1"/>
  <c r="AE1165" i="19" s="1"/>
  <c r="AE1166" i="19" s="1"/>
  <c r="AE1167" i="19" s="1"/>
  <c r="AE1168" i="19" s="1"/>
  <c r="AE1169" i="19" s="1"/>
  <c r="AE1170" i="19" s="1"/>
  <c r="AE1171" i="19" s="1"/>
  <c r="AE1172" i="19" s="1"/>
  <c r="AE1173" i="19" s="1"/>
  <c r="AE1174" i="19" s="1"/>
  <c r="AE1175" i="19" s="1"/>
  <c r="AE1176" i="19" s="1"/>
  <c r="AE1177" i="19" s="1"/>
  <c r="AE1178" i="19" s="1"/>
  <c r="AE1179" i="19" s="1"/>
  <c r="AE1180" i="19" s="1"/>
  <c r="AE1181" i="19" s="1"/>
  <c r="AE1182" i="19" s="1"/>
  <c r="AE1183" i="19" s="1"/>
  <c r="AE1184" i="19" s="1"/>
  <c r="AE1185" i="19" s="1"/>
  <c r="AE1186" i="19" s="1"/>
  <c r="AE1187" i="19" s="1"/>
  <c r="AE1188" i="19" s="1"/>
  <c r="AE1189" i="19" s="1"/>
  <c r="AE1190" i="19" s="1"/>
  <c r="AE1191" i="19" s="1"/>
  <c r="AE1192" i="19" s="1"/>
  <c r="AE1193" i="19" s="1"/>
  <c r="AE1194" i="19" s="1"/>
  <c r="AE1195" i="19" s="1"/>
  <c r="AE1196" i="19" s="1"/>
  <c r="AE1197" i="19" s="1"/>
  <c r="AE1198" i="19" s="1"/>
  <c r="AE1199" i="19" s="1"/>
  <c r="AE1200" i="19" s="1"/>
  <c r="AE1201" i="19" s="1"/>
  <c r="AE1202" i="19" s="1"/>
  <c r="AE1203" i="19" s="1"/>
  <c r="AE1204" i="19" s="1"/>
  <c r="AE1205" i="19" s="1"/>
  <c r="AE1206" i="19" s="1"/>
  <c r="AE1207" i="19" s="1"/>
  <c r="AE1208" i="19" s="1"/>
  <c r="AE1209" i="19" s="1"/>
  <c r="AE1210" i="19" s="1"/>
  <c r="AE1211" i="19" s="1"/>
  <c r="AE1212" i="19" s="1"/>
  <c r="AE1213" i="19" s="1"/>
  <c r="AE1214" i="19" s="1"/>
  <c r="AE1215" i="19" s="1"/>
  <c r="AE1216" i="19" s="1"/>
  <c r="AE1217" i="19" s="1"/>
  <c r="AE1218" i="19" s="1"/>
  <c r="AE1219" i="19" s="1"/>
  <c r="AE1220" i="19" s="1"/>
  <c r="AE1221" i="19" s="1"/>
  <c r="AE1222" i="19" s="1"/>
  <c r="AE1223" i="19" s="1"/>
  <c r="AE1224" i="19" s="1"/>
  <c r="AE1225" i="19" s="1"/>
  <c r="AE1226" i="19" s="1"/>
  <c r="AE1227" i="19" s="1"/>
  <c r="AE1228" i="19" s="1"/>
  <c r="AE1229" i="19" s="1"/>
  <c r="AE1230" i="19" s="1"/>
  <c r="AE1231" i="19" s="1"/>
  <c r="AE1232" i="19" s="1"/>
  <c r="AE1233" i="19" s="1"/>
  <c r="AE1234" i="19" s="1"/>
  <c r="AE1235" i="19" s="1"/>
  <c r="AE1236" i="19" s="1"/>
  <c r="AE1237" i="19" s="1"/>
  <c r="AE1238" i="19" s="1"/>
  <c r="AE1239" i="19" s="1"/>
  <c r="AE1240" i="19" s="1"/>
  <c r="AE1241" i="19" s="1"/>
  <c r="AE1242" i="19" s="1"/>
  <c r="AE1243" i="19" s="1"/>
  <c r="AE1244" i="19" s="1"/>
  <c r="AE1245" i="19" s="1"/>
  <c r="AE1246" i="19" s="1"/>
  <c r="AE1247" i="19" s="1"/>
  <c r="AE1248" i="19" s="1"/>
  <c r="AE1249" i="19" s="1"/>
  <c r="AE1250" i="19" s="1"/>
  <c r="AE1251" i="19" s="1"/>
  <c r="AE1252" i="19" s="1"/>
  <c r="AE1253" i="19" s="1"/>
  <c r="AE1254" i="19" s="1"/>
  <c r="AE1255" i="19" s="1"/>
  <c r="AE1256" i="19" s="1"/>
  <c r="AE1257" i="19" s="1"/>
  <c r="AE1258" i="19" s="1"/>
  <c r="AE1259" i="19" s="1"/>
  <c r="AE1260" i="19" s="1"/>
  <c r="AE1261" i="19" s="1"/>
  <c r="AE1262" i="19" s="1"/>
  <c r="AE1263" i="19" s="1"/>
  <c r="AE1264" i="19" s="1"/>
  <c r="AE1265" i="19" s="1"/>
  <c r="AE1266" i="19" s="1"/>
  <c r="AE1267" i="19" s="1"/>
  <c r="AE1268" i="19" s="1"/>
  <c r="AE1269" i="19" s="1"/>
  <c r="AE1270" i="19" s="1"/>
  <c r="AE1271" i="19" s="1"/>
  <c r="AE1272" i="19" s="1"/>
  <c r="AE1273" i="19" s="1"/>
  <c r="AE1274" i="19" s="1"/>
  <c r="AE1275" i="19" s="1"/>
  <c r="AE1276" i="19" s="1"/>
  <c r="AE1277" i="19" s="1"/>
  <c r="AE1278" i="19" s="1"/>
  <c r="AE1279" i="19" s="1"/>
  <c r="AE1280" i="19" s="1"/>
  <c r="AE1281" i="19" s="1"/>
  <c r="AE1282" i="19" s="1"/>
  <c r="AE1283" i="19" s="1"/>
  <c r="AE1284" i="19" s="1"/>
  <c r="AE1285" i="19" s="1"/>
  <c r="AE1286" i="19" s="1"/>
  <c r="AE1287" i="19" s="1"/>
  <c r="AE1288" i="19" s="1"/>
  <c r="AE1289" i="19" s="1"/>
  <c r="AE1290" i="19" s="1"/>
  <c r="AE1291" i="19" s="1"/>
  <c r="AE1292" i="19" s="1"/>
  <c r="AE1293" i="19" s="1"/>
  <c r="AE1294" i="19" s="1"/>
  <c r="AE1295" i="19" s="1"/>
  <c r="AE1296" i="19" s="1"/>
  <c r="AE1297" i="19" s="1"/>
  <c r="AE1298" i="19" s="1"/>
  <c r="AE1299" i="19" s="1"/>
  <c r="AE1300" i="19" s="1"/>
  <c r="AE1301" i="19" s="1"/>
  <c r="AE1302" i="19" s="1"/>
  <c r="AE1303" i="19" s="1"/>
  <c r="AE1304" i="19" s="1"/>
  <c r="AE1305" i="19" s="1"/>
  <c r="AE1306" i="19" s="1"/>
  <c r="AE1307" i="19" s="1"/>
  <c r="AE1308" i="19" s="1"/>
  <c r="AE1309" i="19" s="1"/>
  <c r="AE1310" i="19" s="1"/>
  <c r="AE1311" i="19" s="1"/>
  <c r="AE1312" i="19" s="1"/>
  <c r="AE1313" i="19" s="1"/>
  <c r="AE1314" i="19" s="1"/>
  <c r="AE1315" i="19" s="1"/>
  <c r="AE1316" i="19" s="1"/>
  <c r="AE1317" i="19" s="1"/>
  <c r="AE1318" i="19" s="1"/>
  <c r="AE1319" i="19" s="1"/>
  <c r="AE1320" i="19" s="1"/>
  <c r="AE1321" i="19" s="1"/>
  <c r="AE1322" i="19" s="1"/>
  <c r="AE1323" i="19" s="1"/>
  <c r="AE1324" i="19" s="1"/>
  <c r="AE1325" i="19" s="1"/>
  <c r="AE1326" i="19" s="1"/>
  <c r="AE1327" i="19" s="1"/>
  <c r="AE1328" i="19" s="1"/>
  <c r="AE1329" i="19" s="1"/>
  <c r="AE1330" i="19" s="1"/>
  <c r="AE1331" i="19" s="1"/>
  <c r="AE1332" i="19" s="1"/>
  <c r="AE1333" i="19" s="1"/>
  <c r="AE1334" i="19" s="1"/>
  <c r="AE1335" i="19" s="1"/>
  <c r="AE1336" i="19" s="1"/>
  <c r="AE1337" i="19" s="1"/>
  <c r="AE1338" i="19" s="1"/>
  <c r="AE1339" i="19" s="1"/>
  <c r="AE1340" i="19" s="1"/>
  <c r="AE1341" i="19" s="1"/>
  <c r="AE1342" i="19" s="1"/>
  <c r="AE1343" i="19" s="1"/>
  <c r="AE1344" i="19" s="1"/>
  <c r="AE1345" i="19" s="1"/>
  <c r="AE1346" i="19" s="1"/>
  <c r="AE1347" i="19" s="1"/>
  <c r="AE1348" i="19" s="1"/>
  <c r="AE1349" i="19" s="1"/>
  <c r="AE1350" i="19" s="1"/>
  <c r="AE1351" i="19" s="1"/>
  <c r="AE1352" i="19" s="1"/>
  <c r="AE1353" i="19" s="1"/>
  <c r="AE1354" i="19" s="1"/>
  <c r="AE1355" i="19" s="1"/>
  <c r="AE1356" i="19" s="1"/>
  <c r="AE1357" i="19" s="1"/>
  <c r="AE1358" i="19" s="1"/>
  <c r="AE1359" i="19" s="1"/>
  <c r="AE1360" i="19" s="1"/>
  <c r="AE1361" i="19" s="1"/>
  <c r="AE1362" i="19" s="1"/>
  <c r="AE1363" i="19" s="1"/>
  <c r="AE1364" i="19" s="1"/>
  <c r="AE1365" i="19" s="1"/>
  <c r="AE1366" i="19" s="1"/>
  <c r="AE1367" i="19" s="1"/>
  <c r="AE1368" i="19" s="1"/>
  <c r="AE1369" i="19" s="1"/>
  <c r="AE1370" i="19" s="1"/>
  <c r="AE1371" i="19" s="1"/>
  <c r="AE1372" i="19" s="1"/>
  <c r="AE1373" i="19" s="1"/>
  <c r="AE1374" i="19" s="1"/>
  <c r="AE1375" i="19" s="1"/>
  <c r="AE1376" i="19" s="1"/>
  <c r="AE1377" i="19" s="1"/>
  <c r="AE1378" i="19" s="1"/>
  <c r="AE1379" i="19" s="1"/>
  <c r="AE1380" i="19" s="1"/>
  <c r="AE1381" i="19" s="1"/>
  <c r="AE1382" i="19" s="1"/>
  <c r="AE1383" i="19" s="1"/>
  <c r="AE1384" i="19" s="1"/>
  <c r="AE1385" i="19" s="1"/>
  <c r="AE1386" i="19" s="1"/>
  <c r="AE1387" i="19" s="1"/>
  <c r="AE1388" i="19" s="1"/>
  <c r="AE1389" i="19" s="1"/>
  <c r="AE1390" i="19" s="1"/>
  <c r="AE1391" i="19" s="1"/>
  <c r="AE1392" i="19" s="1"/>
  <c r="AE1393" i="19" s="1"/>
  <c r="AE1394" i="19" s="1"/>
  <c r="AE1395" i="19" s="1"/>
  <c r="AE1396" i="19" s="1"/>
  <c r="AE1397" i="19" s="1"/>
  <c r="AE1398" i="19" s="1"/>
  <c r="AE1399" i="19" s="1"/>
  <c r="AE1400" i="19" s="1"/>
  <c r="AE1401" i="19" s="1"/>
  <c r="AE1402" i="19" s="1"/>
  <c r="AE1403" i="19" s="1"/>
  <c r="AE1404" i="19" s="1"/>
  <c r="AE1405" i="19" s="1"/>
  <c r="AE1406" i="19" s="1"/>
  <c r="AE1407" i="19" s="1"/>
  <c r="AE1408" i="19" s="1"/>
  <c r="AE1409" i="19" s="1"/>
  <c r="AE1410" i="19" s="1"/>
  <c r="AE1411" i="19" s="1"/>
  <c r="AE1412" i="19" s="1"/>
  <c r="AE1413" i="19" s="1"/>
  <c r="AE1414" i="19" s="1"/>
  <c r="AE1415" i="19" s="1"/>
  <c r="AE1416" i="19" s="1"/>
  <c r="AE1417" i="19" s="1"/>
  <c r="AE1418" i="19" s="1"/>
  <c r="AE1419" i="19" s="1"/>
  <c r="AE1420" i="19" s="1"/>
  <c r="AE1421" i="19" s="1"/>
  <c r="AE1422" i="19" s="1"/>
  <c r="AE1423" i="19" s="1"/>
  <c r="AE1424" i="19" s="1"/>
  <c r="AE1425" i="19" s="1"/>
  <c r="AE1426" i="19" s="1"/>
  <c r="AE1427" i="19" s="1"/>
  <c r="AE1428" i="19" s="1"/>
  <c r="AE1429" i="19" s="1"/>
  <c r="AE1430" i="19" s="1"/>
  <c r="AE1431" i="19" s="1"/>
  <c r="AE1432" i="19" s="1"/>
  <c r="AE1433" i="19" s="1"/>
  <c r="AE1434" i="19" s="1"/>
  <c r="AE1435" i="19" s="1"/>
  <c r="AE1436" i="19" s="1"/>
  <c r="AE1437" i="19" s="1"/>
  <c r="AE1438" i="19" s="1"/>
  <c r="AE1439" i="19" s="1"/>
  <c r="AE1440" i="19" s="1"/>
  <c r="AE1441" i="19" s="1"/>
  <c r="AE1442" i="19" s="1"/>
  <c r="AE1443" i="19" s="1"/>
  <c r="AE1444" i="19" s="1"/>
  <c r="AE1445" i="19" s="1"/>
  <c r="AE1446" i="19" s="1"/>
  <c r="AE1447" i="19" s="1"/>
  <c r="AE1448" i="19" s="1"/>
  <c r="AE1449" i="19" s="1"/>
  <c r="AE1450" i="19" s="1"/>
  <c r="AE1451" i="19" s="1"/>
  <c r="AE1452" i="19" s="1"/>
  <c r="AE1453" i="19" s="1"/>
  <c r="AE1454" i="19" s="1"/>
  <c r="AE1455" i="19" s="1"/>
  <c r="AE1456" i="19" s="1"/>
  <c r="AE1457" i="19" s="1"/>
  <c r="AE1458" i="19" s="1"/>
  <c r="AE1459" i="19" s="1"/>
  <c r="AE1460" i="19" s="1"/>
  <c r="AE1461" i="19" s="1"/>
  <c r="AE1462" i="19" s="1"/>
  <c r="AE1463" i="19" s="1"/>
  <c r="AE1464" i="19" s="1"/>
  <c r="AE1465" i="19" s="1"/>
  <c r="AE1466" i="19" s="1"/>
  <c r="AE1467" i="19" s="1"/>
  <c r="AE1468" i="19" s="1"/>
  <c r="AE1469" i="19" s="1"/>
  <c r="AE1470" i="19" s="1"/>
  <c r="AE1471" i="19" s="1"/>
  <c r="AE1472" i="19" s="1"/>
  <c r="AE1473" i="19" s="1"/>
  <c r="AE1474" i="19" s="1"/>
  <c r="AE1475" i="19" s="1"/>
  <c r="AE1476" i="19" s="1"/>
  <c r="AE1477" i="19" s="1"/>
  <c r="AE1478" i="19" s="1"/>
  <c r="AE1479" i="19" s="1"/>
  <c r="AE1480" i="19" s="1"/>
  <c r="AE1481" i="19" s="1"/>
  <c r="AE1482" i="19" s="1"/>
  <c r="AE1483" i="19" s="1"/>
  <c r="AE1484" i="19" s="1"/>
  <c r="AE1485" i="19" s="1"/>
  <c r="AE1486" i="19" s="1"/>
  <c r="AE1487" i="19" s="1"/>
  <c r="AE1488" i="19" s="1"/>
  <c r="AE1489" i="19" s="1"/>
  <c r="AE1490" i="19" s="1"/>
  <c r="AE1491" i="19" s="1"/>
  <c r="AE1492" i="19" s="1"/>
  <c r="AE1493" i="19" s="1"/>
  <c r="AE1494" i="19" s="1"/>
  <c r="AE1495" i="19" s="1"/>
  <c r="AE1496" i="19" s="1"/>
  <c r="AE1497" i="19" s="1"/>
  <c r="AE1498" i="19" s="1"/>
  <c r="AE1499" i="19" s="1"/>
  <c r="AE1500" i="19" s="1"/>
  <c r="AE1501" i="19" s="1"/>
  <c r="AE1502" i="19" s="1"/>
  <c r="AE1503" i="19" s="1"/>
  <c r="AE1504" i="19" s="1"/>
  <c r="AE1505" i="19" s="1"/>
  <c r="AE1506" i="19" s="1"/>
  <c r="AE1507" i="19" s="1"/>
  <c r="AE1508" i="19" s="1"/>
  <c r="AE1509" i="19" s="1"/>
  <c r="AE1510" i="19" s="1"/>
  <c r="AE1511" i="19" s="1"/>
  <c r="AE1512" i="19" s="1"/>
  <c r="AE1513" i="19" s="1"/>
  <c r="AE1514" i="19" s="1"/>
  <c r="AE1515" i="19" s="1"/>
  <c r="AE1516" i="19" s="1"/>
  <c r="AE1517" i="19" s="1"/>
  <c r="AE1518" i="19" s="1"/>
  <c r="AE1519" i="19" s="1"/>
  <c r="AE1520" i="19" s="1"/>
  <c r="AE1521" i="19" s="1"/>
  <c r="AE1522" i="19" s="1"/>
  <c r="AE1523" i="19" s="1"/>
  <c r="AE1524" i="19" s="1"/>
  <c r="AE1525" i="19" s="1"/>
  <c r="AE1526" i="19" s="1"/>
  <c r="AE1527" i="19" s="1"/>
  <c r="AE1528" i="19" s="1"/>
  <c r="AE1529" i="19" s="1"/>
  <c r="AE1530" i="19" s="1"/>
  <c r="AE1531" i="19" s="1"/>
  <c r="AE1532" i="19" s="1"/>
  <c r="AE1533" i="19" s="1"/>
  <c r="AE1534" i="19" s="1"/>
  <c r="AE1535" i="19" s="1"/>
  <c r="AE1536" i="19" s="1"/>
  <c r="AE1537" i="19" s="1"/>
  <c r="AE1538" i="19" s="1"/>
  <c r="AE1539" i="19" s="1"/>
  <c r="AE1540" i="19" s="1"/>
  <c r="AE1541" i="19" s="1"/>
  <c r="AE1542" i="19" s="1"/>
  <c r="AE1543" i="19" s="1"/>
  <c r="AE1544" i="19" s="1"/>
  <c r="AE1545" i="19" s="1"/>
  <c r="AE1546" i="19" s="1"/>
  <c r="AE1547" i="19" s="1"/>
  <c r="AE1548" i="19" s="1"/>
  <c r="AE1549" i="19" s="1"/>
  <c r="AE1550" i="19" s="1"/>
  <c r="AE1551" i="19" s="1"/>
  <c r="AE1552" i="19" s="1"/>
  <c r="AE1553" i="19" s="1"/>
  <c r="AE1554" i="19" s="1"/>
  <c r="AE1555" i="19" s="1"/>
  <c r="AE1556" i="19" s="1"/>
  <c r="AE1557" i="19" s="1"/>
  <c r="AE1558" i="19" s="1"/>
  <c r="AE1559" i="19" s="1"/>
  <c r="AE1560" i="19" s="1"/>
  <c r="AE1561" i="19" s="1"/>
  <c r="AE1562" i="19" s="1"/>
  <c r="AE1563" i="19" s="1"/>
  <c r="AE1564" i="19" s="1"/>
  <c r="AE1565" i="19" s="1"/>
  <c r="AE1566" i="19" s="1"/>
  <c r="AE1567" i="19" s="1"/>
  <c r="AE1568" i="19" s="1"/>
  <c r="AE1569" i="19" s="1"/>
  <c r="AE1570" i="19" s="1"/>
  <c r="AE1571" i="19" s="1"/>
  <c r="AE1572" i="19" s="1"/>
  <c r="AE1573" i="19" s="1"/>
  <c r="AE1574" i="19" s="1"/>
  <c r="AE1575" i="19" s="1"/>
  <c r="AE1576" i="19" s="1"/>
  <c r="AE1577" i="19" s="1"/>
  <c r="AE1578" i="19" s="1"/>
  <c r="AE1579" i="19" s="1"/>
  <c r="AE1580" i="19" s="1"/>
  <c r="AE1581" i="19" s="1"/>
  <c r="AE1582" i="19" s="1"/>
  <c r="AE1583" i="19" s="1"/>
  <c r="AE1584" i="19" s="1"/>
  <c r="AE1585" i="19" s="1"/>
  <c r="AE1586" i="19" s="1"/>
  <c r="AE1587" i="19" s="1"/>
  <c r="AE1588" i="19" s="1"/>
  <c r="AE1589" i="19" s="1"/>
  <c r="AE1590" i="19" s="1"/>
  <c r="AE1591" i="19" s="1"/>
  <c r="AE1592" i="19" s="1"/>
  <c r="AE1593" i="19" s="1"/>
  <c r="AE1594" i="19" s="1"/>
  <c r="AE1595" i="19" s="1"/>
  <c r="AE1596" i="19" s="1"/>
  <c r="AE1597" i="19" s="1"/>
  <c r="AE1598" i="19" s="1"/>
  <c r="AE1599" i="19" s="1"/>
  <c r="AE1600" i="19" s="1"/>
  <c r="AE1601" i="19" s="1"/>
  <c r="AE1602" i="19" s="1"/>
  <c r="AE1603" i="19" s="1"/>
  <c r="AE1604" i="19" s="1"/>
  <c r="AE1605" i="19" s="1"/>
  <c r="AE1606" i="19" s="1"/>
  <c r="AE1607" i="19" s="1"/>
  <c r="AE1608" i="19" s="1"/>
  <c r="AE1609" i="19" s="1"/>
  <c r="AE1610" i="19" s="1"/>
  <c r="AE1611" i="19" s="1"/>
  <c r="AE1612" i="19" s="1"/>
  <c r="AE1613" i="19" s="1"/>
  <c r="AE1614" i="19" s="1"/>
  <c r="AE1615" i="19" s="1"/>
  <c r="AE1616" i="19" s="1"/>
  <c r="AE1617" i="19" s="1"/>
  <c r="AE1618" i="19" s="1"/>
  <c r="AE1619" i="19" s="1"/>
  <c r="AE1620" i="19" s="1"/>
  <c r="AE1621" i="19" s="1"/>
  <c r="AE1622" i="19" s="1"/>
  <c r="AE1623" i="19" s="1"/>
  <c r="AE1624" i="19" s="1"/>
  <c r="AE1625" i="19" s="1"/>
  <c r="AE1626" i="19" s="1"/>
  <c r="AE1627" i="19" s="1"/>
  <c r="AE1628" i="19" s="1"/>
  <c r="AE1629" i="19" s="1"/>
  <c r="AE1630" i="19" s="1"/>
  <c r="AE1631" i="19" s="1"/>
  <c r="AE1632" i="19" s="1"/>
  <c r="AE1633" i="19" s="1"/>
  <c r="AE1634" i="19" s="1"/>
  <c r="AE1635" i="19" s="1"/>
  <c r="AE1636" i="19" s="1"/>
  <c r="AE1637" i="19" s="1"/>
  <c r="AE1638" i="19" s="1"/>
  <c r="AE1639" i="19" s="1"/>
  <c r="AE1640" i="19" s="1"/>
  <c r="AE1641" i="19" s="1"/>
  <c r="AE1642" i="19" s="1"/>
  <c r="AE1643" i="19" s="1"/>
  <c r="AE1644" i="19" s="1"/>
  <c r="AE1645" i="19" s="1"/>
  <c r="AE1646" i="19" s="1"/>
  <c r="AE1647" i="19" s="1"/>
  <c r="AE1648" i="19" s="1"/>
  <c r="AE1649" i="19" s="1"/>
  <c r="AE1650" i="19" s="1"/>
  <c r="AE1651" i="19" s="1"/>
  <c r="AE1652" i="19" s="1"/>
  <c r="AE1653" i="19" s="1"/>
  <c r="AE1654" i="19" s="1"/>
  <c r="AE1655" i="19" s="1"/>
  <c r="AE1656" i="19" s="1"/>
  <c r="AE1657" i="19" s="1"/>
  <c r="AE1658" i="19" s="1"/>
  <c r="AE1659" i="19" s="1"/>
  <c r="AE1660" i="19" s="1"/>
  <c r="AE1661" i="19" s="1"/>
  <c r="AE1662" i="19" s="1"/>
  <c r="AE1663" i="19" s="1"/>
  <c r="AE1664" i="19" s="1"/>
  <c r="AE1665" i="19" s="1"/>
  <c r="AE1666" i="19" s="1"/>
  <c r="AE1667" i="19" s="1"/>
  <c r="AE1668" i="19" s="1"/>
  <c r="AE1669" i="19" s="1"/>
  <c r="AE1670" i="19" s="1"/>
  <c r="AE1671" i="19" s="1"/>
  <c r="AE1672" i="19" s="1"/>
  <c r="AE1673" i="19" s="1"/>
  <c r="AE1674" i="19" s="1"/>
  <c r="AE1675" i="19" s="1"/>
  <c r="AE1676" i="19" s="1"/>
  <c r="AE1677" i="19" s="1"/>
  <c r="AE1678" i="19" s="1"/>
  <c r="AE1679" i="19" s="1"/>
  <c r="AE1680" i="19" s="1"/>
  <c r="AE1681" i="19" s="1"/>
  <c r="AE1682" i="19" s="1"/>
  <c r="AE1683" i="19" s="1"/>
  <c r="AE1684" i="19" s="1"/>
  <c r="AE1685" i="19" s="1"/>
  <c r="AE1686" i="19" s="1"/>
  <c r="AE1687" i="19" s="1"/>
  <c r="AE1688" i="19" s="1"/>
  <c r="AE1689" i="19" s="1"/>
  <c r="AE1690" i="19" s="1"/>
  <c r="AE1691" i="19" s="1"/>
  <c r="AE1692" i="19" s="1"/>
  <c r="AE1693" i="19" s="1"/>
  <c r="AE1694" i="19" s="1"/>
  <c r="AE1695" i="19" s="1"/>
  <c r="AE1696" i="19" s="1"/>
  <c r="AE1697" i="19" s="1"/>
  <c r="AE1698" i="19" s="1"/>
  <c r="AE1699" i="19" s="1"/>
  <c r="AE1700" i="19" s="1"/>
  <c r="AE1701" i="19" s="1"/>
  <c r="AE1702" i="19" s="1"/>
  <c r="AE1703" i="19" s="1"/>
  <c r="AE1704" i="19" s="1"/>
  <c r="AE1705" i="19" s="1"/>
  <c r="AE1706" i="19" s="1"/>
  <c r="AE1707" i="19" s="1"/>
  <c r="AE1708" i="19" s="1"/>
  <c r="AE1709" i="19" s="1"/>
  <c r="AE1710" i="19" s="1"/>
  <c r="AE1711" i="19" s="1"/>
  <c r="AE1712" i="19" s="1"/>
  <c r="AE1713" i="19" s="1"/>
  <c r="AE1714" i="19" s="1"/>
  <c r="AE1715" i="19" s="1"/>
  <c r="AE1716" i="19" s="1"/>
  <c r="AE1717" i="19" s="1"/>
  <c r="AE1718" i="19" s="1"/>
  <c r="AE1719" i="19" s="1"/>
  <c r="AE1720" i="19" s="1"/>
  <c r="AE1721" i="19" s="1"/>
  <c r="AE1722" i="19" s="1"/>
  <c r="AE1723" i="19" s="1"/>
  <c r="AE1724" i="19" s="1"/>
  <c r="AE1725" i="19" s="1"/>
  <c r="AE1726" i="19" s="1"/>
  <c r="AE1727" i="19" s="1"/>
  <c r="AE1728" i="19" s="1"/>
  <c r="AE1729" i="19" s="1"/>
  <c r="AE1730" i="19" s="1"/>
  <c r="AE1731" i="19" s="1"/>
  <c r="AE1732" i="19" s="1"/>
  <c r="AE1733" i="19" s="1"/>
  <c r="AE1734" i="19" s="1"/>
  <c r="AE1735" i="19" s="1"/>
  <c r="AE1736" i="19" s="1"/>
  <c r="AE1737" i="19" s="1"/>
  <c r="AE1738" i="19" s="1"/>
  <c r="AE1739" i="19" s="1"/>
  <c r="AE1740" i="19" s="1"/>
  <c r="AE1741" i="19" s="1"/>
  <c r="AE1742" i="19" s="1"/>
  <c r="AE1743" i="19" s="1"/>
  <c r="AE1744" i="19" s="1"/>
  <c r="AE1745" i="19" s="1"/>
  <c r="AE1746" i="19" s="1"/>
  <c r="AE1747" i="19" s="1"/>
  <c r="AE1748" i="19" s="1"/>
  <c r="AE1749" i="19" s="1"/>
  <c r="AE1750" i="19" s="1"/>
  <c r="AE1751" i="19" s="1"/>
  <c r="AE1752" i="19" s="1"/>
  <c r="AE1753" i="19" s="1"/>
  <c r="AE1754" i="19" s="1"/>
  <c r="AE1755" i="19" s="1"/>
  <c r="AE1756" i="19" s="1"/>
  <c r="AE1757" i="19" s="1"/>
  <c r="AE1758" i="19" s="1"/>
  <c r="AE1759" i="19" s="1"/>
  <c r="AE1760" i="19" s="1"/>
  <c r="AE1761" i="19" s="1"/>
  <c r="AE1762" i="19" s="1"/>
  <c r="AE1763" i="19" s="1"/>
  <c r="AE1764" i="19" s="1"/>
  <c r="AE1765" i="19" s="1"/>
  <c r="AE1766" i="19" s="1"/>
  <c r="AE1767" i="19" s="1"/>
  <c r="AE1768" i="19" s="1"/>
  <c r="AE1769" i="19" s="1"/>
  <c r="AE1770" i="19" s="1"/>
  <c r="AE1771" i="19" s="1"/>
  <c r="AE1772" i="19" s="1"/>
  <c r="AE1773" i="19" s="1"/>
  <c r="AE1774" i="19" s="1"/>
  <c r="AE1775" i="19" s="1"/>
  <c r="AE1776" i="19" s="1"/>
  <c r="AE1777" i="19" s="1"/>
  <c r="AE1778" i="19" s="1"/>
  <c r="AE1779" i="19" s="1"/>
  <c r="AE1780" i="19" s="1"/>
  <c r="AE1781" i="19" s="1"/>
  <c r="AE1782" i="19" s="1"/>
  <c r="AE1783" i="19" s="1"/>
  <c r="AE1784" i="19" s="1"/>
  <c r="AE1785" i="19" s="1"/>
  <c r="AE1786" i="19" s="1"/>
  <c r="AE1787" i="19" s="1"/>
  <c r="AE1788" i="19" s="1"/>
  <c r="AE1789" i="19" s="1"/>
  <c r="AE1790" i="19" s="1"/>
  <c r="AE1791" i="19" s="1"/>
  <c r="AE1792" i="19" s="1"/>
  <c r="AE1793" i="19" s="1"/>
  <c r="AE1794" i="19" s="1"/>
  <c r="AE1795" i="19" s="1"/>
  <c r="AE1796" i="19" s="1"/>
  <c r="AE1797" i="19" s="1"/>
  <c r="AE1798" i="19" s="1"/>
  <c r="AE1799" i="19" s="1"/>
  <c r="AE1800" i="19" s="1"/>
  <c r="AE1801" i="19" s="1"/>
  <c r="AE1802" i="19" s="1"/>
  <c r="AE1803" i="19" s="1"/>
  <c r="AE1804" i="19" s="1"/>
  <c r="AE1805" i="19" s="1"/>
  <c r="AE1806" i="19" s="1"/>
  <c r="AE1807" i="19" s="1"/>
  <c r="AE1808" i="19" s="1"/>
  <c r="AE1809" i="19" s="1"/>
  <c r="AE1810" i="19" s="1"/>
  <c r="AE1811" i="19" s="1"/>
  <c r="AE1812" i="19" s="1"/>
  <c r="AE1813" i="19" s="1"/>
  <c r="AE1814" i="19" s="1"/>
  <c r="AE1815" i="19" s="1"/>
  <c r="AE1816" i="19" s="1"/>
  <c r="AE1817" i="19" s="1"/>
  <c r="AE1818" i="19" s="1"/>
  <c r="AE1819" i="19" s="1"/>
  <c r="AE1820" i="19" s="1"/>
  <c r="AE1821" i="19" s="1"/>
  <c r="AE1822" i="19" s="1"/>
  <c r="AE1823" i="19" s="1"/>
  <c r="AE1824" i="19" s="1"/>
  <c r="AE1825" i="19" s="1"/>
  <c r="AE1826" i="19" s="1"/>
  <c r="AE1827" i="19" s="1"/>
  <c r="AE1828" i="19" s="1"/>
  <c r="AE1829" i="19" s="1"/>
  <c r="AE1830" i="19" s="1"/>
  <c r="AE1831" i="19" s="1"/>
  <c r="AE1832" i="19" s="1"/>
  <c r="AE1833" i="19" s="1"/>
  <c r="AE1834" i="19" s="1"/>
  <c r="AE1835" i="19" s="1"/>
  <c r="AE1836" i="19" s="1"/>
  <c r="AE1837" i="19" s="1"/>
  <c r="AE1838" i="19" s="1"/>
  <c r="AE1839" i="19" s="1"/>
  <c r="AE1840" i="19" s="1"/>
  <c r="AE1841" i="19" s="1"/>
  <c r="AE1842" i="19" s="1"/>
  <c r="AE1843" i="19" s="1"/>
  <c r="AE1844" i="19" s="1"/>
  <c r="AE1845" i="19" s="1"/>
  <c r="AE1846" i="19" s="1"/>
  <c r="AE1847" i="19" s="1"/>
  <c r="AE1848" i="19" s="1"/>
  <c r="AE1849" i="19" s="1"/>
  <c r="AE1850" i="19" s="1"/>
  <c r="AE1851" i="19" s="1"/>
  <c r="AE1852" i="19" s="1"/>
  <c r="AE1853" i="19" s="1"/>
  <c r="AE1854" i="19" s="1"/>
  <c r="AE1855" i="19" s="1"/>
  <c r="AE1856" i="19" s="1"/>
  <c r="AE1857" i="19" s="1"/>
  <c r="AE1858" i="19" s="1"/>
  <c r="AE1859" i="19" s="1"/>
  <c r="AE1860" i="19" s="1"/>
  <c r="AE1861" i="19" s="1"/>
  <c r="AE1862" i="19" s="1"/>
  <c r="AE1863" i="19" s="1"/>
  <c r="AE1864" i="19" s="1"/>
  <c r="AE1865" i="19" s="1"/>
  <c r="AE1866" i="19" s="1"/>
  <c r="AE1867" i="19" s="1"/>
  <c r="AE1868" i="19" s="1"/>
  <c r="AE1869" i="19" s="1"/>
  <c r="AE1870" i="19" s="1"/>
  <c r="AE1871" i="19" s="1"/>
  <c r="AE1872" i="19" s="1"/>
  <c r="AE1873" i="19" s="1"/>
  <c r="AE1874" i="19" s="1"/>
  <c r="AE1875" i="19" s="1"/>
  <c r="AE1876" i="19" s="1"/>
  <c r="AE1877" i="19" s="1"/>
  <c r="AE1878" i="19" s="1"/>
  <c r="AE1879" i="19" s="1"/>
  <c r="AE1880" i="19" s="1"/>
  <c r="AE1881" i="19" s="1"/>
  <c r="AE1882" i="19" s="1"/>
  <c r="AE1883" i="19" s="1"/>
  <c r="AE1884" i="19" s="1"/>
  <c r="AE1885" i="19" s="1"/>
  <c r="AE1886" i="19" s="1"/>
  <c r="AE1887" i="19" s="1"/>
  <c r="AE1888" i="19" s="1"/>
  <c r="AE1889" i="19" s="1"/>
  <c r="AE1890" i="19" s="1"/>
  <c r="AE1891" i="19" s="1"/>
  <c r="AE1892" i="19" s="1"/>
  <c r="AE1893" i="19" s="1"/>
  <c r="AE1894" i="19" s="1"/>
  <c r="AE1895" i="19" s="1"/>
  <c r="AE1896" i="19" s="1"/>
  <c r="AE1897" i="19" s="1"/>
  <c r="AE1898" i="19" s="1"/>
  <c r="AE1899" i="19" s="1"/>
  <c r="AE1900" i="19" s="1"/>
  <c r="AE1901" i="19" s="1"/>
  <c r="AE1902" i="19" s="1"/>
  <c r="AE1903" i="19" s="1"/>
  <c r="AE1904" i="19" s="1"/>
  <c r="AE1905" i="19" s="1"/>
  <c r="AE1906" i="19" s="1"/>
  <c r="AE1907" i="19" s="1"/>
  <c r="AE1908" i="19" s="1"/>
  <c r="AE1909" i="19" s="1"/>
  <c r="AE1910" i="19" s="1"/>
  <c r="AE1911" i="19" s="1"/>
  <c r="AE1912" i="19" s="1"/>
  <c r="AE1913" i="19" s="1"/>
  <c r="AE1914" i="19" s="1"/>
  <c r="AE1915" i="19" s="1"/>
  <c r="AE1916" i="19" s="1"/>
  <c r="AE1917" i="19" s="1"/>
  <c r="AE1918" i="19" s="1"/>
  <c r="AE1919" i="19" s="1"/>
  <c r="AE1920" i="19" s="1"/>
  <c r="AE1921" i="19" s="1"/>
  <c r="AE1922" i="19" s="1"/>
  <c r="AE1923" i="19" s="1"/>
  <c r="AE1924" i="19" s="1"/>
  <c r="AE1925" i="19" s="1"/>
  <c r="AE1926" i="19" s="1"/>
  <c r="AE1927" i="19" s="1"/>
  <c r="AE1928" i="19" s="1"/>
  <c r="AE1929" i="19" s="1"/>
  <c r="AE1930" i="19" s="1"/>
  <c r="AE1931" i="19" s="1"/>
  <c r="AE1932" i="19" s="1"/>
  <c r="AE1933" i="19" s="1"/>
  <c r="AE1934" i="19" s="1"/>
  <c r="AE1935" i="19" s="1"/>
  <c r="AE1936" i="19" s="1"/>
  <c r="AE1937" i="19" s="1"/>
  <c r="AE1938" i="19" s="1"/>
  <c r="AE1939" i="19" s="1"/>
  <c r="AE1940" i="19" s="1"/>
  <c r="AE1941" i="19" s="1"/>
  <c r="AE1942" i="19" s="1"/>
  <c r="AE1943" i="19" s="1"/>
  <c r="AE1944" i="19" s="1"/>
  <c r="AE1945" i="19" s="1"/>
  <c r="AE1946" i="19" s="1"/>
  <c r="AE1947" i="19" s="1"/>
  <c r="AE1948" i="19" s="1"/>
  <c r="AE1949" i="19" s="1"/>
  <c r="AE1950" i="19" s="1"/>
  <c r="AE1951" i="19" s="1"/>
  <c r="AE1952" i="19" s="1"/>
  <c r="AE1953" i="19" s="1"/>
  <c r="AE1954" i="19" s="1"/>
  <c r="AE1955" i="19" s="1"/>
  <c r="AE1956" i="19" s="1"/>
  <c r="AE1957" i="19" s="1"/>
  <c r="AE1958" i="19" s="1"/>
  <c r="AE1959" i="19" s="1"/>
  <c r="AE1960" i="19" s="1"/>
  <c r="AE1961" i="19" s="1"/>
  <c r="AE1962" i="19" s="1"/>
  <c r="AE1963" i="19" s="1"/>
  <c r="AE1964" i="19" s="1"/>
  <c r="AE1965" i="19" s="1"/>
  <c r="AE1966" i="19" s="1"/>
  <c r="AE1967" i="19" s="1"/>
  <c r="AE1968" i="19" s="1"/>
  <c r="AE1969" i="19" s="1"/>
  <c r="AE1970" i="19" s="1"/>
  <c r="AE1971" i="19" s="1"/>
  <c r="AE1972" i="19" s="1"/>
  <c r="AE1973" i="19" s="1"/>
  <c r="AE1974" i="19" s="1"/>
  <c r="AE1975" i="19" s="1"/>
  <c r="AE1976" i="19" s="1"/>
  <c r="AE1977" i="19" s="1"/>
  <c r="AE1978" i="19" s="1"/>
  <c r="AE1979" i="19" s="1"/>
  <c r="AE1980" i="19" s="1"/>
  <c r="AE1981" i="19" s="1"/>
  <c r="AE1982" i="19" s="1"/>
  <c r="AE1983" i="19" s="1"/>
  <c r="AE1984" i="19" s="1"/>
  <c r="AE1985" i="19" s="1"/>
  <c r="AE1986" i="19" s="1"/>
  <c r="AE1987" i="19" s="1"/>
  <c r="AE1988" i="19" s="1"/>
  <c r="AE1989" i="19" s="1"/>
  <c r="AE1990" i="19" s="1"/>
  <c r="AE1991" i="19" s="1"/>
  <c r="AE1992" i="19" s="1"/>
  <c r="AE1993" i="19" s="1"/>
  <c r="AE1994" i="19" s="1"/>
  <c r="AE1995" i="19" s="1"/>
  <c r="AE1996" i="19" s="1"/>
  <c r="AE1997" i="19" s="1"/>
  <c r="AE1998" i="19" s="1"/>
  <c r="AE1999" i="19" s="1"/>
  <c r="AE2000" i="19" s="1"/>
  <c r="AE2001" i="19" s="1"/>
  <c r="AE2002" i="19" s="1"/>
  <c r="AE2003" i="19" s="1"/>
  <c r="AE2004" i="19" s="1"/>
  <c r="AE2005" i="19" s="1"/>
  <c r="AE2006" i="19" s="1"/>
  <c r="AE2007" i="19" s="1"/>
  <c r="AE2008" i="19" s="1"/>
  <c r="AE2009" i="19" s="1"/>
  <c r="AE2010" i="19" s="1"/>
  <c r="AE2011" i="19" s="1"/>
  <c r="AE2012" i="19" s="1"/>
  <c r="AE2013" i="19" s="1"/>
  <c r="AE2014" i="19" s="1"/>
  <c r="AE2015" i="19" s="1"/>
  <c r="AE2016" i="19" s="1"/>
  <c r="AE2017" i="19" s="1"/>
  <c r="AE2018" i="19" s="1"/>
  <c r="AE2019" i="19" s="1"/>
  <c r="AE2020" i="19" s="1"/>
  <c r="AE2021" i="19" s="1"/>
  <c r="AE2022" i="19" s="1"/>
  <c r="AE2023" i="19" s="1"/>
  <c r="AE2024" i="19" s="1"/>
  <c r="AE2025" i="19" s="1"/>
  <c r="AE2026" i="19" s="1"/>
  <c r="AE2027" i="19" s="1"/>
  <c r="AE2028" i="19" s="1"/>
  <c r="AE2029" i="19" s="1"/>
  <c r="AE2030" i="19" s="1"/>
  <c r="AE2031" i="19" s="1"/>
  <c r="AE2032" i="19" s="1"/>
  <c r="AE2033" i="19" s="1"/>
  <c r="AE2034" i="19" s="1"/>
  <c r="AE2035" i="19" s="1"/>
  <c r="AE2036" i="19" s="1"/>
  <c r="AE2037" i="19" s="1"/>
  <c r="AE2038" i="19" s="1"/>
  <c r="AE2039" i="19" s="1"/>
  <c r="AE2040" i="19" s="1"/>
  <c r="AE2041" i="19" s="1"/>
  <c r="AE2042" i="19" s="1"/>
  <c r="AE2043" i="19" s="1"/>
  <c r="AE2044" i="19" s="1"/>
  <c r="AE2045" i="19" s="1"/>
  <c r="AE2046" i="19" s="1"/>
  <c r="AE2047" i="19" s="1"/>
  <c r="AE2048" i="19" s="1"/>
  <c r="AE2049" i="19" s="1"/>
  <c r="AE2050" i="19" s="1"/>
  <c r="AE2051" i="19" s="1"/>
  <c r="AE2052" i="19" s="1"/>
  <c r="AE2053" i="19" s="1"/>
  <c r="AE2054" i="19" s="1"/>
  <c r="AE2055" i="19" s="1"/>
  <c r="AE2056" i="19" s="1"/>
  <c r="AE2057" i="19" s="1"/>
  <c r="AE2058" i="19" s="1"/>
  <c r="AE2059" i="19" s="1"/>
  <c r="AE2060" i="19" s="1"/>
  <c r="AE2061" i="19" s="1"/>
  <c r="AE2062" i="19" s="1"/>
  <c r="AE2063" i="19" s="1"/>
  <c r="AE2064" i="19" s="1"/>
  <c r="AE2065" i="19" s="1"/>
  <c r="AE2066" i="19" s="1"/>
  <c r="AE2067" i="19" s="1"/>
  <c r="AE2068" i="19" s="1"/>
  <c r="AE2069" i="19" s="1"/>
  <c r="AE2070" i="19" s="1"/>
  <c r="AE2071" i="19" s="1"/>
  <c r="AE2072" i="19" s="1"/>
  <c r="AE2073" i="19" s="1"/>
  <c r="AE2074" i="19" s="1"/>
  <c r="AE2075" i="19" s="1"/>
  <c r="AE2076" i="19" s="1"/>
  <c r="AE2077" i="19" s="1"/>
  <c r="AE2078" i="19" s="1"/>
  <c r="AE2079" i="19" s="1"/>
  <c r="AE2080" i="19" s="1"/>
  <c r="AE2081" i="19" s="1"/>
  <c r="AE2082" i="19" s="1"/>
  <c r="AE2083" i="19" s="1"/>
  <c r="AE2084" i="19" s="1"/>
  <c r="AE2085" i="19" s="1"/>
  <c r="AE2086" i="19" s="1"/>
  <c r="AE2087" i="19" s="1"/>
  <c r="AE2088" i="19" s="1"/>
  <c r="AE2089" i="19" s="1"/>
  <c r="AE2090" i="19" s="1"/>
  <c r="AE2091" i="19" s="1"/>
  <c r="AE2092" i="19" s="1"/>
  <c r="AE2093" i="19" s="1"/>
  <c r="AE2094" i="19" s="1"/>
  <c r="AE2095" i="19" s="1"/>
  <c r="AE2096" i="19" s="1"/>
  <c r="AE2097" i="19" s="1"/>
  <c r="AE2098" i="19" s="1"/>
  <c r="AE2099" i="19" s="1"/>
  <c r="AE2100" i="19" s="1"/>
  <c r="AE2101" i="19" s="1"/>
  <c r="AE2102" i="19" s="1"/>
  <c r="AE2103" i="19" s="1"/>
  <c r="AE2104" i="19" s="1"/>
  <c r="AE2105" i="19" s="1"/>
  <c r="AE2106" i="19" s="1"/>
  <c r="AE2107" i="19" s="1"/>
  <c r="AE2108" i="19" s="1"/>
  <c r="AE2109" i="19" s="1"/>
  <c r="AE2110" i="19" s="1"/>
  <c r="AE2111" i="19" s="1"/>
  <c r="AE2112" i="19" s="1"/>
  <c r="AE2113" i="19" s="1"/>
  <c r="AE2114" i="19" s="1"/>
  <c r="AE2115" i="19" s="1"/>
  <c r="AE2116" i="19" s="1"/>
  <c r="AE2117" i="19" s="1"/>
  <c r="AE2118" i="19" s="1"/>
  <c r="AE2119" i="19" s="1"/>
  <c r="AE2120" i="19" s="1"/>
  <c r="AE2121" i="19" s="1"/>
  <c r="AE2122" i="19" s="1"/>
  <c r="AE2123" i="19" s="1"/>
  <c r="AE2124" i="19" s="1"/>
  <c r="AE2125" i="19" s="1"/>
  <c r="AE2126" i="19" s="1"/>
  <c r="AE2127" i="19" s="1"/>
  <c r="AE2128" i="19" s="1"/>
  <c r="AE2129" i="19" s="1"/>
  <c r="AE2130" i="19" s="1"/>
  <c r="AE2131" i="19" s="1"/>
  <c r="AE2132" i="19" s="1"/>
  <c r="AE2133" i="19" s="1"/>
  <c r="AE2134" i="19" s="1"/>
  <c r="AE2135" i="19" s="1"/>
  <c r="AE2136" i="19" s="1"/>
  <c r="AE2137" i="19" s="1"/>
  <c r="AE2138" i="19" s="1"/>
  <c r="AE2139" i="19" s="1"/>
  <c r="AE2140" i="19" s="1"/>
  <c r="AE2141" i="19" s="1"/>
  <c r="AE2142" i="19" s="1"/>
  <c r="AE2143" i="19" s="1"/>
  <c r="AE2144" i="19" s="1"/>
  <c r="AE2145" i="19" s="1"/>
  <c r="AE2146" i="19" s="1"/>
  <c r="AE2147" i="19" s="1"/>
  <c r="AE2148" i="19" s="1"/>
  <c r="AE2149" i="19" s="1"/>
  <c r="AE2150" i="19" s="1"/>
  <c r="AE2151" i="19" s="1"/>
  <c r="AE2152" i="19" s="1"/>
  <c r="AE2153" i="19" s="1"/>
  <c r="AE2154" i="19" s="1"/>
  <c r="AE2155" i="19" s="1"/>
  <c r="AE2156" i="19" s="1"/>
  <c r="AE2157" i="19" s="1"/>
  <c r="AE2158" i="19" s="1"/>
  <c r="AE2159" i="19" s="1"/>
  <c r="AE2160" i="19" s="1"/>
  <c r="AE2161" i="19" s="1"/>
  <c r="AE2162" i="19" s="1"/>
  <c r="AE2163" i="19" s="1"/>
  <c r="AE2164" i="19" s="1"/>
  <c r="AE2165" i="19" s="1"/>
  <c r="AE2166" i="19" s="1"/>
  <c r="AE2167" i="19" s="1"/>
  <c r="AE2168" i="19" s="1"/>
  <c r="AE2169" i="19" s="1"/>
  <c r="AE2170" i="19" s="1"/>
  <c r="AE2171" i="19" s="1"/>
  <c r="AE2172" i="19" s="1"/>
  <c r="AE2173" i="19" s="1"/>
  <c r="AE2174" i="19" s="1"/>
  <c r="AE2175" i="19" s="1"/>
  <c r="AE2176" i="19" s="1"/>
  <c r="AE2177" i="19" s="1"/>
  <c r="AE2178" i="19" s="1"/>
  <c r="AE2179" i="19" s="1"/>
  <c r="AE2180" i="19" s="1"/>
  <c r="AE2181" i="19" s="1"/>
  <c r="AE2182" i="19" s="1"/>
  <c r="AE2183" i="19" s="1"/>
  <c r="AE2184" i="19" s="1"/>
  <c r="AE2185" i="19" s="1"/>
  <c r="AE2186" i="19" s="1"/>
  <c r="AE2187" i="19" s="1"/>
  <c r="AE2188" i="19" s="1"/>
  <c r="AE2189" i="19" s="1"/>
  <c r="AE2190" i="19" s="1"/>
  <c r="AE2191" i="19" s="1"/>
  <c r="AE2192" i="19" s="1"/>
  <c r="AE2193" i="19" s="1"/>
  <c r="AE2194" i="19" s="1"/>
  <c r="AE2195" i="19" s="1"/>
  <c r="AE2196" i="19" s="1"/>
  <c r="AE2197" i="19" s="1"/>
  <c r="AE2198" i="19" s="1"/>
  <c r="AE2199" i="19" s="1"/>
  <c r="AE2200" i="19" s="1"/>
  <c r="AE2201" i="19" s="1"/>
  <c r="AE2202" i="19" s="1"/>
  <c r="AE2203" i="19" s="1"/>
  <c r="AE2204" i="19" s="1"/>
  <c r="AE2205" i="19" s="1"/>
  <c r="AE2206" i="19" s="1"/>
  <c r="AE2207" i="19" s="1"/>
  <c r="AE2208" i="19" s="1"/>
  <c r="AE2209" i="19" s="1"/>
  <c r="AE2210" i="19" s="1"/>
  <c r="AE2211" i="19" s="1"/>
  <c r="AE2212" i="19" s="1"/>
  <c r="AE2213" i="19" s="1"/>
  <c r="AE2214" i="19" s="1"/>
  <c r="AE2215" i="19" s="1"/>
  <c r="AE2216" i="19" s="1"/>
  <c r="AE2217" i="19" s="1"/>
  <c r="AE2218" i="19" s="1"/>
  <c r="AE2219" i="19" s="1"/>
  <c r="AE2220" i="19" s="1"/>
  <c r="AE2221" i="19" s="1"/>
  <c r="AE2222" i="19" s="1"/>
  <c r="AE2223" i="19" s="1"/>
  <c r="AE2224" i="19" s="1"/>
  <c r="AE2225" i="19" s="1"/>
  <c r="AE2226" i="19" s="1"/>
  <c r="AE2227" i="19" s="1"/>
  <c r="AE2228" i="19" s="1"/>
  <c r="AE2229" i="19" s="1"/>
  <c r="AE2230" i="19" s="1"/>
  <c r="AE2231" i="19" s="1"/>
  <c r="AE2232" i="19" s="1"/>
  <c r="AE2233" i="19" s="1"/>
  <c r="AE2234" i="19" s="1"/>
  <c r="AE2235" i="19" s="1"/>
  <c r="AE2236" i="19" s="1"/>
  <c r="AE2237" i="19" s="1"/>
  <c r="AE2238" i="19" s="1"/>
  <c r="AE2239" i="19" s="1"/>
  <c r="AE2240" i="19" s="1"/>
  <c r="AE2241" i="19" s="1"/>
  <c r="AE2242" i="19" s="1"/>
  <c r="AE2243" i="19" s="1"/>
  <c r="AE2244" i="19" s="1"/>
  <c r="AE2245" i="19" s="1"/>
  <c r="AE2246" i="19" s="1"/>
  <c r="AE2247" i="19" s="1"/>
  <c r="AE2248" i="19" s="1"/>
  <c r="AE2249" i="19" s="1"/>
  <c r="AE2250" i="19" s="1"/>
  <c r="AE2251" i="19" s="1"/>
  <c r="AE2252" i="19" s="1"/>
  <c r="AE2253" i="19" s="1"/>
  <c r="AE2254" i="19" s="1"/>
  <c r="AE2255" i="19" s="1"/>
  <c r="AE2256" i="19" s="1"/>
  <c r="AE2257" i="19" s="1"/>
  <c r="AE2258" i="19" s="1"/>
  <c r="AE2259" i="19" s="1"/>
  <c r="AE2260" i="19" s="1"/>
  <c r="AE2261" i="19" s="1"/>
  <c r="AE2262" i="19" s="1"/>
  <c r="AE2263" i="19" s="1"/>
  <c r="AE2264" i="19" s="1"/>
  <c r="AE2265" i="19" s="1"/>
  <c r="AE2266" i="19" s="1"/>
  <c r="AE2267" i="19" s="1"/>
  <c r="AE2268" i="19" s="1"/>
  <c r="AE2269" i="19" s="1"/>
  <c r="AE2270" i="19" s="1"/>
  <c r="AE2271" i="19" s="1"/>
  <c r="AE2272" i="19" s="1"/>
  <c r="AE2273" i="19" s="1"/>
  <c r="AE2274" i="19" s="1"/>
  <c r="AE2275" i="19" s="1"/>
  <c r="AE2276" i="19" s="1"/>
  <c r="AE2277" i="19" s="1"/>
  <c r="AE2278" i="19" s="1"/>
  <c r="AE2279" i="19" s="1"/>
  <c r="AE2280" i="19" s="1"/>
  <c r="AE2281" i="19" s="1"/>
  <c r="AE2282" i="19" s="1"/>
  <c r="AE2283" i="19" s="1"/>
  <c r="AE2284" i="19" s="1"/>
  <c r="AE2285" i="19" s="1"/>
  <c r="AE2286" i="19" s="1"/>
  <c r="AE2287" i="19" s="1"/>
  <c r="AE2288" i="19" s="1"/>
  <c r="AE2289" i="19" s="1"/>
  <c r="AE2290" i="19" s="1"/>
  <c r="AE2291" i="19" s="1"/>
  <c r="AE2292" i="19" s="1"/>
  <c r="AE2293" i="19" s="1"/>
  <c r="AE2294" i="19" s="1"/>
  <c r="AE2295" i="19" s="1"/>
  <c r="AE2296" i="19" s="1"/>
  <c r="AE2297" i="19" s="1"/>
  <c r="AE2298" i="19" s="1"/>
  <c r="AE2299" i="19" s="1"/>
  <c r="AE2300" i="19" s="1"/>
  <c r="AE2301" i="19" s="1"/>
  <c r="AE2302" i="19" s="1"/>
  <c r="AE2303" i="19" s="1"/>
  <c r="AE2304" i="19" s="1"/>
  <c r="AE2305" i="19" s="1"/>
  <c r="AE2306" i="19" s="1"/>
  <c r="AE2307" i="19" s="1"/>
  <c r="AE2308" i="19" s="1"/>
  <c r="AE2309" i="19" s="1"/>
  <c r="AE2310" i="19" s="1"/>
  <c r="AE2311" i="19" s="1"/>
  <c r="AE2312" i="19" s="1"/>
  <c r="AE2313" i="19" s="1"/>
  <c r="AE2314" i="19" s="1"/>
  <c r="AE2315" i="19" s="1"/>
  <c r="AE2316" i="19" s="1"/>
  <c r="AE2317" i="19" s="1"/>
  <c r="AE2318" i="19" s="1"/>
  <c r="AE2319" i="19" s="1"/>
  <c r="AE2320" i="19" s="1"/>
  <c r="AE2321" i="19" s="1"/>
  <c r="AE2322" i="19" s="1"/>
  <c r="AE2323" i="19" s="1"/>
  <c r="AE2324" i="19" s="1"/>
  <c r="AE2325" i="19" s="1"/>
  <c r="AE2326" i="19" s="1"/>
  <c r="AE2327" i="19" s="1"/>
  <c r="AE2328" i="19" s="1"/>
  <c r="AE2329" i="19" s="1"/>
  <c r="AE2330" i="19" s="1"/>
  <c r="AE2331" i="19" s="1"/>
  <c r="AE2332" i="19" s="1"/>
  <c r="AE2333" i="19" s="1"/>
  <c r="AE2334" i="19" s="1"/>
  <c r="AE2335" i="19" s="1"/>
  <c r="AE2336" i="19" s="1"/>
  <c r="AE2337" i="19" s="1"/>
  <c r="AE2338" i="19" s="1"/>
  <c r="AE2339" i="19" s="1"/>
  <c r="AE2340" i="19" s="1"/>
  <c r="AE2341" i="19" s="1"/>
  <c r="AE2342" i="19" s="1"/>
  <c r="AE2343" i="19" s="1"/>
  <c r="AE2344" i="19" s="1"/>
  <c r="AE2345" i="19" s="1"/>
  <c r="AE2346" i="19" s="1"/>
  <c r="AE2347" i="19" s="1"/>
  <c r="AE2348" i="19" s="1"/>
  <c r="AE2349" i="19" s="1"/>
  <c r="AE2350" i="19" s="1"/>
  <c r="AE2351" i="19" s="1"/>
  <c r="AE2352" i="19" s="1"/>
  <c r="AE2353" i="19" s="1"/>
  <c r="AE2354" i="19" s="1"/>
  <c r="AE2355" i="19" s="1"/>
  <c r="AE2356" i="19" s="1"/>
  <c r="AE2357" i="19" s="1"/>
  <c r="AE2358" i="19" s="1"/>
  <c r="AE2359" i="19" s="1"/>
  <c r="AE2360" i="19" s="1"/>
  <c r="AE2361" i="19" s="1"/>
  <c r="AE2362" i="19" s="1"/>
  <c r="AE2363" i="19" s="1"/>
  <c r="AE2364" i="19" s="1"/>
  <c r="AE2365" i="19" s="1"/>
  <c r="AE2366" i="19" s="1"/>
  <c r="AE2367" i="19" s="1"/>
  <c r="AE2368" i="19" s="1"/>
  <c r="AE2369" i="19" s="1"/>
  <c r="AE2370" i="19" s="1"/>
  <c r="AE2371" i="19" s="1"/>
  <c r="AE2372" i="19" s="1"/>
  <c r="AE2373" i="19" s="1"/>
  <c r="AE2374" i="19" s="1"/>
  <c r="AE2375" i="19" s="1"/>
  <c r="AE2376" i="19" s="1"/>
  <c r="AE2377" i="19" s="1"/>
  <c r="AE2378" i="19" s="1"/>
  <c r="AE2379" i="19" s="1"/>
  <c r="AE2380" i="19" s="1"/>
  <c r="AE2381" i="19" s="1"/>
  <c r="AE2382" i="19" s="1"/>
  <c r="AE2383" i="19" s="1"/>
  <c r="AE2384" i="19" s="1"/>
  <c r="AE2385" i="19" s="1"/>
  <c r="AE2386" i="19" s="1"/>
  <c r="AE2387" i="19" s="1"/>
  <c r="AE2388" i="19" s="1"/>
  <c r="AE2389" i="19" s="1"/>
  <c r="AE2390" i="19" s="1"/>
  <c r="AE2391" i="19" s="1"/>
  <c r="AE2392" i="19" s="1"/>
  <c r="AE2393" i="19" s="1"/>
  <c r="AE2394" i="19" s="1"/>
  <c r="AE2395" i="19" s="1"/>
  <c r="AE2396" i="19" s="1"/>
  <c r="AE2397" i="19" s="1"/>
  <c r="AE2398" i="19" s="1"/>
  <c r="AE2399" i="19" s="1"/>
  <c r="AE2400" i="19" s="1"/>
  <c r="AE2401" i="19" s="1"/>
  <c r="AE2402" i="19" s="1"/>
  <c r="AE2403" i="19" s="1"/>
  <c r="AE2404" i="19" s="1"/>
  <c r="AE2405" i="19" s="1"/>
  <c r="AE2406" i="19" s="1"/>
  <c r="AE2407" i="19" s="1"/>
  <c r="AE2408" i="19" s="1"/>
  <c r="AE2409" i="19" s="1"/>
  <c r="AE2410" i="19" s="1"/>
  <c r="AE2411" i="19" s="1"/>
  <c r="AE2412" i="19" s="1"/>
  <c r="AE2413" i="19" s="1"/>
  <c r="AE2414" i="19" s="1"/>
  <c r="AE2415" i="19" s="1"/>
  <c r="AE2416" i="19" s="1"/>
  <c r="AE2417" i="19" s="1"/>
  <c r="AE2418" i="19" s="1"/>
  <c r="AE2419" i="19" s="1"/>
  <c r="AE2420" i="19" s="1"/>
  <c r="AE2421" i="19" s="1"/>
  <c r="AE2422" i="19" s="1"/>
  <c r="AE2423" i="19" s="1"/>
  <c r="AE2424" i="19" s="1"/>
  <c r="AE2425" i="19" s="1"/>
  <c r="AE2426" i="19" s="1"/>
  <c r="AE2427" i="19" s="1"/>
  <c r="AE2428" i="19" s="1"/>
  <c r="AE2429" i="19" s="1"/>
  <c r="AE2430" i="19" s="1"/>
  <c r="AE2431" i="19" s="1"/>
  <c r="AE2432" i="19" s="1"/>
  <c r="AE2433" i="19" s="1"/>
  <c r="AE2434" i="19" s="1"/>
  <c r="AE2435" i="19" s="1"/>
  <c r="AE2436" i="19" s="1"/>
  <c r="AE2437" i="19" s="1"/>
  <c r="AE2438" i="19" s="1"/>
  <c r="AE2439" i="19" s="1"/>
  <c r="AE2440" i="19" s="1"/>
  <c r="AE2441" i="19" s="1"/>
  <c r="AE2442" i="19" s="1"/>
  <c r="AE2443" i="19" s="1"/>
  <c r="AE2444" i="19" s="1"/>
  <c r="AE2445" i="19" s="1"/>
  <c r="AE2446" i="19" s="1"/>
  <c r="AE2447" i="19" s="1"/>
  <c r="AE2448" i="19" s="1"/>
  <c r="AE2449" i="19" s="1"/>
  <c r="AE2450" i="19" s="1"/>
  <c r="AE2451" i="19" s="1"/>
  <c r="AE2452" i="19" s="1"/>
  <c r="AE2453" i="19" s="1"/>
  <c r="AE2454" i="19" s="1"/>
  <c r="AE2455" i="19" s="1"/>
  <c r="AE2456" i="19" s="1"/>
  <c r="AE2457" i="19" s="1"/>
  <c r="AE2458" i="19" s="1"/>
  <c r="AE2459" i="19" s="1"/>
  <c r="AE2460" i="19" s="1"/>
  <c r="AE2461" i="19" s="1"/>
  <c r="AE2462" i="19" s="1"/>
  <c r="AE2463" i="19" s="1"/>
  <c r="AE2464" i="19" s="1"/>
  <c r="AE2465" i="19" s="1"/>
  <c r="AE2466" i="19" s="1"/>
  <c r="AE2467" i="19" s="1"/>
  <c r="AE2468" i="19" s="1"/>
  <c r="AE2469" i="19" s="1"/>
  <c r="AE2470" i="19" s="1"/>
  <c r="AE2471" i="19" s="1"/>
  <c r="AE2472" i="19" s="1"/>
  <c r="AE2473" i="19" s="1"/>
  <c r="AE2474" i="19" s="1"/>
  <c r="AE2475" i="19" s="1"/>
  <c r="AE2476" i="19" s="1"/>
  <c r="AE2477" i="19" s="1"/>
  <c r="AE2478" i="19" s="1"/>
  <c r="AE2479" i="19" s="1"/>
  <c r="AE2480" i="19" s="1"/>
  <c r="AE2481" i="19" s="1"/>
  <c r="AE2482" i="19" s="1"/>
  <c r="AE2483" i="19" s="1"/>
  <c r="AE2484" i="19" s="1"/>
  <c r="AE2485" i="19" s="1"/>
  <c r="AE2486" i="19" s="1"/>
  <c r="AE2487" i="19" s="1"/>
  <c r="AE2488" i="19" s="1"/>
  <c r="AE2489" i="19" s="1"/>
  <c r="AE2490" i="19" s="1"/>
  <c r="AE2491" i="19" s="1"/>
  <c r="AE2492" i="19" s="1"/>
  <c r="AE2493" i="19" s="1"/>
  <c r="AE2494" i="19" s="1"/>
  <c r="AE2495" i="19" s="1"/>
  <c r="AE2496" i="19" s="1"/>
  <c r="AE2497" i="19" s="1"/>
  <c r="AE2498" i="19" s="1"/>
  <c r="AE2499" i="19" s="1"/>
  <c r="AE2500" i="19" s="1"/>
  <c r="AE2501" i="19" s="1"/>
  <c r="AE2502" i="19" s="1"/>
  <c r="AE2503" i="19" s="1"/>
  <c r="AE2504" i="19" s="1"/>
  <c r="AE2505" i="19" s="1"/>
  <c r="AE2506" i="19" s="1"/>
  <c r="AE2507" i="19" s="1"/>
  <c r="AE2508" i="19" s="1"/>
  <c r="AE2509" i="19" s="1"/>
  <c r="AE2510" i="19" s="1"/>
  <c r="AE2511" i="19" s="1"/>
  <c r="AE2512" i="19" s="1"/>
  <c r="AE2513" i="19" s="1"/>
  <c r="AE2514" i="19" s="1"/>
  <c r="AE2515" i="19" s="1"/>
  <c r="AE2516" i="19" s="1"/>
  <c r="AE2517" i="19" s="1"/>
  <c r="AE2518" i="19" s="1"/>
  <c r="AE2519" i="19" s="1"/>
  <c r="I2" i="14"/>
  <c r="C18" i="14"/>
  <c r="D21" i="11"/>
  <c r="D18" i="11" l="1"/>
  <c r="C22" i="14"/>
  <c r="E21" i="11" l="1"/>
  <c r="F21" i="11" l="1"/>
  <c r="G21" i="11" l="1"/>
  <c r="H21" i="11" l="1"/>
  <c r="D17" i="14" l="1"/>
  <c r="E17" i="14"/>
  <c r="F17" i="14"/>
  <c r="G17" i="14"/>
  <c r="H17" i="14"/>
  <c r="J17" i="14" s="1"/>
  <c r="D11" i="14"/>
  <c r="E11" i="14"/>
  <c r="F11" i="14"/>
  <c r="G11" i="14"/>
  <c r="H11" i="14"/>
  <c r="D22" i="11" s="1"/>
  <c r="C11" i="14"/>
  <c r="C43" i="13"/>
  <c r="D43" i="13"/>
  <c r="E43" i="13"/>
  <c r="F43" i="13"/>
  <c r="G43" i="13"/>
  <c r="H43" i="13"/>
  <c r="B43" i="13"/>
  <c r="D34" i="13"/>
  <c r="E34" i="13"/>
  <c r="F34" i="13"/>
  <c r="G34" i="13"/>
  <c r="H34" i="13"/>
  <c r="B34" i="13"/>
  <c r="C32" i="13"/>
  <c r="C34" i="13" s="1"/>
  <c r="C9" i="13"/>
  <c r="B9" i="13"/>
  <c r="D19" i="14"/>
  <c r="E19" i="14"/>
  <c r="E21" i="14" s="1"/>
  <c r="F19" i="14"/>
  <c r="F21" i="14" s="1"/>
  <c r="G19" i="14"/>
  <c r="G21" i="14" s="1"/>
  <c r="H19" i="14"/>
  <c r="D16" i="14"/>
  <c r="E16" i="14"/>
  <c r="F16" i="14"/>
  <c r="G16" i="14"/>
  <c r="H16" i="14"/>
  <c r="J16" i="14" s="1"/>
  <c r="H21" i="14" l="1"/>
  <c r="J21" i="14" s="1"/>
  <c r="J19" i="14"/>
  <c r="J11" i="14"/>
  <c r="I17" i="14"/>
  <c r="I16" i="14"/>
  <c r="I11" i="14"/>
  <c r="C12" i="14"/>
  <c r="I19" i="14"/>
  <c r="F12" i="14"/>
  <c r="E12" i="14"/>
  <c r="D21" i="14"/>
  <c r="I21" i="14" s="1"/>
  <c r="H12" i="14"/>
  <c r="G12" i="14"/>
  <c r="D12" i="14"/>
  <c r="H20" i="14"/>
  <c r="F20" i="14"/>
  <c r="G20" i="14"/>
  <c r="D20" i="14"/>
  <c r="G18" i="14"/>
  <c r="F18" i="14"/>
  <c r="E18" i="14"/>
  <c r="E20" i="14"/>
  <c r="D18" i="14"/>
  <c r="H18" i="14"/>
  <c r="J18" i="14" s="1"/>
  <c r="D9" i="14"/>
  <c r="E9" i="14"/>
  <c r="F9" i="14"/>
  <c r="G9" i="14"/>
  <c r="H9" i="14"/>
  <c r="J9" i="14" s="1"/>
  <c r="D10" i="14"/>
  <c r="E10" i="14"/>
  <c r="F10" i="14"/>
  <c r="G10" i="14"/>
  <c r="H10" i="14"/>
  <c r="J10" i="14" s="1"/>
  <c r="D13" i="14"/>
  <c r="E13" i="14"/>
  <c r="F13" i="14"/>
  <c r="G13" i="14"/>
  <c r="H13" i="14"/>
  <c r="J13" i="14" s="1"/>
  <c r="D14" i="14"/>
  <c r="E14" i="14"/>
  <c r="F14" i="14"/>
  <c r="G14" i="14"/>
  <c r="H14" i="14"/>
  <c r="J14" i="14" s="1"/>
  <c r="D15" i="14"/>
  <c r="E15" i="14"/>
  <c r="F15" i="14"/>
  <c r="G15" i="14"/>
  <c r="H15" i="14"/>
  <c r="J15" i="14" s="1"/>
  <c r="D5" i="14"/>
  <c r="E5" i="14"/>
  <c r="E6" i="14" s="1"/>
  <c r="F5" i="14"/>
  <c r="F6" i="14" s="1"/>
  <c r="G5" i="14"/>
  <c r="G6" i="14" s="1"/>
  <c r="H5" i="14"/>
  <c r="C40" i="7"/>
  <c r="F40" i="7"/>
  <c r="I40" i="7"/>
  <c r="L40" i="7"/>
  <c r="O40" i="7"/>
  <c r="B40" i="7"/>
  <c r="L34" i="7"/>
  <c r="O34" i="7"/>
  <c r="C34" i="7"/>
  <c r="F34" i="7"/>
  <c r="I34" i="7"/>
  <c r="B34" i="7"/>
  <c r="C24" i="7"/>
  <c r="F24" i="7"/>
  <c r="I24" i="7"/>
  <c r="L24" i="7"/>
  <c r="O24" i="7"/>
  <c r="B24" i="7"/>
  <c r="I12" i="7"/>
  <c r="L12" i="7"/>
  <c r="G25" i="14" s="1"/>
  <c r="G23" i="14" s="1"/>
  <c r="O12" i="7"/>
  <c r="B12" i="7"/>
  <c r="C12" i="7"/>
  <c r="F12" i="7"/>
  <c r="C10" i="12" l="1"/>
  <c r="C11" i="12" s="1"/>
  <c r="C20" i="12" s="1"/>
  <c r="C22" i="12" s="1"/>
  <c r="L21" i="11"/>
  <c r="J20" i="14"/>
  <c r="H6" i="14"/>
  <c r="J6" i="14" s="1"/>
  <c r="J5" i="14"/>
  <c r="J12" i="14"/>
  <c r="I18" i="14"/>
  <c r="I20" i="14"/>
  <c r="D6" i="14"/>
  <c r="I6" i="14" s="1"/>
  <c r="I5" i="14"/>
  <c r="C4" i="11" s="1"/>
  <c r="D19" i="11" s="1"/>
  <c r="E18" i="11"/>
  <c r="P24" i="7"/>
  <c r="Q24" i="7"/>
  <c r="M24" i="7"/>
  <c r="N24" i="7"/>
  <c r="J24" i="7"/>
  <c r="K24" i="7"/>
  <c r="G24" i="7"/>
  <c r="H24" i="7"/>
  <c r="E34" i="7"/>
  <c r="D34" i="7"/>
  <c r="E24" i="7"/>
  <c r="D24" i="7"/>
  <c r="D40" i="7"/>
  <c r="E40" i="7"/>
  <c r="E12" i="7"/>
  <c r="D12" i="7"/>
  <c r="H25" i="14"/>
  <c r="D23" i="11" s="1"/>
  <c r="D25" i="14"/>
  <c r="D23" i="14" s="1"/>
  <c r="I14" i="14"/>
  <c r="E25" i="14"/>
  <c r="I9" i="14"/>
  <c r="H8" i="14"/>
  <c r="C25" i="14"/>
  <c r="C8" i="14"/>
  <c r="F25" i="14"/>
  <c r="G8" i="14"/>
  <c r="G24" i="14"/>
  <c r="F8" i="14"/>
  <c r="I13" i="14"/>
  <c r="E8" i="14"/>
  <c r="D8" i="14"/>
  <c r="I12" i="14"/>
  <c r="I15" i="14"/>
  <c r="I10" i="14"/>
  <c r="D22" i="14"/>
  <c r="G22" i="14"/>
  <c r="E22" i="14"/>
  <c r="F22" i="14"/>
  <c r="H22" i="14"/>
  <c r="J22" i="14" s="1"/>
  <c r="C26" i="7"/>
  <c r="I42" i="7"/>
  <c r="F42" i="7"/>
  <c r="C42" i="7"/>
  <c r="F26" i="7"/>
  <c r="B42" i="7"/>
  <c r="O42" i="7"/>
  <c r="B26" i="7"/>
  <c r="L26" i="7"/>
  <c r="L42" i="7"/>
  <c r="I26" i="7"/>
  <c r="O26" i="7"/>
  <c r="E19" i="11" l="1"/>
  <c r="J8" i="14"/>
  <c r="I25" i="14"/>
  <c r="J25" i="14"/>
  <c r="H24" i="14"/>
  <c r="H23" i="14"/>
  <c r="F18" i="11"/>
  <c r="F19" i="11" s="1"/>
  <c r="I22" i="14"/>
  <c r="L23" i="11"/>
  <c r="L29" i="11" s="1"/>
  <c r="P26" i="7"/>
  <c r="Q26" i="7"/>
  <c r="M26" i="7"/>
  <c r="N26" i="7"/>
  <c r="J26" i="7"/>
  <c r="K26" i="7"/>
  <c r="G26" i="7"/>
  <c r="H26" i="7"/>
  <c r="D24" i="14"/>
  <c r="C54" i="7"/>
  <c r="E42" i="7"/>
  <c r="D42" i="7"/>
  <c r="D26" i="7"/>
  <c r="E26" i="7"/>
  <c r="E26" i="14"/>
  <c r="E27" i="14" s="1"/>
  <c r="F7" i="14"/>
  <c r="G7" i="14"/>
  <c r="H26" i="14"/>
  <c r="C23" i="14"/>
  <c r="C24" i="14"/>
  <c r="E23" i="14"/>
  <c r="E24" i="14"/>
  <c r="F23" i="14"/>
  <c r="F24" i="14"/>
  <c r="C7" i="14"/>
  <c r="G26" i="14"/>
  <c r="G27" i="14" s="1"/>
  <c r="I8" i="14"/>
  <c r="F26" i="14"/>
  <c r="F27" i="14" s="1"/>
  <c r="L22" i="11"/>
  <c r="L30" i="11" s="1"/>
  <c r="H7" i="14"/>
  <c r="D7" i="14"/>
  <c r="D3" i="14"/>
  <c r="E7" i="14"/>
  <c r="D26" i="14"/>
  <c r="D27" i="14" s="1"/>
  <c r="F54" i="7"/>
  <c r="E4" i="14" s="1"/>
  <c r="I54" i="7"/>
  <c r="F4" i="14" s="1"/>
  <c r="B54" i="7"/>
  <c r="C4" i="14" s="1"/>
  <c r="L54" i="7"/>
  <c r="G4" i="14" s="1"/>
  <c r="O54" i="7"/>
  <c r="H4" i="14" s="1"/>
  <c r="J4" i="14" l="1"/>
  <c r="J23" i="14"/>
  <c r="J24" i="14"/>
  <c r="J7" i="14"/>
  <c r="H27" i="14"/>
  <c r="J26" i="14"/>
  <c r="G18" i="11"/>
  <c r="G19" i="11" s="1"/>
  <c r="D4" i="14"/>
  <c r="D54" i="7"/>
  <c r="E54" i="7"/>
  <c r="H3" i="14"/>
  <c r="G3" i="14"/>
  <c r="L24" i="11"/>
  <c r="C24" i="11" s="1"/>
  <c r="I26" i="14"/>
  <c r="I23" i="14"/>
  <c r="I7" i="14"/>
  <c r="F3" i="14"/>
  <c r="E3" i="14"/>
  <c r="C3" i="14"/>
  <c r="I24" i="14"/>
  <c r="C25" i="11" l="1"/>
  <c r="J27" i="14"/>
  <c r="J3" i="14"/>
  <c r="I4" i="14"/>
  <c r="I27" i="14"/>
  <c r="H18" i="11"/>
  <c r="H19" i="11" s="1"/>
  <c r="I3" i="14"/>
  <c r="P17" i="19" l="1"/>
  <c r="C5" i="11" s="1"/>
  <c r="H20" i="11"/>
  <c r="H24" i="11" l="1"/>
  <c r="L15" i="11"/>
  <c r="L17" i="11" s="1"/>
  <c r="I24" i="11" s="1"/>
  <c r="C35" i="11"/>
  <c r="C36" i="11" s="1"/>
  <c r="C33" i="11"/>
  <c r="F20" i="11"/>
  <c r="D20" i="11"/>
  <c r="E20" i="11"/>
  <c r="G20" i="11"/>
  <c r="G24" i="11" s="1"/>
  <c r="I25" i="11" l="1"/>
  <c r="D24" i="11"/>
  <c r="D25" i="11" s="1"/>
  <c r="F24" i="11"/>
  <c r="F25" i="11" s="1"/>
  <c r="E24" i="11"/>
  <c r="E25" i="11" s="1"/>
  <c r="H25" i="11"/>
  <c r="G25" i="11"/>
  <c r="L28" i="11" l="1"/>
  <c r="L31" i="11" s="1"/>
  <c r="L37" i="11" s="1"/>
  <c r="C31" i="11" s="1"/>
  <c r="L38" i="11" l="1"/>
  <c r="L3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6828B-918D-4D7C-B17E-84CB4612D93A}" keepAlive="1" name="Query - Price_data_Daily" description="Connection to the 'Price_data_Daily' query in the workbook." type="5" refreshedVersion="8" background="1" saveData="1">
    <dbPr connection="Provider=Microsoft.Mashup.OleDb.1;Data Source=$Workbook$;Location=Price_data_Daily;Extended Properties=&quot;&quot;" command="SELECT * FROM [Price_data_Daily]"/>
  </connection>
  <connection id="2" xr16:uid="{1C9BD45D-59A7-4AF6-B86C-F1C7C5CECE63}" keepAlive="1" name="Query - Setor_Trimestral" description="Connection to the 'Setor_Trimestral' query in the workbook." type="5" refreshedVersion="8" background="1" saveData="1">
    <dbPr connection="Provider=Microsoft.Mashup.OleDb.1;Data Source=$Workbook$;Location=Setor_Trimestral;Extended Properties=&quot;&quot;" command="SELECT * FROM [Setor_Trimestral]"/>
  </connection>
</connections>
</file>

<file path=xl/sharedStrings.xml><?xml version="1.0" encoding="utf-8"?>
<sst xmlns="http://schemas.openxmlformats.org/spreadsheetml/2006/main" count="360" uniqueCount="297">
  <si>
    <t>Date</t>
  </si>
  <si>
    <t>ASML</t>
  </si>
  <si>
    <t>S&amp;P500</t>
  </si>
  <si>
    <t>T-Bills</t>
  </si>
  <si>
    <t>ASML Variação %</t>
  </si>
  <si>
    <t>S&amp;P500 Variação %</t>
  </si>
  <si>
    <t>5 anos</t>
  </si>
  <si>
    <t>10 anos</t>
  </si>
  <si>
    <t>S&amp;P 500</t>
  </si>
  <si>
    <t>Retorno Médio anual</t>
  </si>
  <si>
    <t>Beta</t>
  </si>
  <si>
    <t>Rf Rate</t>
  </si>
  <si>
    <t>CAPM</t>
  </si>
  <si>
    <t>WACC</t>
  </si>
  <si>
    <t>As of December 31 (€, in millions, except share and per share data)</t>
  </si>
  <si>
    <t>Var. Abs.</t>
  </si>
  <si>
    <t>Var. %</t>
  </si>
  <si>
    <t>Assets</t>
  </si>
  <si>
    <t>Cash and cash equivalents</t>
  </si>
  <si>
    <t>Short-term investments</t>
  </si>
  <si>
    <t>Accounts receivable, net</t>
  </si>
  <si>
    <t>Finance receivables, net</t>
  </si>
  <si>
    <t>Current tax assets</t>
  </si>
  <si>
    <t>Contract assets</t>
  </si>
  <si>
    <t>Inventories, net</t>
  </si>
  <si>
    <t>Other assets</t>
  </si>
  <si>
    <t>Total current assets</t>
  </si>
  <si>
    <t>Deferred tax assets</t>
  </si>
  <si>
    <t>Loan receivable</t>
  </si>
  <si>
    <t>Equity method investments</t>
  </si>
  <si>
    <t>Goodwill</t>
  </si>
  <si>
    <t>Other intangible assets, net</t>
  </si>
  <si>
    <t>Property, plant and equipment, net</t>
  </si>
  <si>
    <t>Right-of-use assets - Operating</t>
  </si>
  <si>
    <t>Right-of-use assets - Finance</t>
  </si>
  <si>
    <t>Total non-current assets</t>
  </si>
  <si>
    <t>Total assets</t>
  </si>
  <si>
    <t>Liabilities and shareholders’ equity</t>
  </si>
  <si>
    <t>Accounts payable</t>
  </si>
  <si>
    <t>Accrued and other liabilities</t>
  </si>
  <si>
    <t>Current tax liabilities</t>
  </si>
  <si>
    <t>Current portion of long-term debt</t>
  </si>
  <si>
    <t>Contract liabilities</t>
  </si>
  <si>
    <t>Total current liabilities</t>
  </si>
  <si>
    <t>Long-term debt</t>
  </si>
  <si>
    <t>Deferred and other income tax liabilities</t>
  </si>
  <si>
    <t>Total non-current liabilities</t>
  </si>
  <si>
    <t>Total liabilities</t>
  </si>
  <si>
    <t xml:space="preserve">Ordinary shares; €0.09 nominal value; </t>
  </si>
  <si>
    <t>700,000,000 shares authorized at December 31, 2022 (2021: 699,999,000)</t>
  </si>
  <si>
    <t>394,589,411 issued and outstanding at December 31, 2022 (2021: 402,601,613)</t>
  </si>
  <si>
    <t>Issued and outstanding shares</t>
  </si>
  <si>
    <t>Share premium</t>
  </si>
  <si>
    <t>Treasury shares at cost</t>
  </si>
  <si>
    <t>Retained earnings</t>
  </si>
  <si>
    <t>Accumulated other comprehensive income</t>
  </si>
  <si>
    <t>Total shareholders’ equity</t>
  </si>
  <si>
    <t>Total liabilities and shareholders’ equity</t>
  </si>
  <si>
    <t>Year ended December 31 (€, in millions, except per share data)</t>
  </si>
  <si>
    <t>2021</t>
  </si>
  <si>
    <t>2022</t>
  </si>
  <si>
    <t>Média Geométrica</t>
  </si>
  <si>
    <t>Net system sales</t>
  </si>
  <si>
    <t>Net service and field option sales</t>
  </si>
  <si>
    <t>Total net sales</t>
  </si>
  <si>
    <t>Cost of system sales</t>
  </si>
  <si>
    <t>Cost of service and field option sales</t>
  </si>
  <si>
    <t>Total cost of sales</t>
  </si>
  <si>
    <t>Gross profit</t>
  </si>
  <si>
    <t>Research and development costs</t>
  </si>
  <si>
    <t>Selling, general and administrative costs</t>
  </si>
  <si>
    <t>Other income</t>
  </si>
  <si>
    <t>Income from operations</t>
  </si>
  <si>
    <t>Interest and other, net</t>
  </si>
  <si>
    <t>Income before income taxes</t>
  </si>
  <si>
    <t>Income tax expense</t>
  </si>
  <si>
    <t>Income after income taxes</t>
  </si>
  <si>
    <t>Profit from equity method investments</t>
  </si>
  <si>
    <t>Net income</t>
  </si>
  <si>
    <t>Basic net income per ordinary share</t>
  </si>
  <si>
    <t>Diluted net income per ordinary share</t>
  </si>
  <si>
    <t xml:space="preserve">Number of ordinary shares used in computing per share amounts: </t>
  </si>
  <si>
    <t>Basic</t>
  </si>
  <si>
    <t>Diluted</t>
  </si>
  <si>
    <t>Year ended December 31</t>
  </si>
  <si>
    <t>(in millions)</t>
  </si>
  <si>
    <t>EUR</t>
  </si>
  <si>
    <t>Cash Flows from Operating Activities</t>
  </si>
  <si>
    <t>Adjustments to reconcile net income to net cash flows from operating activities:</t>
  </si>
  <si>
    <t>Depreciation and amortization</t>
  </si>
  <si>
    <t>Impairment and loss on disposal</t>
  </si>
  <si>
    <t>Share-based payments</t>
  </si>
  <si>
    <t>Allowance for doubtful receivables</t>
  </si>
  <si>
    <t>Allowance for obsolete inventory</t>
  </si>
  <si>
    <t>Deferred income taxes</t>
  </si>
  <si>
    <t>Changes in assets and liabilities:</t>
  </si>
  <si>
    <t>Accounts receivable</t>
  </si>
  <si>
    <t>Finance receivables</t>
  </si>
  <si>
    <t>Inventories</t>
  </si>
  <si>
    <t>Current tax assets and liabilities</t>
  </si>
  <si>
    <t>Contract assets and liabilities</t>
  </si>
  <si>
    <t>Net cash provided by operating activities</t>
  </si>
  <si>
    <t>Cash Flows from Investing Activities</t>
  </si>
  <si>
    <t>Purchase of property, plant and equipment</t>
  </si>
  <si>
    <t>Purchase of intangible assets</t>
  </si>
  <si>
    <t>Purchase of short-term investments</t>
  </si>
  <si>
    <t>Maturity of short-term investments</t>
  </si>
  <si>
    <t>Cash from (used for) derivative financial instruments</t>
  </si>
  <si>
    <t>Loans issued and other investing</t>
  </si>
  <si>
    <t>Acquisition of subsidiaries (net of cash acquired)</t>
  </si>
  <si>
    <t>Net cash used in investing activities</t>
  </si>
  <si>
    <t>Cash Flows from Financing Activities</t>
  </si>
  <si>
    <t>Dividend paid</t>
  </si>
  <si>
    <t>Purchase of treasury shares</t>
  </si>
  <si>
    <t>Net proceeds from issuance of shares</t>
  </si>
  <si>
    <t>Net proceeds from issuance of notes</t>
  </si>
  <si>
    <t>Repayment of debt</t>
  </si>
  <si>
    <t>Tax benefit (deficit) from share-based payments</t>
  </si>
  <si>
    <t>Net cash from (used in) financing activities</t>
  </si>
  <si>
    <t>Net cash flows</t>
  </si>
  <si>
    <t>Effect of changes in exchange rates on cash</t>
  </si>
  <si>
    <t>Net increase (decrease) in cash and cash equivalents</t>
  </si>
  <si>
    <t>Cash and cash equivalents at beginning of the year</t>
  </si>
  <si>
    <t>Cash and cash equivalents at end of the year</t>
  </si>
  <si>
    <t>Supplemental Disclosures of Cash Flow Information:</t>
  </si>
  <si>
    <t>Non-cash portion of PP&amp;E in investing activities</t>
  </si>
  <si>
    <t>Interest received</t>
  </si>
  <si>
    <t>Interest paid</t>
  </si>
  <si>
    <t>Income taxes paid</t>
  </si>
  <si>
    <t>Average</t>
  </si>
  <si>
    <t>Crescimento médio</t>
  </si>
  <si>
    <t>Share Price 31/12/n</t>
  </si>
  <si>
    <t>Proportion of Debt (Debt/Debt + Equity)</t>
  </si>
  <si>
    <t>Proportion of Equity (Equity/Debt + Equity)</t>
  </si>
  <si>
    <t>Income TAX %</t>
  </si>
  <si>
    <t>Cost of Debt After-Tax</t>
  </si>
  <si>
    <t>A proporção de dívida tem vindo a aumentar drasticamente nos últimos 2 anos de análise. Com o atual rácio de 0.75 considera-se que a empresa poderá encontrar dificuldades para obter capital alheio.</t>
  </si>
  <si>
    <t>Debt/Equity</t>
  </si>
  <si>
    <t>Current Ratio (Current Assets/Current Liabilities)</t>
  </si>
  <si>
    <t>Os níveis de inventário têm-se mantido relativamente constantes</t>
  </si>
  <si>
    <t>Accounts Payable /Sales</t>
  </si>
  <si>
    <t>Accounts Receivable/Sales</t>
  </si>
  <si>
    <t xml:space="preserve">O Retorno do capital tem aumentado bastante, esta subida poderá dever-se a um maior investimento em capital fixo com recurso a capital alheio. </t>
  </si>
  <si>
    <t>Capex (Change in PPE + current Depreciation)</t>
  </si>
  <si>
    <t>Net Margin (Net Income / Sales)</t>
  </si>
  <si>
    <t>ROE (Net income / book value of equity)</t>
  </si>
  <si>
    <t>EPS (Earnings per share)</t>
  </si>
  <si>
    <t>Earnings per Cashflow</t>
  </si>
  <si>
    <t>Price/Earnings (Stock Price/EPS)</t>
  </si>
  <si>
    <t>Book Value (Equity)</t>
  </si>
  <si>
    <t>Market Capitalization</t>
  </si>
  <si>
    <t>Price/Book Value</t>
  </si>
  <si>
    <t>Price/Cash Flow</t>
  </si>
  <si>
    <t>FCFF (Free Cash Flow to Firm)</t>
  </si>
  <si>
    <t>FCFE (Free Cash Flow to Equity)</t>
  </si>
  <si>
    <t>Non-cash Working Capital</t>
  </si>
  <si>
    <t>Enterprise Value</t>
  </si>
  <si>
    <t>EV/EBITDA</t>
  </si>
  <si>
    <t>SOX</t>
  </si>
  <si>
    <t>SOX Var. %</t>
  </si>
  <si>
    <t>S&amp;P500 Var. %</t>
  </si>
  <si>
    <t>Sobre este Índice:</t>
  </si>
  <si>
    <t>Sobre a Indústria dos semicondutores:</t>
  </si>
  <si>
    <t>O Tamanho da Indústria:</t>
  </si>
  <si>
    <t>Market Size</t>
  </si>
  <si>
    <t>O PHLX Semiconductor Sector (SOX) é um índice ponderado por capitalização da Bolsa de Valores da Filadélfia, criado em 1993, é composto pelas 30 maiores empresas dos EUA envolvidas principalmente no projeto, distribuição, fabricação e venda de semicondutores.</t>
  </si>
  <si>
    <t>A indústria dos semicondutores é uma componente crucial do setor tecnológico, pois desempenha um papel significativo nos dispositivos eletrónicos atuais, incluindo computadores, smartphones e outros dispositivos inteligentes.</t>
  </si>
  <si>
    <r>
      <t xml:space="preserve">Com um tamanho de mercado de 527 B$ em 2021, prevê-se que este venha a crescer ao ritmo de 12.2% anuais até 1325B$ em 2029. </t>
    </r>
    <r>
      <rPr>
        <b/>
        <sz val="11"/>
        <color theme="1"/>
        <rFont val="Calibri"/>
        <family val="2"/>
        <scheme val="minor"/>
      </rPr>
      <t>Fonte</t>
    </r>
    <r>
      <rPr>
        <sz val="11"/>
        <color theme="1"/>
        <rFont val="Calibri"/>
        <family val="2"/>
        <scheme val="minor"/>
      </rPr>
      <t>: https://www.fortunebusinessinsights.com/semiconductor-market-102365</t>
    </r>
  </si>
  <si>
    <t>Retorno total</t>
  </si>
  <si>
    <t>Algumas utilizações de semicondutores:</t>
  </si>
  <si>
    <t>Processadores de Computador</t>
  </si>
  <si>
    <t>Memórias (RAM, SSD, Cartão Memória)</t>
  </si>
  <si>
    <t>Retorno médio anual</t>
  </si>
  <si>
    <t>Circuitos Integrados (interfaces de comunicação)</t>
  </si>
  <si>
    <t>Microcontroladores (Chips com processador e memória)</t>
  </si>
  <si>
    <t>Dispositivos de comunicação (WI-FI, Bluetooth, NFC, 5G)</t>
  </si>
  <si>
    <t>Sensores (Sensores de Imagem, acelerómetros em smartphones)</t>
  </si>
  <si>
    <t>Potenciómetros (Conversores de energia, Inversores)</t>
  </si>
  <si>
    <t>Desafios da Indústria:</t>
  </si>
  <si>
    <t>A indústria tem enfrentado uma escassez de chips devido a perturbações na cadeia de abastecimento causadas por fatores como a pandemia da COVID-19, tensões comerciais e atrasos nos envios.</t>
  </si>
  <si>
    <t>O Futuro da Indústria:</t>
  </si>
  <si>
    <t>Apesar dos problemas atuais, o futuro da indústria de semicondutores continua a ser brilhante, à medida que a tecnologia continua a avançar, a procura por semicondutores deverá continuar a crescer, aumentando as receitas e os lucros das empresas de semicondutores. O que poderá levar a um potencial de crescimento significativo a longo prazo para as empresas desta indústria.</t>
  </si>
  <si>
    <t>Valutation Method 1 : The Efficient markets approach</t>
  </si>
  <si>
    <t>Valuation Method 2 : Discounting the future free cash flows</t>
  </si>
  <si>
    <t>Pressupostos</t>
  </si>
  <si>
    <t>Tax Rate</t>
  </si>
  <si>
    <t>Discount Rate</t>
  </si>
  <si>
    <t>Perpetual Growth Rate</t>
  </si>
  <si>
    <t>EV/EBITDA Multiple</t>
  </si>
  <si>
    <t>Current Price</t>
  </si>
  <si>
    <t>Shares Outstanding (M)</t>
  </si>
  <si>
    <t>EBITDA g</t>
  </si>
  <si>
    <t>Discounted CashFlows</t>
  </si>
  <si>
    <t>Entrada</t>
  </si>
  <si>
    <t>Saída</t>
  </si>
  <si>
    <t>Terminal Value</t>
  </si>
  <si>
    <t>Períodos</t>
  </si>
  <si>
    <t>Perpetual Growth</t>
  </si>
  <si>
    <t>EBITDA</t>
  </si>
  <si>
    <t>(-) Depreciação e Amortização</t>
  </si>
  <si>
    <t>EBIT</t>
  </si>
  <si>
    <t>(-) Impostos</t>
  </si>
  <si>
    <t xml:space="preserve">EBIT Líquido </t>
  </si>
  <si>
    <t>Market Value (M$)</t>
  </si>
  <si>
    <t>(+) Depreciação e Amortização</t>
  </si>
  <si>
    <t>Market Cap</t>
  </si>
  <si>
    <t>(-) Capex</t>
  </si>
  <si>
    <t>(+) Debt</t>
  </si>
  <si>
    <t>(-) Change in NWC</t>
  </si>
  <si>
    <t>(-) Cash</t>
  </si>
  <si>
    <t>Free Cash Flow (M$)</t>
  </si>
  <si>
    <t>Free Cash Flow Atualizado (M$)</t>
  </si>
  <si>
    <t>Intrinsic Value</t>
  </si>
  <si>
    <t>Análise de Sensibilidade</t>
  </si>
  <si>
    <t>(+) Cash</t>
  </si>
  <si>
    <t>(-) Debt</t>
  </si>
  <si>
    <t>Equity Value</t>
  </si>
  <si>
    <t>Market Value vs Intrinsic Value</t>
  </si>
  <si>
    <t>Share Market Value</t>
  </si>
  <si>
    <t>Upside</t>
  </si>
  <si>
    <t>Share Intrinsic Value</t>
  </si>
  <si>
    <t>Upside %</t>
  </si>
  <si>
    <t>Valuation Method 3 : Discounting the future equity payouts</t>
  </si>
  <si>
    <t>Valuation Method 4 : Multiples</t>
  </si>
  <si>
    <t>Empresa</t>
  </si>
  <si>
    <t>TICKER</t>
  </si>
  <si>
    <t>Price / Earnings</t>
  </si>
  <si>
    <t>Price / Sales</t>
  </si>
  <si>
    <t>Price / Book</t>
  </si>
  <si>
    <t>Price / Cash Flow</t>
  </si>
  <si>
    <t>ASML Holdings</t>
  </si>
  <si>
    <t>NVIDIA</t>
  </si>
  <si>
    <t>NVDA</t>
  </si>
  <si>
    <t>Broadcom Inc.</t>
  </si>
  <si>
    <t>AVGO</t>
  </si>
  <si>
    <t>Advanced Micro Devices</t>
  </si>
  <si>
    <t>AMD</t>
  </si>
  <si>
    <t>Qualcomm Incorporated</t>
  </si>
  <si>
    <t>QCOM</t>
  </si>
  <si>
    <t>Intel Corporation</t>
  </si>
  <si>
    <t>INTC</t>
  </si>
  <si>
    <t>Taiwan Semicondudctor Manufacturing Company</t>
  </si>
  <si>
    <t>TSM</t>
  </si>
  <si>
    <t>Texas Instruments Incorporated</t>
  </si>
  <si>
    <t>TXN</t>
  </si>
  <si>
    <t>Lam Research</t>
  </si>
  <si>
    <t>LRCX</t>
  </si>
  <si>
    <t>Applied Materials</t>
  </si>
  <si>
    <t>AMAT</t>
  </si>
  <si>
    <t>Média</t>
  </si>
  <si>
    <t>Mediana</t>
  </si>
  <si>
    <t>Novo Preço</t>
  </si>
  <si>
    <t>Avaliação</t>
  </si>
  <si>
    <t>Crescimento esperado</t>
  </si>
  <si>
    <t>Valor da Empresa</t>
  </si>
  <si>
    <t>Total dinheiro pago aos acionistas</t>
  </si>
  <si>
    <t>Valor por ação</t>
  </si>
  <si>
    <t>ASML Cost of Equity Gordon Model</t>
  </si>
  <si>
    <t>Valor Capital Próprio (M$)</t>
  </si>
  <si>
    <t>Crescimento anualizado 2016 - 2022</t>
  </si>
  <si>
    <t>Pagamento acionistas atual</t>
  </si>
  <si>
    <t>Pagamento aos Acionistas (M$)</t>
  </si>
  <si>
    <t>Recompra de ações</t>
  </si>
  <si>
    <t>Dividendos Pagos</t>
  </si>
  <si>
    <t>Entre 2016 e 2022 a ASML registou um crescimento anualizado impressionante de 43% do valor distribuído aos seus acionistas, O custo do capital própriona ótica da empresa situa-se nos 47.67%.</t>
  </si>
  <si>
    <t>Média de Preço relativo ao mercado</t>
  </si>
  <si>
    <t>Downside</t>
  </si>
  <si>
    <t>Diferença % à Mediana</t>
  </si>
  <si>
    <t>Em comparação com a mediana dos rácios de mercado, a ASML revela-se sobre avaliada em 5 dos 5 rácios analisados. Se usarmos a média dos rácios, a ASML apenas se apresenta subavaliada no rácio dos Price / Earnings. Pode-se concluir que esta ação estará sobre avaliada, esta inflação do seu valor poderá estar relacionada com as expectativas de crescimento futuro que a ASML apresenta.</t>
  </si>
  <si>
    <t>Inventory / Sales</t>
  </si>
  <si>
    <t>Com o aumento da dívida aumenta também o seu custo como se pode observar.</t>
  </si>
  <si>
    <t>Cap Ex / Depreciation</t>
  </si>
  <si>
    <t>Este método de avaliação diz-nos que o preço atual de mercado da ação está correto, uma vez que, o mercado já terá tido todo o trabalaho necessário para aferir o valor da ação, e fê-lo corretamente, usando toda a informação pública ao seu dispôr. Então, a ASML com o preço de 540.06$ a 31/12/2022 estava corretamente precificada.</t>
  </si>
  <si>
    <t>A dívida subiu 200% de 2020 para 2022.</t>
  </si>
  <si>
    <t>No período analisado a dívida tem vindo a aumentar bastante em relação ao capital próprio.</t>
  </si>
  <si>
    <t>O custo da dívida encontra-se numa tendência de subida desde 2019.</t>
  </si>
  <si>
    <t>No período analisado denota-se uma subida dos resultados por ação.</t>
  </si>
  <si>
    <t>O retorno do capital para os acionistas tem vindo a aumentar, o que torna a ASML um investimento atrativo.</t>
  </si>
  <si>
    <t>A ASML tem vindo a perder a capacidade de pagar as suas responsabilidades de curto prazo, porém, para já ainda tem capacidade para fazer face a todas.</t>
  </si>
  <si>
    <t>O P/E tem sido volátil ao longo dos anos e apresenta uma média de cerca de 42.</t>
  </si>
  <si>
    <t>Desvio Padrão</t>
  </si>
  <si>
    <t>crescimento</t>
  </si>
  <si>
    <t>1ª simulação</t>
  </si>
  <si>
    <t>Desvio padrão</t>
  </si>
  <si>
    <t>Impostos</t>
  </si>
  <si>
    <t>Resultados</t>
  </si>
  <si>
    <t>Simulação</t>
  </si>
  <si>
    <t>Resultado</t>
  </si>
  <si>
    <t>Probabilidade de ser lucrativa</t>
  </si>
  <si>
    <t>Minimo</t>
  </si>
  <si>
    <t>Máximo</t>
  </si>
  <si>
    <t>ASML TR</t>
  </si>
  <si>
    <t>S&amp;P500 TR</t>
  </si>
  <si>
    <t>Retorno Total</t>
  </si>
  <si>
    <t>Nos primeiros 3 anos de análise, a ASML apresenta FCFE negativos e inverte com crescimento nos últimos 3 anos.</t>
  </si>
  <si>
    <t>SOX TR</t>
  </si>
  <si>
    <t>No período analisado de 2012 a 2022, a ASML apresentou um crescimento anualizado de 25.2%, já o S&amp;P 500 registou um crescimento anualizado de 10.4%.  Um Beta de 1.33 significa que a ASML se move 1.33x a variação do SP500, ou seja, é mais volátil que o mercado, aporta mais risco, então o retorno exigido pelo investidor é maior. Se o SP550 sobe 1%, em média a ASML subirá 1.33%. Caso o SP500 desça 1%, em média a ASML descerá 1.33%. A taxa de retorno sem risco é-nos dada pelas obrigações americanas a 10 anos, a média de rendibilidade destas, nos 10 anos analisados, é de 0.76%. De acordo com a teoria do Capital Asset Pricing Model, um investidor da ASML deve exigir um retorno de 11,9%, este valor é-nos dado pela relação entre a taxa de retorno sem risco mais o beta vezes o prémio de risco. O Custo médio ponderado do capital (WACC) situa-se nos 12.1%.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</si>
</sst>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-* #,##0.00_-;\-* #,##0.00_-;_-* &quot;-&quot;??_-;_-@_-"/>
    <numFmt numFmtId="164" formatCode="0.0%"/>
    <numFmt numFmtId="165" formatCode="#0;&quot;-&quot;#0;#0;_(@_)"/>
    <numFmt numFmtId="166" formatCode="* #,##0.0;* \(#,##0.0\);* &quot;—&quot;;_(@_)"/>
    <numFmt numFmtId="167" formatCode="_(* #,##0.0_);_(* \(#,##0.0\);_(* &quot;-&quot;??_);_(@_)"/>
    <numFmt numFmtId="168" formatCode="_(#,##0.0_);_(\(#,##0.0\);_(&quot;—&quot;_);_(@_)"/>
    <numFmt numFmtId="169" formatCode="#0;\(#0\);&quot;—&quot;;_(@_)"/>
    <numFmt numFmtId="170" formatCode="* #,##0.00;* \(#,##0.00\);* &quot;—&quot;;_(@_)"/>
    <numFmt numFmtId="171" formatCode="_-* #,##0.0\ _€_-;\-* #,##0.0\ _€_-;_-* &quot;-&quot;?\ _€_-;_-@_-"/>
    <numFmt numFmtId="172" formatCode="#,##0.0"/>
    <numFmt numFmtId="173" formatCode="0.00_ ;\-0.00\ "/>
    <numFmt numFmtId="174" formatCode="_-* #,##0_-;\(#,##0\)_-;_-* &quot;-&quot;_-;_-@_-"/>
    <numFmt numFmtId="175" formatCode="_(* #,##0_);_(* \(#,##0\);_(* &quot;-&quot;??_);_(@_)"/>
    <numFmt numFmtId="176" formatCode="_-* #,##0.00\ _€_-;\-* #,##0.00\ _€_-;_-* &quot;-&quot;??\ _€_-;_-@_-"/>
    <numFmt numFmtId="177" formatCode="0.0"/>
    <numFmt numFmtId="178" formatCode="[$$-409]#,##0.00"/>
    <numFmt numFmtId="179" formatCode="_-[$$-409]* #,##0.00_ ;_-[$$-409]* \-#,##0.00\ ;_-[$$-409]* &quot;-&quot;??_ ;_-@_ "/>
    <numFmt numFmtId="180" formatCode="0.00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8"/>
      <name val="HelveticaNeueLT W1G 55 Roman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HelveticaNeueLT W1G 55 Roman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theme="1"/>
      <name val="Open Sans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72">
    <xf numFmtId="0" fontId="0" fillId="0" borderId="0" xfId="0"/>
    <xf numFmtId="0" fontId="1" fillId="0" borderId="0" xfId="0" applyFont="1"/>
    <xf numFmtId="164" fontId="0" fillId="0" borderId="0" xfId="1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0" fontId="0" fillId="0" borderId="0" xfId="1" applyNumberFormat="1" applyFont="1"/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168" fontId="9" fillId="0" borderId="0" xfId="0" applyNumberFormat="1" applyFont="1"/>
    <xf numFmtId="167" fontId="10" fillId="0" borderId="0" xfId="2" applyNumberFormat="1" applyFont="1" applyAlignment="1"/>
    <xf numFmtId="168" fontId="9" fillId="0" borderId="4" xfId="0" applyNumberFormat="1" applyFont="1" applyBorder="1"/>
    <xf numFmtId="166" fontId="9" fillId="0" borderId="3" xfId="0" applyNumberFormat="1" applyFont="1" applyBorder="1"/>
    <xf numFmtId="0" fontId="9" fillId="0" borderId="0" xfId="0" applyFont="1" applyAlignment="1">
      <alignment horizontal="left"/>
    </xf>
    <xf numFmtId="165" fontId="7" fillId="0" borderId="2" xfId="0" applyNumberFormat="1" applyFont="1" applyBorder="1" applyAlignment="1">
      <alignment horizontal="center" vertical="center"/>
    </xf>
    <xf numFmtId="171" fontId="0" fillId="0" borderId="0" xfId="0" applyNumberFormat="1"/>
    <xf numFmtId="172" fontId="0" fillId="0" borderId="0" xfId="0" applyNumberFormat="1"/>
    <xf numFmtId="0" fontId="12" fillId="0" borderId="0" xfId="0" applyFont="1" applyAlignment="1">
      <alignment horizontal="left" vertical="center"/>
    </xf>
    <xf numFmtId="164" fontId="12" fillId="0" borderId="0" xfId="1" applyNumberFormat="1" applyFont="1" applyBorder="1" applyAlignment="1">
      <alignment horizontal="center" vertical="center"/>
    </xf>
    <xf numFmtId="172" fontId="8" fillId="0" borderId="0" xfId="0" applyNumberFormat="1" applyFont="1"/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67" fontId="16" fillId="0" borderId="0" xfId="2" applyNumberFormat="1" applyFont="1" applyAlignment="1">
      <alignment horizontal="center"/>
    </xf>
    <xf numFmtId="0" fontId="15" fillId="0" borderId="4" xfId="0" applyFont="1" applyBorder="1" applyAlignment="1">
      <alignment horizontal="center" wrapText="1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 vertical="center"/>
    </xf>
    <xf numFmtId="2" fontId="16" fillId="0" borderId="0" xfId="2" applyNumberFormat="1" applyFont="1" applyAlignment="1">
      <alignment horizontal="center" vertical="center"/>
    </xf>
    <xf numFmtId="2" fontId="15" fillId="0" borderId="0" xfId="0" applyNumberFormat="1" applyFont="1" applyAlignment="1">
      <alignment horizontal="center" vertical="center" wrapText="1"/>
    </xf>
    <xf numFmtId="2" fontId="17" fillId="0" borderId="0" xfId="0" applyNumberFormat="1" applyFont="1" applyAlignment="1">
      <alignment horizontal="center" vertical="center"/>
    </xf>
    <xf numFmtId="2" fontId="15" fillId="0" borderId="4" xfId="0" applyNumberFormat="1" applyFont="1" applyBorder="1" applyAlignment="1">
      <alignment horizontal="center" vertical="center"/>
    </xf>
    <xf numFmtId="2" fontId="16" fillId="0" borderId="4" xfId="2" applyNumberFormat="1" applyFont="1" applyBorder="1" applyAlignment="1">
      <alignment horizontal="center" vertical="center"/>
    </xf>
    <xf numFmtId="2" fontId="15" fillId="0" borderId="2" xfId="0" applyNumberFormat="1" applyFont="1" applyBorder="1" applyAlignment="1">
      <alignment horizontal="center" vertical="center" wrapText="1"/>
    </xf>
    <xf numFmtId="2" fontId="15" fillId="0" borderId="3" xfId="0" applyNumberFormat="1" applyFont="1" applyBorder="1" applyAlignment="1">
      <alignment horizontal="center" vertical="center" wrapText="1"/>
    </xf>
    <xf numFmtId="2" fontId="15" fillId="0" borderId="5" xfId="0" applyNumberFormat="1" applyFont="1" applyBorder="1" applyAlignment="1">
      <alignment horizontal="center" vertical="center"/>
    </xf>
    <xf numFmtId="2" fontId="16" fillId="0" borderId="0" xfId="2" applyNumberFormat="1" applyFont="1" applyBorder="1" applyAlignment="1">
      <alignment horizontal="center" vertical="center"/>
    </xf>
    <xf numFmtId="173" fontId="0" fillId="0" borderId="0" xfId="0" applyNumberFormat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wrapText="1"/>
    </xf>
    <xf numFmtId="2" fontId="0" fillId="0" borderId="0" xfId="0" applyNumberFormat="1"/>
    <xf numFmtId="2" fontId="12" fillId="0" borderId="0" xfId="1" applyNumberFormat="1" applyFont="1" applyBorder="1" applyAlignment="1">
      <alignment horizontal="center" vertical="center"/>
    </xf>
    <xf numFmtId="164" fontId="12" fillId="0" borderId="0" xfId="1" applyNumberFormat="1" applyFont="1" applyFill="1" applyBorder="1" applyAlignment="1">
      <alignment horizontal="center" vertical="center"/>
    </xf>
    <xf numFmtId="174" fontId="19" fillId="0" borderId="0" xfId="2" applyNumberFormat="1" applyFont="1" applyBorder="1"/>
    <xf numFmtId="174" fontId="19" fillId="0" borderId="0" xfId="2" applyNumberFormat="1" applyFont="1"/>
    <xf numFmtId="174" fontId="20" fillId="0" borderId="0" xfId="2" applyNumberFormat="1" applyFont="1"/>
    <xf numFmtId="1" fontId="2" fillId="0" borderId="0" xfId="1" applyNumberFormat="1" applyFont="1"/>
    <xf numFmtId="174" fontId="20" fillId="0" borderId="0" xfId="2" applyNumberFormat="1" applyFont="1" applyBorder="1"/>
    <xf numFmtId="175" fontId="20" fillId="0" borderId="0" xfId="2" applyNumberFormat="1" applyFont="1"/>
    <xf numFmtId="174" fontId="20" fillId="0" borderId="5" xfId="2" applyNumberFormat="1" applyFont="1" applyBorder="1"/>
    <xf numFmtId="174" fontId="20" fillId="0" borderId="0" xfId="2" applyNumberFormat="1" applyFont="1" applyAlignment="1">
      <alignment horizontal="left" indent="1"/>
    </xf>
    <xf numFmtId="174" fontId="22" fillId="0" borderId="0" xfId="2" applyNumberFormat="1" applyFont="1"/>
    <xf numFmtId="174" fontId="1" fillId="0" borderId="0" xfId="0" applyNumberFormat="1" applyFont="1"/>
    <xf numFmtId="164" fontId="2" fillId="0" borderId="0" xfId="1" applyNumberFormat="1" applyFont="1"/>
    <xf numFmtId="176" fontId="0" fillId="0" borderId="0" xfId="0" applyNumberFormat="1"/>
    <xf numFmtId="0" fontId="23" fillId="4" borderId="6" xfId="0" applyFont="1" applyFill="1" applyBorder="1"/>
    <xf numFmtId="0" fontId="23" fillId="4" borderId="7" xfId="0" applyFont="1" applyFill="1" applyBorder="1"/>
    <xf numFmtId="164" fontId="0" fillId="0" borderId="7" xfId="0" applyNumberFormat="1" applyBorder="1"/>
    <xf numFmtId="164" fontId="0" fillId="5" borderId="0" xfId="1" applyNumberFormat="1" applyFont="1" applyFill="1" applyBorder="1"/>
    <xf numFmtId="164" fontId="0" fillId="0" borderId="6" xfId="0" applyNumberFormat="1" applyBorder="1"/>
    <xf numFmtId="2" fontId="0" fillId="0" borderId="0" xfId="1" applyNumberFormat="1" applyFont="1"/>
    <xf numFmtId="177" fontId="0" fillId="0" borderId="0" xfId="1" applyNumberFormat="1" applyFont="1"/>
    <xf numFmtId="178" fontId="12" fillId="0" borderId="0" xfId="1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3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65" fontId="7" fillId="2" borderId="2" xfId="0" applyNumberFormat="1" applyFont="1" applyFill="1" applyBorder="1" applyAlignment="1">
      <alignment horizontal="center" vertical="center"/>
    </xf>
    <xf numFmtId="0" fontId="0" fillId="2" borderId="0" xfId="0" applyFill="1"/>
    <xf numFmtId="0" fontId="8" fillId="2" borderId="0" xfId="0" applyFont="1" applyFill="1"/>
    <xf numFmtId="168" fontId="9" fillId="2" borderId="0" xfId="0" applyNumberFormat="1" applyFont="1" applyFill="1"/>
    <xf numFmtId="9" fontId="9" fillId="2" borderId="0" xfId="1" applyFont="1" applyFill="1"/>
    <xf numFmtId="0" fontId="6" fillId="2" borderId="3" xfId="0" applyFont="1" applyFill="1" applyBorder="1"/>
    <xf numFmtId="0" fontId="6" fillId="0" borderId="3" xfId="0" applyFont="1" applyBorder="1"/>
    <xf numFmtId="167" fontId="10" fillId="0" borderId="0" xfId="2" applyNumberFormat="1" applyFont="1" applyFill="1" applyAlignment="1"/>
    <xf numFmtId="166" fontId="9" fillId="0" borderId="0" xfId="0" applyNumberFormat="1" applyFont="1"/>
    <xf numFmtId="167" fontId="10" fillId="0" borderId="4" xfId="2" applyNumberFormat="1" applyFont="1" applyFill="1" applyBorder="1" applyAlignment="1"/>
    <xf numFmtId="166" fontId="9" fillId="0" borderId="2" xfId="0" applyNumberFormat="1" applyFont="1" applyBorder="1"/>
    <xf numFmtId="167" fontId="10" fillId="0" borderId="0" xfId="2" applyNumberFormat="1" applyFont="1" applyFill="1" applyAlignment="1">
      <alignment horizontal="left"/>
    </xf>
    <xf numFmtId="0" fontId="24" fillId="0" borderId="2" xfId="0" applyFont="1" applyBorder="1" applyAlignment="1">
      <alignment horizontal="left"/>
    </xf>
    <xf numFmtId="0" fontId="11" fillId="0" borderId="4" xfId="0" applyFont="1" applyBorder="1"/>
    <xf numFmtId="165" fontId="25" fillId="2" borderId="2" xfId="0" applyNumberFormat="1" applyFont="1" applyFill="1" applyBorder="1" applyAlignment="1">
      <alignment horizontal="center" vertical="center"/>
    </xf>
    <xf numFmtId="169" fontId="11" fillId="0" borderId="2" xfId="0" applyNumberFormat="1" applyFont="1" applyBorder="1" applyAlignment="1">
      <alignment horizontal="right" wrapText="1"/>
    </xf>
    <xf numFmtId="0" fontId="25" fillId="0" borderId="3" xfId="0" applyFont="1" applyBorder="1" applyAlignment="1">
      <alignment horizontal="left"/>
    </xf>
    <xf numFmtId="167" fontId="11" fillId="0" borderId="0" xfId="2" applyNumberFormat="1" applyFont="1" applyAlignment="1"/>
    <xf numFmtId="167" fontId="11" fillId="2" borderId="0" xfId="2" applyNumberFormat="1" applyFont="1" applyFill="1" applyAlignment="1"/>
    <xf numFmtId="9" fontId="11" fillId="2" borderId="0" xfId="1" applyFont="1" applyFill="1" applyAlignment="1"/>
    <xf numFmtId="166" fontId="11" fillId="0" borderId="3" xfId="0" applyNumberFormat="1" applyFont="1" applyBorder="1" applyAlignment="1">
      <alignment wrapText="1"/>
    </xf>
    <xf numFmtId="0" fontId="25" fillId="0" borderId="2" xfId="0" applyFont="1" applyBorder="1" applyAlignment="1">
      <alignment horizontal="left"/>
    </xf>
    <xf numFmtId="167" fontId="11" fillId="0" borderId="4" xfId="2" applyNumberFormat="1" applyFont="1" applyBorder="1" applyAlignment="1"/>
    <xf numFmtId="166" fontId="11" fillId="0" borderId="2" xfId="0" applyNumberFormat="1" applyFont="1" applyBorder="1" applyAlignment="1">
      <alignment wrapText="1"/>
    </xf>
    <xf numFmtId="0" fontId="24" fillId="0" borderId="3" xfId="0" applyFont="1" applyBorder="1" applyAlignment="1">
      <alignment horizontal="left"/>
    </xf>
    <xf numFmtId="0" fontId="25" fillId="0" borderId="0" xfId="0" applyFont="1" applyAlignment="1">
      <alignment horizontal="left"/>
    </xf>
    <xf numFmtId="166" fontId="11" fillId="0" borderId="0" xfId="0" applyNumberFormat="1" applyFont="1" applyAlignment="1">
      <alignment wrapText="1"/>
    </xf>
    <xf numFmtId="167" fontId="11" fillId="0" borderId="0" xfId="2" applyNumberFormat="1" applyFont="1" applyBorder="1" applyAlignment="1"/>
    <xf numFmtId="0" fontId="11" fillId="0" borderId="2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17" fillId="0" borderId="0" xfId="0" applyFont="1"/>
    <xf numFmtId="0" fontId="11" fillId="0" borderId="0" xfId="0" applyFont="1"/>
    <xf numFmtId="43" fontId="11" fillId="0" borderId="0" xfId="2" applyFont="1" applyAlignment="1"/>
    <xf numFmtId="170" fontId="11" fillId="0" borderId="0" xfId="0" applyNumberFormat="1" applyFont="1" applyAlignment="1">
      <alignment wrapText="1"/>
    </xf>
    <xf numFmtId="0" fontId="26" fillId="0" borderId="0" xfId="3"/>
    <xf numFmtId="165" fontId="25" fillId="2" borderId="0" xfId="0" applyNumberFormat="1" applyFont="1" applyFill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79" fontId="20" fillId="0" borderId="0" xfId="2" applyNumberFormat="1" applyFont="1"/>
    <xf numFmtId="179" fontId="20" fillId="6" borderId="5" xfId="2" applyNumberFormat="1" applyFont="1" applyFill="1" applyBorder="1"/>
    <xf numFmtId="0" fontId="3" fillId="0" borderId="0" xfId="0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6" borderId="5" xfId="1" applyNumberFormat="1" applyFont="1" applyFill="1" applyBorder="1"/>
    <xf numFmtId="0" fontId="27" fillId="0" borderId="0" xfId="0" applyFont="1"/>
    <xf numFmtId="0" fontId="0" fillId="0" borderId="0" xfId="0" applyAlignment="1">
      <alignment vertical="top"/>
    </xf>
    <xf numFmtId="0" fontId="28" fillId="0" borderId="0" xfId="0" applyFont="1" applyAlignment="1">
      <alignment vertical="top"/>
    </xf>
    <xf numFmtId="0" fontId="27" fillId="0" borderId="0" xfId="0" applyFont="1" applyAlignment="1">
      <alignment horizontal="center"/>
    </xf>
    <xf numFmtId="9" fontId="0" fillId="0" borderId="1" xfId="1" applyFont="1" applyBorder="1" applyAlignment="1">
      <alignment horizontal="center"/>
    </xf>
    <xf numFmtId="180" fontId="0" fillId="0" borderId="1" xfId="0" applyNumberFormat="1" applyBorder="1"/>
    <xf numFmtId="177" fontId="0" fillId="0" borderId="0" xfId="0" applyNumberFormat="1"/>
    <xf numFmtId="9" fontId="2" fillId="0" borderId="0" xfId="1" applyFont="1" applyFill="1"/>
    <xf numFmtId="164" fontId="2" fillId="0" borderId="0" xfId="1" applyNumberFormat="1" applyFont="1" applyFill="1"/>
    <xf numFmtId="174" fontId="0" fillId="0" borderId="0" xfId="0" applyNumberFormat="1"/>
    <xf numFmtId="174" fontId="21" fillId="0" borderId="0" xfId="2" applyNumberFormat="1" applyFont="1" applyFill="1"/>
    <xf numFmtId="174" fontId="21" fillId="0" borderId="0" xfId="2" applyNumberFormat="1" applyFont="1"/>
    <xf numFmtId="174" fontId="29" fillId="3" borderId="0" xfId="2" applyNumberFormat="1" applyFont="1" applyFill="1" applyBorder="1" applyAlignment="1">
      <alignment horizontal="center"/>
    </xf>
    <xf numFmtId="174" fontId="29" fillId="3" borderId="0" xfId="2" applyNumberFormat="1" applyFont="1" applyFill="1" applyBorder="1" applyAlignment="1"/>
    <xf numFmtId="0" fontId="0" fillId="0" borderId="0" xfId="0" applyAlignment="1">
      <alignment horizontal="right"/>
    </xf>
    <xf numFmtId="1" fontId="20" fillId="0" borderId="0" xfId="2" applyNumberFormat="1" applyFont="1" applyFill="1" applyAlignment="1">
      <alignment horizontal="right"/>
    </xf>
    <xf numFmtId="177" fontId="0" fillId="7" borderId="0" xfId="0" applyNumberFormat="1" applyFill="1"/>
    <xf numFmtId="177" fontId="0" fillId="8" borderId="0" xfId="0" applyNumberFormat="1" applyFill="1"/>
    <xf numFmtId="164" fontId="20" fillId="0" borderId="4" xfId="1" applyNumberFormat="1" applyFont="1" applyFill="1" applyBorder="1" applyAlignment="1">
      <alignment horizontal="center"/>
    </xf>
    <xf numFmtId="0" fontId="0" fillId="0" borderId="4" xfId="0" applyBorder="1"/>
    <xf numFmtId="179" fontId="0" fillId="0" borderId="9" xfId="0" applyNumberFormat="1" applyBorder="1"/>
    <xf numFmtId="9" fontId="20" fillId="0" borderId="8" xfId="1" applyFont="1" applyFill="1" applyBorder="1" applyAlignment="1">
      <alignment horizontal="right"/>
    </xf>
    <xf numFmtId="0" fontId="12" fillId="0" borderId="4" xfId="0" applyFont="1" applyBorder="1"/>
    <xf numFmtId="178" fontId="0" fillId="0" borderId="0" xfId="0" applyNumberFormat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177" fontId="0" fillId="0" borderId="10" xfId="0" applyNumberFormat="1" applyBorder="1"/>
    <xf numFmtId="177" fontId="0" fillId="0" borderId="5" xfId="0" applyNumberForma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9" borderId="0" xfId="0" applyNumberFormat="1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1" xfId="0" applyBorder="1"/>
    <xf numFmtId="9" fontId="0" fillId="0" borderId="0" xfId="1" applyFont="1"/>
    <xf numFmtId="9" fontId="0" fillId="0" borderId="0" xfId="0" applyNumberFormat="1"/>
    <xf numFmtId="2" fontId="16" fillId="0" borderId="0" xfId="2" applyNumberFormat="1" applyFont="1" applyFill="1" applyAlignment="1">
      <alignment horizontal="center" vertical="center"/>
    </xf>
    <xf numFmtId="2" fontId="0" fillId="0" borderId="5" xfId="0" applyNumberFormat="1" applyBorder="1"/>
    <xf numFmtId="0" fontId="1" fillId="0" borderId="0" xfId="0" applyFont="1" applyAlignment="1">
      <alignment horizontal="right"/>
    </xf>
    <xf numFmtId="167" fontId="0" fillId="0" borderId="0" xfId="0" applyNumberFormat="1"/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12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wrapText="1" indent="1"/>
    </xf>
    <xf numFmtId="0" fontId="0" fillId="0" borderId="0" xfId="0" applyAlignment="1">
      <alignment horizontal="right" vertical="center" textRotation="90"/>
    </xf>
    <xf numFmtId="174" fontId="29" fillId="3" borderId="0" xfId="2" applyNumberFormat="1" applyFont="1" applyFill="1" applyBorder="1" applyAlignment="1">
      <alignment horizontal="center"/>
    </xf>
    <xf numFmtId="174" fontId="20" fillId="0" borderId="0" xfId="2" applyNumberFormat="1" applyFont="1" applyAlignment="1">
      <alignment horizontal="left" vertical="top" wrapText="1"/>
    </xf>
    <xf numFmtId="0" fontId="1" fillId="9" borderId="0" xfId="0" applyFont="1" applyFill="1" applyAlignment="1">
      <alignment horizontal="right"/>
    </xf>
  </cellXfs>
  <cellStyles count="4">
    <cellStyle name="Hiperligação" xfId="3" builtinId="8"/>
    <cellStyle name="Normal" xfId="0" builtinId="0"/>
    <cellStyle name="Percentagem" xfId="1" builtinId="5"/>
    <cellStyle name="Vírgula" xfId="2" builtinId="3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7" formatCode="0.0"/>
    </dxf>
    <dxf>
      <numFmt numFmtId="177" formatCode="0.0"/>
    </dxf>
    <dxf>
      <numFmt numFmtId="164" formatCode="0.0%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77" formatCode="0.0"/>
    </dxf>
    <dxf>
      <numFmt numFmtId="19" formatCode="dd/mm/yyyy"/>
    </dxf>
    <dxf>
      <numFmt numFmtId="177" formatCode="0.0"/>
    </dxf>
    <dxf>
      <numFmt numFmtId="177" formatCode="0.0"/>
    </dxf>
    <dxf>
      <numFmt numFmtId="164" formatCode="0.0%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0.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ASML vs S&amp;P 500 Performance 10 anos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Price_data_Daily!$AD$1</c:f>
              <c:strCache>
                <c:ptCount val="1"/>
                <c:pt idx="0">
                  <c:v>ASML TR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Price_data_Daily!$X$2:$X$2520</c:f>
              <c:numCache>
                <c:formatCode>m/d/yyyy</c:formatCode>
                <c:ptCount val="2519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41296</c:v>
                </c:pt>
                <c:pt idx="15">
                  <c:v>41297</c:v>
                </c:pt>
                <c:pt idx="16">
                  <c:v>41298</c:v>
                </c:pt>
                <c:pt idx="17">
                  <c:v>41299</c:v>
                </c:pt>
                <c:pt idx="18">
                  <c:v>41302</c:v>
                </c:pt>
                <c:pt idx="19">
                  <c:v>41303</c:v>
                </c:pt>
                <c:pt idx="20">
                  <c:v>41304</c:v>
                </c:pt>
                <c:pt idx="21">
                  <c:v>41305</c:v>
                </c:pt>
                <c:pt idx="22">
                  <c:v>41306</c:v>
                </c:pt>
                <c:pt idx="23">
                  <c:v>41309</c:v>
                </c:pt>
                <c:pt idx="24">
                  <c:v>41310</c:v>
                </c:pt>
                <c:pt idx="25">
                  <c:v>41311</c:v>
                </c:pt>
                <c:pt idx="26">
                  <c:v>41312</c:v>
                </c:pt>
                <c:pt idx="27">
                  <c:v>41313</c:v>
                </c:pt>
                <c:pt idx="28">
                  <c:v>41316</c:v>
                </c:pt>
                <c:pt idx="29">
                  <c:v>41317</c:v>
                </c:pt>
                <c:pt idx="30">
                  <c:v>41318</c:v>
                </c:pt>
                <c:pt idx="31">
                  <c:v>41319</c:v>
                </c:pt>
                <c:pt idx="32">
                  <c:v>41320</c:v>
                </c:pt>
                <c:pt idx="33">
                  <c:v>41324</c:v>
                </c:pt>
                <c:pt idx="34">
                  <c:v>41325</c:v>
                </c:pt>
                <c:pt idx="35">
                  <c:v>41326</c:v>
                </c:pt>
                <c:pt idx="36">
                  <c:v>41327</c:v>
                </c:pt>
                <c:pt idx="37">
                  <c:v>41330</c:v>
                </c:pt>
                <c:pt idx="38">
                  <c:v>41331</c:v>
                </c:pt>
                <c:pt idx="39">
                  <c:v>41332</c:v>
                </c:pt>
                <c:pt idx="40">
                  <c:v>41333</c:v>
                </c:pt>
                <c:pt idx="41">
                  <c:v>41334</c:v>
                </c:pt>
                <c:pt idx="42">
                  <c:v>41337</c:v>
                </c:pt>
                <c:pt idx="43">
                  <c:v>41338</c:v>
                </c:pt>
                <c:pt idx="44">
                  <c:v>41339</c:v>
                </c:pt>
                <c:pt idx="45">
                  <c:v>41340</c:v>
                </c:pt>
                <c:pt idx="46">
                  <c:v>41341</c:v>
                </c:pt>
                <c:pt idx="47">
                  <c:v>41344</c:v>
                </c:pt>
                <c:pt idx="48">
                  <c:v>41345</c:v>
                </c:pt>
                <c:pt idx="49">
                  <c:v>41346</c:v>
                </c:pt>
                <c:pt idx="50">
                  <c:v>41347</c:v>
                </c:pt>
                <c:pt idx="51">
                  <c:v>41348</c:v>
                </c:pt>
                <c:pt idx="52">
                  <c:v>41351</c:v>
                </c:pt>
                <c:pt idx="53">
                  <c:v>41352</c:v>
                </c:pt>
                <c:pt idx="54">
                  <c:v>41353</c:v>
                </c:pt>
                <c:pt idx="55">
                  <c:v>41354</c:v>
                </c:pt>
                <c:pt idx="56">
                  <c:v>41355</c:v>
                </c:pt>
                <c:pt idx="57">
                  <c:v>41358</c:v>
                </c:pt>
                <c:pt idx="58">
                  <c:v>41359</c:v>
                </c:pt>
                <c:pt idx="59">
                  <c:v>41360</c:v>
                </c:pt>
                <c:pt idx="60">
                  <c:v>41361</c:v>
                </c:pt>
                <c:pt idx="61">
                  <c:v>41365</c:v>
                </c:pt>
                <c:pt idx="62">
                  <c:v>41366</c:v>
                </c:pt>
                <c:pt idx="63">
                  <c:v>41367</c:v>
                </c:pt>
                <c:pt idx="64">
                  <c:v>41368</c:v>
                </c:pt>
                <c:pt idx="65">
                  <c:v>41369</c:v>
                </c:pt>
                <c:pt idx="66">
                  <c:v>41372</c:v>
                </c:pt>
                <c:pt idx="67">
                  <c:v>41373</c:v>
                </c:pt>
                <c:pt idx="68">
                  <c:v>41374</c:v>
                </c:pt>
                <c:pt idx="69">
                  <c:v>41375</c:v>
                </c:pt>
                <c:pt idx="70">
                  <c:v>41376</c:v>
                </c:pt>
                <c:pt idx="71">
                  <c:v>41379</c:v>
                </c:pt>
                <c:pt idx="72">
                  <c:v>41380</c:v>
                </c:pt>
                <c:pt idx="73">
                  <c:v>41381</c:v>
                </c:pt>
                <c:pt idx="74">
                  <c:v>41382</c:v>
                </c:pt>
                <c:pt idx="75">
                  <c:v>41383</c:v>
                </c:pt>
                <c:pt idx="76">
                  <c:v>41386</c:v>
                </c:pt>
                <c:pt idx="77">
                  <c:v>41387</c:v>
                </c:pt>
                <c:pt idx="78">
                  <c:v>41388</c:v>
                </c:pt>
                <c:pt idx="79">
                  <c:v>41389</c:v>
                </c:pt>
                <c:pt idx="80">
                  <c:v>41390</c:v>
                </c:pt>
                <c:pt idx="81">
                  <c:v>41393</c:v>
                </c:pt>
                <c:pt idx="82">
                  <c:v>41394</c:v>
                </c:pt>
                <c:pt idx="83">
                  <c:v>41395</c:v>
                </c:pt>
                <c:pt idx="84">
                  <c:v>41396</c:v>
                </c:pt>
                <c:pt idx="85">
                  <c:v>41397</c:v>
                </c:pt>
                <c:pt idx="86">
                  <c:v>41400</c:v>
                </c:pt>
                <c:pt idx="87">
                  <c:v>41401</c:v>
                </c:pt>
                <c:pt idx="88">
                  <c:v>41402</c:v>
                </c:pt>
                <c:pt idx="89">
                  <c:v>41403</c:v>
                </c:pt>
                <c:pt idx="90">
                  <c:v>41404</c:v>
                </c:pt>
                <c:pt idx="91">
                  <c:v>41407</c:v>
                </c:pt>
                <c:pt idx="92">
                  <c:v>41408</c:v>
                </c:pt>
                <c:pt idx="93">
                  <c:v>41409</c:v>
                </c:pt>
                <c:pt idx="94">
                  <c:v>41410</c:v>
                </c:pt>
                <c:pt idx="95">
                  <c:v>41411</c:v>
                </c:pt>
                <c:pt idx="96">
                  <c:v>41414</c:v>
                </c:pt>
                <c:pt idx="97">
                  <c:v>41415</c:v>
                </c:pt>
                <c:pt idx="98">
                  <c:v>41416</c:v>
                </c:pt>
                <c:pt idx="99">
                  <c:v>41417</c:v>
                </c:pt>
                <c:pt idx="100">
                  <c:v>41418</c:v>
                </c:pt>
                <c:pt idx="101">
                  <c:v>41422</c:v>
                </c:pt>
                <c:pt idx="102">
                  <c:v>41423</c:v>
                </c:pt>
                <c:pt idx="103">
                  <c:v>41424</c:v>
                </c:pt>
                <c:pt idx="104">
                  <c:v>41425</c:v>
                </c:pt>
                <c:pt idx="105">
                  <c:v>41428</c:v>
                </c:pt>
                <c:pt idx="106">
                  <c:v>41429</c:v>
                </c:pt>
                <c:pt idx="107">
                  <c:v>41430</c:v>
                </c:pt>
                <c:pt idx="108">
                  <c:v>41431</c:v>
                </c:pt>
                <c:pt idx="109">
                  <c:v>41432</c:v>
                </c:pt>
                <c:pt idx="110">
                  <c:v>41435</c:v>
                </c:pt>
                <c:pt idx="111">
                  <c:v>41436</c:v>
                </c:pt>
                <c:pt idx="112">
                  <c:v>41437</c:v>
                </c:pt>
                <c:pt idx="113">
                  <c:v>41438</c:v>
                </c:pt>
                <c:pt idx="114">
                  <c:v>41439</c:v>
                </c:pt>
                <c:pt idx="115">
                  <c:v>41442</c:v>
                </c:pt>
                <c:pt idx="116">
                  <c:v>41443</c:v>
                </c:pt>
                <c:pt idx="117">
                  <c:v>41444</c:v>
                </c:pt>
                <c:pt idx="118">
                  <c:v>41445</c:v>
                </c:pt>
                <c:pt idx="119">
                  <c:v>41446</c:v>
                </c:pt>
                <c:pt idx="120">
                  <c:v>41449</c:v>
                </c:pt>
                <c:pt idx="121">
                  <c:v>41450</c:v>
                </c:pt>
                <c:pt idx="122">
                  <c:v>41451</c:v>
                </c:pt>
                <c:pt idx="123">
                  <c:v>41452</c:v>
                </c:pt>
                <c:pt idx="124">
                  <c:v>41453</c:v>
                </c:pt>
                <c:pt idx="125">
                  <c:v>41456</c:v>
                </c:pt>
                <c:pt idx="126">
                  <c:v>41457</c:v>
                </c:pt>
                <c:pt idx="127">
                  <c:v>41458</c:v>
                </c:pt>
                <c:pt idx="128">
                  <c:v>41460</c:v>
                </c:pt>
                <c:pt idx="129">
                  <c:v>41463</c:v>
                </c:pt>
                <c:pt idx="130">
                  <c:v>41464</c:v>
                </c:pt>
                <c:pt idx="131">
                  <c:v>41465</c:v>
                </c:pt>
                <c:pt idx="132">
                  <c:v>41466</c:v>
                </c:pt>
                <c:pt idx="133">
                  <c:v>41467</c:v>
                </c:pt>
                <c:pt idx="134">
                  <c:v>41470</c:v>
                </c:pt>
                <c:pt idx="135">
                  <c:v>41471</c:v>
                </c:pt>
                <c:pt idx="136">
                  <c:v>41472</c:v>
                </c:pt>
                <c:pt idx="137">
                  <c:v>41473</c:v>
                </c:pt>
                <c:pt idx="138">
                  <c:v>41474</c:v>
                </c:pt>
                <c:pt idx="139">
                  <c:v>41477</c:v>
                </c:pt>
                <c:pt idx="140">
                  <c:v>41478</c:v>
                </c:pt>
                <c:pt idx="141">
                  <c:v>41479</c:v>
                </c:pt>
                <c:pt idx="142">
                  <c:v>41480</c:v>
                </c:pt>
                <c:pt idx="143">
                  <c:v>41481</c:v>
                </c:pt>
                <c:pt idx="144">
                  <c:v>41484</c:v>
                </c:pt>
                <c:pt idx="145">
                  <c:v>41485</c:v>
                </c:pt>
                <c:pt idx="146">
                  <c:v>41486</c:v>
                </c:pt>
                <c:pt idx="147">
                  <c:v>41487</c:v>
                </c:pt>
                <c:pt idx="148">
                  <c:v>41488</c:v>
                </c:pt>
                <c:pt idx="149">
                  <c:v>41491</c:v>
                </c:pt>
                <c:pt idx="150">
                  <c:v>41492</c:v>
                </c:pt>
                <c:pt idx="151">
                  <c:v>41493</c:v>
                </c:pt>
                <c:pt idx="152">
                  <c:v>41494</c:v>
                </c:pt>
                <c:pt idx="153">
                  <c:v>41495</c:v>
                </c:pt>
                <c:pt idx="154">
                  <c:v>41498</c:v>
                </c:pt>
                <c:pt idx="155">
                  <c:v>41499</c:v>
                </c:pt>
                <c:pt idx="156">
                  <c:v>41500</c:v>
                </c:pt>
                <c:pt idx="157">
                  <c:v>41501</c:v>
                </c:pt>
                <c:pt idx="158">
                  <c:v>41502</c:v>
                </c:pt>
                <c:pt idx="159">
                  <c:v>41505</c:v>
                </c:pt>
                <c:pt idx="160">
                  <c:v>41506</c:v>
                </c:pt>
                <c:pt idx="161">
                  <c:v>41507</c:v>
                </c:pt>
                <c:pt idx="162">
                  <c:v>41508</c:v>
                </c:pt>
                <c:pt idx="163">
                  <c:v>41509</c:v>
                </c:pt>
                <c:pt idx="164">
                  <c:v>41512</c:v>
                </c:pt>
                <c:pt idx="165">
                  <c:v>41513</c:v>
                </c:pt>
                <c:pt idx="166">
                  <c:v>41514</c:v>
                </c:pt>
                <c:pt idx="167">
                  <c:v>41515</c:v>
                </c:pt>
                <c:pt idx="168">
                  <c:v>41516</c:v>
                </c:pt>
                <c:pt idx="169">
                  <c:v>41520</c:v>
                </c:pt>
                <c:pt idx="170">
                  <c:v>41521</c:v>
                </c:pt>
                <c:pt idx="171">
                  <c:v>41522</c:v>
                </c:pt>
                <c:pt idx="172">
                  <c:v>41523</c:v>
                </c:pt>
                <c:pt idx="173">
                  <c:v>41526</c:v>
                </c:pt>
                <c:pt idx="174">
                  <c:v>41527</c:v>
                </c:pt>
                <c:pt idx="175">
                  <c:v>41528</c:v>
                </c:pt>
                <c:pt idx="176">
                  <c:v>41529</c:v>
                </c:pt>
                <c:pt idx="177">
                  <c:v>41530</c:v>
                </c:pt>
                <c:pt idx="178">
                  <c:v>41533</c:v>
                </c:pt>
                <c:pt idx="179">
                  <c:v>41534</c:v>
                </c:pt>
                <c:pt idx="180">
                  <c:v>41535</c:v>
                </c:pt>
                <c:pt idx="181">
                  <c:v>41536</c:v>
                </c:pt>
                <c:pt idx="182">
                  <c:v>41537</c:v>
                </c:pt>
                <c:pt idx="183">
                  <c:v>41540</c:v>
                </c:pt>
                <c:pt idx="184">
                  <c:v>41541</c:v>
                </c:pt>
                <c:pt idx="185">
                  <c:v>41542</c:v>
                </c:pt>
                <c:pt idx="186">
                  <c:v>41543</c:v>
                </c:pt>
                <c:pt idx="187">
                  <c:v>41544</c:v>
                </c:pt>
                <c:pt idx="188">
                  <c:v>41547</c:v>
                </c:pt>
                <c:pt idx="189">
                  <c:v>41548</c:v>
                </c:pt>
                <c:pt idx="190">
                  <c:v>41549</c:v>
                </c:pt>
                <c:pt idx="191">
                  <c:v>41550</c:v>
                </c:pt>
                <c:pt idx="192">
                  <c:v>41551</c:v>
                </c:pt>
                <c:pt idx="193">
                  <c:v>41554</c:v>
                </c:pt>
                <c:pt idx="194">
                  <c:v>41555</c:v>
                </c:pt>
                <c:pt idx="195">
                  <c:v>41556</c:v>
                </c:pt>
                <c:pt idx="196">
                  <c:v>41557</c:v>
                </c:pt>
                <c:pt idx="197">
                  <c:v>41558</c:v>
                </c:pt>
                <c:pt idx="198">
                  <c:v>41561</c:v>
                </c:pt>
                <c:pt idx="199">
                  <c:v>41562</c:v>
                </c:pt>
                <c:pt idx="200">
                  <c:v>41563</c:v>
                </c:pt>
                <c:pt idx="201">
                  <c:v>41564</c:v>
                </c:pt>
                <c:pt idx="202">
                  <c:v>41565</c:v>
                </c:pt>
                <c:pt idx="203">
                  <c:v>41568</c:v>
                </c:pt>
                <c:pt idx="204">
                  <c:v>41569</c:v>
                </c:pt>
                <c:pt idx="205">
                  <c:v>41570</c:v>
                </c:pt>
                <c:pt idx="206">
                  <c:v>41571</c:v>
                </c:pt>
                <c:pt idx="207">
                  <c:v>41572</c:v>
                </c:pt>
                <c:pt idx="208">
                  <c:v>41575</c:v>
                </c:pt>
                <c:pt idx="209">
                  <c:v>41576</c:v>
                </c:pt>
                <c:pt idx="210">
                  <c:v>41577</c:v>
                </c:pt>
                <c:pt idx="211">
                  <c:v>41578</c:v>
                </c:pt>
                <c:pt idx="212">
                  <c:v>41579</c:v>
                </c:pt>
                <c:pt idx="213">
                  <c:v>41582</c:v>
                </c:pt>
                <c:pt idx="214">
                  <c:v>41583</c:v>
                </c:pt>
                <c:pt idx="215">
                  <c:v>41584</c:v>
                </c:pt>
                <c:pt idx="216">
                  <c:v>41585</c:v>
                </c:pt>
                <c:pt idx="217">
                  <c:v>41586</c:v>
                </c:pt>
                <c:pt idx="218">
                  <c:v>41589</c:v>
                </c:pt>
                <c:pt idx="219">
                  <c:v>41590</c:v>
                </c:pt>
                <c:pt idx="220">
                  <c:v>41591</c:v>
                </c:pt>
                <c:pt idx="221">
                  <c:v>41592</c:v>
                </c:pt>
                <c:pt idx="222">
                  <c:v>41593</c:v>
                </c:pt>
                <c:pt idx="223">
                  <c:v>41596</c:v>
                </c:pt>
                <c:pt idx="224">
                  <c:v>41597</c:v>
                </c:pt>
                <c:pt idx="225">
                  <c:v>41598</c:v>
                </c:pt>
                <c:pt idx="226">
                  <c:v>41599</c:v>
                </c:pt>
                <c:pt idx="227">
                  <c:v>41600</c:v>
                </c:pt>
                <c:pt idx="228">
                  <c:v>41603</c:v>
                </c:pt>
                <c:pt idx="229">
                  <c:v>41604</c:v>
                </c:pt>
                <c:pt idx="230">
                  <c:v>41605</c:v>
                </c:pt>
                <c:pt idx="231">
                  <c:v>41607</c:v>
                </c:pt>
                <c:pt idx="232">
                  <c:v>41610</c:v>
                </c:pt>
                <c:pt idx="233">
                  <c:v>41611</c:v>
                </c:pt>
                <c:pt idx="234">
                  <c:v>41612</c:v>
                </c:pt>
                <c:pt idx="235">
                  <c:v>41613</c:v>
                </c:pt>
                <c:pt idx="236">
                  <c:v>41614</c:v>
                </c:pt>
                <c:pt idx="237">
                  <c:v>41617</c:v>
                </c:pt>
                <c:pt idx="238">
                  <c:v>41618</c:v>
                </c:pt>
                <c:pt idx="239">
                  <c:v>41619</c:v>
                </c:pt>
                <c:pt idx="240">
                  <c:v>41620</c:v>
                </c:pt>
                <c:pt idx="241">
                  <c:v>41621</c:v>
                </c:pt>
                <c:pt idx="242">
                  <c:v>41624</c:v>
                </c:pt>
                <c:pt idx="243">
                  <c:v>41625</c:v>
                </c:pt>
                <c:pt idx="244">
                  <c:v>41626</c:v>
                </c:pt>
                <c:pt idx="245">
                  <c:v>41627</c:v>
                </c:pt>
                <c:pt idx="246">
                  <c:v>41628</c:v>
                </c:pt>
                <c:pt idx="247">
                  <c:v>41631</c:v>
                </c:pt>
                <c:pt idx="248">
                  <c:v>41632</c:v>
                </c:pt>
                <c:pt idx="249">
                  <c:v>41634</c:v>
                </c:pt>
                <c:pt idx="250">
                  <c:v>41635</c:v>
                </c:pt>
                <c:pt idx="251">
                  <c:v>41638</c:v>
                </c:pt>
                <c:pt idx="252">
                  <c:v>41639</c:v>
                </c:pt>
                <c:pt idx="253">
                  <c:v>41641</c:v>
                </c:pt>
                <c:pt idx="254">
                  <c:v>41642</c:v>
                </c:pt>
                <c:pt idx="255">
                  <c:v>41645</c:v>
                </c:pt>
                <c:pt idx="256">
                  <c:v>41646</c:v>
                </c:pt>
                <c:pt idx="257">
                  <c:v>41647</c:v>
                </c:pt>
                <c:pt idx="258">
                  <c:v>41648</c:v>
                </c:pt>
                <c:pt idx="259">
                  <c:v>41649</c:v>
                </c:pt>
                <c:pt idx="260">
                  <c:v>41652</c:v>
                </c:pt>
                <c:pt idx="261">
                  <c:v>41653</c:v>
                </c:pt>
                <c:pt idx="262">
                  <c:v>41654</c:v>
                </c:pt>
                <c:pt idx="263">
                  <c:v>41655</c:v>
                </c:pt>
                <c:pt idx="264">
                  <c:v>41656</c:v>
                </c:pt>
                <c:pt idx="265">
                  <c:v>41660</c:v>
                </c:pt>
                <c:pt idx="266">
                  <c:v>41661</c:v>
                </c:pt>
                <c:pt idx="267">
                  <c:v>41662</c:v>
                </c:pt>
                <c:pt idx="268">
                  <c:v>41663</c:v>
                </c:pt>
                <c:pt idx="269">
                  <c:v>41666</c:v>
                </c:pt>
                <c:pt idx="270">
                  <c:v>41667</c:v>
                </c:pt>
                <c:pt idx="271">
                  <c:v>41668</c:v>
                </c:pt>
                <c:pt idx="272">
                  <c:v>41669</c:v>
                </c:pt>
                <c:pt idx="273">
                  <c:v>41670</c:v>
                </c:pt>
                <c:pt idx="274">
                  <c:v>41673</c:v>
                </c:pt>
                <c:pt idx="275">
                  <c:v>41674</c:v>
                </c:pt>
                <c:pt idx="276">
                  <c:v>41675</c:v>
                </c:pt>
                <c:pt idx="277">
                  <c:v>41676</c:v>
                </c:pt>
                <c:pt idx="278">
                  <c:v>41677</c:v>
                </c:pt>
                <c:pt idx="279">
                  <c:v>41680</c:v>
                </c:pt>
                <c:pt idx="280">
                  <c:v>41681</c:v>
                </c:pt>
                <c:pt idx="281">
                  <c:v>41682</c:v>
                </c:pt>
                <c:pt idx="282">
                  <c:v>41683</c:v>
                </c:pt>
                <c:pt idx="283">
                  <c:v>41684</c:v>
                </c:pt>
                <c:pt idx="284">
                  <c:v>41688</c:v>
                </c:pt>
                <c:pt idx="285">
                  <c:v>41689</c:v>
                </c:pt>
                <c:pt idx="286">
                  <c:v>41690</c:v>
                </c:pt>
                <c:pt idx="287">
                  <c:v>41691</c:v>
                </c:pt>
                <c:pt idx="288">
                  <c:v>41694</c:v>
                </c:pt>
                <c:pt idx="289">
                  <c:v>41695</c:v>
                </c:pt>
                <c:pt idx="290">
                  <c:v>41696</c:v>
                </c:pt>
                <c:pt idx="291">
                  <c:v>41697</c:v>
                </c:pt>
                <c:pt idx="292">
                  <c:v>41698</c:v>
                </c:pt>
                <c:pt idx="293">
                  <c:v>41701</c:v>
                </c:pt>
                <c:pt idx="294">
                  <c:v>41702</c:v>
                </c:pt>
                <c:pt idx="295">
                  <c:v>41703</c:v>
                </c:pt>
                <c:pt idx="296">
                  <c:v>41704</c:v>
                </c:pt>
                <c:pt idx="297">
                  <c:v>41705</c:v>
                </c:pt>
                <c:pt idx="298">
                  <c:v>41708</c:v>
                </c:pt>
                <c:pt idx="299">
                  <c:v>41709</c:v>
                </c:pt>
                <c:pt idx="300">
                  <c:v>41710</c:v>
                </c:pt>
                <c:pt idx="301">
                  <c:v>41711</c:v>
                </c:pt>
                <c:pt idx="302">
                  <c:v>41712</c:v>
                </c:pt>
                <c:pt idx="303">
                  <c:v>41715</c:v>
                </c:pt>
                <c:pt idx="304">
                  <c:v>41716</c:v>
                </c:pt>
                <c:pt idx="305">
                  <c:v>41717</c:v>
                </c:pt>
                <c:pt idx="306">
                  <c:v>41718</c:v>
                </c:pt>
                <c:pt idx="307">
                  <c:v>41719</c:v>
                </c:pt>
                <c:pt idx="308">
                  <c:v>41722</c:v>
                </c:pt>
                <c:pt idx="309">
                  <c:v>41723</c:v>
                </c:pt>
                <c:pt idx="310">
                  <c:v>41724</c:v>
                </c:pt>
                <c:pt idx="311">
                  <c:v>41725</c:v>
                </c:pt>
                <c:pt idx="312">
                  <c:v>41726</c:v>
                </c:pt>
                <c:pt idx="313">
                  <c:v>41729</c:v>
                </c:pt>
                <c:pt idx="314">
                  <c:v>41730</c:v>
                </c:pt>
                <c:pt idx="315">
                  <c:v>41731</c:v>
                </c:pt>
                <c:pt idx="316">
                  <c:v>41732</c:v>
                </c:pt>
                <c:pt idx="317">
                  <c:v>41733</c:v>
                </c:pt>
                <c:pt idx="318">
                  <c:v>41736</c:v>
                </c:pt>
                <c:pt idx="319">
                  <c:v>41737</c:v>
                </c:pt>
                <c:pt idx="320">
                  <c:v>41738</c:v>
                </c:pt>
                <c:pt idx="321">
                  <c:v>41739</c:v>
                </c:pt>
                <c:pt idx="322">
                  <c:v>41740</c:v>
                </c:pt>
                <c:pt idx="323">
                  <c:v>41743</c:v>
                </c:pt>
                <c:pt idx="324">
                  <c:v>41744</c:v>
                </c:pt>
                <c:pt idx="325">
                  <c:v>41745</c:v>
                </c:pt>
                <c:pt idx="326">
                  <c:v>41746</c:v>
                </c:pt>
                <c:pt idx="327">
                  <c:v>41750</c:v>
                </c:pt>
                <c:pt idx="328">
                  <c:v>41751</c:v>
                </c:pt>
                <c:pt idx="329">
                  <c:v>41752</c:v>
                </c:pt>
                <c:pt idx="330">
                  <c:v>41753</c:v>
                </c:pt>
                <c:pt idx="331">
                  <c:v>41754</c:v>
                </c:pt>
                <c:pt idx="332">
                  <c:v>41757</c:v>
                </c:pt>
                <c:pt idx="333">
                  <c:v>41758</c:v>
                </c:pt>
                <c:pt idx="334">
                  <c:v>41759</c:v>
                </c:pt>
                <c:pt idx="335">
                  <c:v>41760</c:v>
                </c:pt>
                <c:pt idx="336">
                  <c:v>41761</c:v>
                </c:pt>
                <c:pt idx="337">
                  <c:v>41764</c:v>
                </c:pt>
                <c:pt idx="338">
                  <c:v>41765</c:v>
                </c:pt>
                <c:pt idx="339">
                  <c:v>41766</c:v>
                </c:pt>
                <c:pt idx="340">
                  <c:v>41767</c:v>
                </c:pt>
                <c:pt idx="341">
                  <c:v>41768</c:v>
                </c:pt>
                <c:pt idx="342">
                  <c:v>41771</c:v>
                </c:pt>
                <c:pt idx="343">
                  <c:v>41772</c:v>
                </c:pt>
                <c:pt idx="344">
                  <c:v>41773</c:v>
                </c:pt>
                <c:pt idx="345">
                  <c:v>41774</c:v>
                </c:pt>
                <c:pt idx="346">
                  <c:v>41775</c:v>
                </c:pt>
                <c:pt idx="347">
                  <c:v>41778</c:v>
                </c:pt>
                <c:pt idx="348">
                  <c:v>41779</c:v>
                </c:pt>
                <c:pt idx="349">
                  <c:v>41780</c:v>
                </c:pt>
                <c:pt idx="350">
                  <c:v>41781</c:v>
                </c:pt>
                <c:pt idx="351">
                  <c:v>41782</c:v>
                </c:pt>
                <c:pt idx="352">
                  <c:v>41786</c:v>
                </c:pt>
                <c:pt idx="353">
                  <c:v>41787</c:v>
                </c:pt>
                <c:pt idx="354">
                  <c:v>41788</c:v>
                </c:pt>
                <c:pt idx="355">
                  <c:v>41789</c:v>
                </c:pt>
                <c:pt idx="356">
                  <c:v>41792</c:v>
                </c:pt>
                <c:pt idx="357">
                  <c:v>41793</c:v>
                </c:pt>
                <c:pt idx="358">
                  <c:v>41794</c:v>
                </c:pt>
                <c:pt idx="359">
                  <c:v>41795</c:v>
                </c:pt>
                <c:pt idx="360">
                  <c:v>41796</c:v>
                </c:pt>
                <c:pt idx="361">
                  <c:v>41799</c:v>
                </c:pt>
                <c:pt idx="362">
                  <c:v>41800</c:v>
                </c:pt>
                <c:pt idx="363">
                  <c:v>41801</c:v>
                </c:pt>
                <c:pt idx="364">
                  <c:v>41802</c:v>
                </c:pt>
                <c:pt idx="365">
                  <c:v>41803</c:v>
                </c:pt>
                <c:pt idx="366">
                  <c:v>41806</c:v>
                </c:pt>
                <c:pt idx="367">
                  <c:v>41807</c:v>
                </c:pt>
                <c:pt idx="368">
                  <c:v>41808</c:v>
                </c:pt>
                <c:pt idx="369">
                  <c:v>41809</c:v>
                </c:pt>
                <c:pt idx="370">
                  <c:v>41810</c:v>
                </c:pt>
                <c:pt idx="371">
                  <c:v>41813</c:v>
                </c:pt>
                <c:pt idx="372">
                  <c:v>41814</c:v>
                </c:pt>
                <c:pt idx="373">
                  <c:v>41815</c:v>
                </c:pt>
                <c:pt idx="374">
                  <c:v>41816</c:v>
                </c:pt>
                <c:pt idx="375">
                  <c:v>41817</c:v>
                </c:pt>
                <c:pt idx="376">
                  <c:v>41820</c:v>
                </c:pt>
                <c:pt idx="377">
                  <c:v>41821</c:v>
                </c:pt>
                <c:pt idx="378">
                  <c:v>41822</c:v>
                </c:pt>
                <c:pt idx="379">
                  <c:v>41823</c:v>
                </c:pt>
                <c:pt idx="380">
                  <c:v>41827</c:v>
                </c:pt>
                <c:pt idx="381">
                  <c:v>41828</c:v>
                </c:pt>
                <c:pt idx="382">
                  <c:v>41829</c:v>
                </c:pt>
                <c:pt idx="383">
                  <c:v>41830</c:v>
                </c:pt>
                <c:pt idx="384">
                  <c:v>41831</c:v>
                </c:pt>
                <c:pt idx="385">
                  <c:v>41834</c:v>
                </c:pt>
                <c:pt idx="386">
                  <c:v>41835</c:v>
                </c:pt>
                <c:pt idx="387">
                  <c:v>41836</c:v>
                </c:pt>
                <c:pt idx="388">
                  <c:v>41837</c:v>
                </c:pt>
                <c:pt idx="389">
                  <c:v>41838</c:v>
                </c:pt>
                <c:pt idx="390">
                  <c:v>41841</c:v>
                </c:pt>
                <c:pt idx="391">
                  <c:v>41842</c:v>
                </c:pt>
                <c:pt idx="392">
                  <c:v>41843</c:v>
                </c:pt>
                <c:pt idx="393">
                  <c:v>41844</c:v>
                </c:pt>
                <c:pt idx="394">
                  <c:v>41845</c:v>
                </c:pt>
                <c:pt idx="395">
                  <c:v>41848</c:v>
                </c:pt>
                <c:pt idx="396">
                  <c:v>41849</c:v>
                </c:pt>
                <c:pt idx="397">
                  <c:v>41850</c:v>
                </c:pt>
                <c:pt idx="398">
                  <c:v>41851</c:v>
                </c:pt>
                <c:pt idx="399">
                  <c:v>41852</c:v>
                </c:pt>
                <c:pt idx="400">
                  <c:v>41855</c:v>
                </c:pt>
                <c:pt idx="401">
                  <c:v>41856</c:v>
                </c:pt>
                <c:pt idx="402">
                  <c:v>41857</c:v>
                </c:pt>
                <c:pt idx="403">
                  <c:v>41858</c:v>
                </c:pt>
                <c:pt idx="404">
                  <c:v>41859</c:v>
                </c:pt>
                <c:pt idx="405">
                  <c:v>41862</c:v>
                </c:pt>
                <c:pt idx="406">
                  <c:v>41863</c:v>
                </c:pt>
                <c:pt idx="407">
                  <c:v>41864</c:v>
                </c:pt>
                <c:pt idx="408">
                  <c:v>41865</c:v>
                </c:pt>
                <c:pt idx="409">
                  <c:v>41866</c:v>
                </c:pt>
                <c:pt idx="410">
                  <c:v>41869</c:v>
                </c:pt>
                <c:pt idx="411">
                  <c:v>41870</c:v>
                </c:pt>
                <c:pt idx="412">
                  <c:v>41871</c:v>
                </c:pt>
                <c:pt idx="413">
                  <c:v>41872</c:v>
                </c:pt>
                <c:pt idx="414">
                  <c:v>41873</c:v>
                </c:pt>
                <c:pt idx="415">
                  <c:v>41876</c:v>
                </c:pt>
                <c:pt idx="416">
                  <c:v>41877</c:v>
                </c:pt>
                <c:pt idx="417">
                  <c:v>41878</c:v>
                </c:pt>
                <c:pt idx="418">
                  <c:v>41879</c:v>
                </c:pt>
                <c:pt idx="419">
                  <c:v>41880</c:v>
                </c:pt>
                <c:pt idx="420">
                  <c:v>41884</c:v>
                </c:pt>
                <c:pt idx="421">
                  <c:v>41885</c:v>
                </c:pt>
                <c:pt idx="422">
                  <c:v>41886</c:v>
                </c:pt>
                <c:pt idx="423">
                  <c:v>41887</c:v>
                </c:pt>
                <c:pt idx="424">
                  <c:v>41890</c:v>
                </c:pt>
                <c:pt idx="425">
                  <c:v>41891</c:v>
                </c:pt>
                <c:pt idx="426">
                  <c:v>41892</c:v>
                </c:pt>
                <c:pt idx="427">
                  <c:v>41893</c:v>
                </c:pt>
                <c:pt idx="428">
                  <c:v>41894</c:v>
                </c:pt>
                <c:pt idx="429">
                  <c:v>41897</c:v>
                </c:pt>
                <c:pt idx="430">
                  <c:v>41898</c:v>
                </c:pt>
                <c:pt idx="431">
                  <c:v>41899</c:v>
                </c:pt>
                <c:pt idx="432">
                  <c:v>41900</c:v>
                </c:pt>
                <c:pt idx="433">
                  <c:v>41901</c:v>
                </c:pt>
                <c:pt idx="434">
                  <c:v>41904</c:v>
                </c:pt>
                <c:pt idx="435">
                  <c:v>41905</c:v>
                </c:pt>
                <c:pt idx="436">
                  <c:v>41906</c:v>
                </c:pt>
                <c:pt idx="437">
                  <c:v>41907</c:v>
                </c:pt>
                <c:pt idx="438">
                  <c:v>41908</c:v>
                </c:pt>
                <c:pt idx="439">
                  <c:v>41911</c:v>
                </c:pt>
                <c:pt idx="440">
                  <c:v>41912</c:v>
                </c:pt>
                <c:pt idx="441">
                  <c:v>41913</c:v>
                </c:pt>
                <c:pt idx="442">
                  <c:v>41914</c:v>
                </c:pt>
                <c:pt idx="443">
                  <c:v>41915</c:v>
                </c:pt>
                <c:pt idx="444">
                  <c:v>41918</c:v>
                </c:pt>
                <c:pt idx="445">
                  <c:v>41919</c:v>
                </c:pt>
                <c:pt idx="446">
                  <c:v>41920</c:v>
                </c:pt>
                <c:pt idx="447">
                  <c:v>41921</c:v>
                </c:pt>
                <c:pt idx="448">
                  <c:v>41922</c:v>
                </c:pt>
                <c:pt idx="449">
                  <c:v>41925</c:v>
                </c:pt>
                <c:pt idx="450">
                  <c:v>41926</c:v>
                </c:pt>
                <c:pt idx="451">
                  <c:v>41927</c:v>
                </c:pt>
                <c:pt idx="452">
                  <c:v>41928</c:v>
                </c:pt>
                <c:pt idx="453">
                  <c:v>41929</c:v>
                </c:pt>
                <c:pt idx="454">
                  <c:v>41932</c:v>
                </c:pt>
                <c:pt idx="455">
                  <c:v>41933</c:v>
                </c:pt>
                <c:pt idx="456">
                  <c:v>41934</c:v>
                </c:pt>
                <c:pt idx="457">
                  <c:v>41935</c:v>
                </c:pt>
                <c:pt idx="458">
                  <c:v>41936</c:v>
                </c:pt>
                <c:pt idx="459">
                  <c:v>41939</c:v>
                </c:pt>
                <c:pt idx="460">
                  <c:v>41940</c:v>
                </c:pt>
                <c:pt idx="461">
                  <c:v>41941</c:v>
                </c:pt>
                <c:pt idx="462">
                  <c:v>41942</c:v>
                </c:pt>
                <c:pt idx="463">
                  <c:v>41943</c:v>
                </c:pt>
                <c:pt idx="464">
                  <c:v>41946</c:v>
                </c:pt>
                <c:pt idx="465">
                  <c:v>41947</c:v>
                </c:pt>
                <c:pt idx="466">
                  <c:v>41948</c:v>
                </c:pt>
                <c:pt idx="467">
                  <c:v>41949</c:v>
                </c:pt>
                <c:pt idx="468">
                  <c:v>41950</c:v>
                </c:pt>
                <c:pt idx="469">
                  <c:v>41953</c:v>
                </c:pt>
                <c:pt idx="470">
                  <c:v>41954</c:v>
                </c:pt>
                <c:pt idx="471">
                  <c:v>41955</c:v>
                </c:pt>
                <c:pt idx="472">
                  <c:v>41956</c:v>
                </c:pt>
                <c:pt idx="473">
                  <c:v>41957</c:v>
                </c:pt>
                <c:pt idx="474">
                  <c:v>41960</c:v>
                </c:pt>
                <c:pt idx="475">
                  <c:v>41961</c:v>
                </c:pt>
                <c:pt idx="476">
                  <c:v>41962</c:v>
                </c:pt>
                <c:pt idx="477">
                  <c:v>41963</c:v>
                </c:pt>
                <c:pt idx="478">
                  <c:v>41964</c:v>
                </c:pt>
                <c:pt idx="479">
                  <c:v>41967</c:v>
                </c:pt>
                <c:pt idx="480">
                  <c:v>41968</c:v>
                </c:pt>
                <c:pt idx="481">
                  <c:v>41969</c:v>
                </c:pt>
                <c:pt idx="482">
                  <c:v>41971</c:v>
                </c:pt>
                <c:pt idx="483">
                  <c:v>41974</c:v>
                </c:pt>
                <c:pt idx="484">
                  <c:v>41975</c:v>
                </c:pt>
                <c:pt idx="485">
                  <c:v>41976</c:v>
                </c:pt>
                <c:pt idx="486">
                  <c:v>41977</c:v>
                </c:pt>
                <c:pt idx="487">
                  <c:v>41978</c:v>
                </c:pt>
                <c:pt idx="488">
                  <c:v>41981</c:v>
                </c:pt>
                <c:pt idx="489">
                  <c:v>41982</c:v>
                </c:pt>
                <c:pt idx="490">
                  <c:v>41983</c:v>
                </c:pt>
                <c:pt idx="491">
                  <c:v>41984</c:v>
                </c:pt>
                <c:pt idx="492">
                  <c:v>41985</c:v>
                </c:pt>
                <c:pt idx="493">
                  <c:v>41988</c:v>
                </c:pt>
                <c:pt idx="494">
                  <c:v>41989</c:v>
                </c:pt>
                <c:pt idx="495">
                  <c:v>41990</c:v>
                </c:pt>
                <c:pt idx="496">
                  <c:v>41991</c:v>
                </c:pt>
                <c:pt idx="497">
                  <c:v>41992</c:v>
                </c:pt>
                <c:pt idx="498">
                  <c:v>41995</c:v>
                </c:pt>
                <c:pt idx="499">
                  <c:v>41996</c:v>
                </c:pt>
                <c:pt idx="500">
                  <c:v>41997</c:v>
                </c:pt>
                <c:pt idx="501">
                  <c:v>41999</c:v>
                </c:pt>
                <c:pt idx="502">
                  <c:v>42002</c:v>
                </c:pt>
                <c:pt idx="503">
                  <c:v>42003</c:v>
                </c:pt>
                <c:pt idx="504">
                  <c:v>42004</c:v>
                </c:pt>
                <c:pt idx="505">
                  <c:v>42006</c:v>
                </c:pt>
                <c:pt idx="506">
                  <c:v>42009</c:v>
                </c:pt>
                <c:pt idx="507">
                  <c:v>42010</c:v>
                </c:pt>
                <c:pt idx="508">
                  <c:v>42011</c:v>
                </c:pt>
                <c:pt idx="509">
                  <c:v>42012</c:v>
                </c:pt>
                <c:pt idx="510">
                  <c:v>42013</c:v>
                </c:pt>
                <c:pt idx="511">
                  <c:v>42016</c:v>
                </c:pt>
                <c:pt idx="512">
                  <c:v>42017</c:v>
                </c:pt>
                <c:pt idx="513">
                  <c:v>42018</c:v>
                </c:pt>
                <c:pt idx="514">
                  <c:v>42019</c:v>
                </c:pt>
                <c:pt idx="515">
                  <c:v>42020</c:v>
                </c:pt>
                <c:pt idx="516">
                  <c:v>42024</c:v>
                </c:pt>
                <c:pt idx="517">
                  <c:v>42025</c:v>
                </c:pt>
                <c:pt idx="518">
                  <c:v>42026</c:v>
                </c:pt>
                <c:pt idx="519">
                  <c:v>42027</c:v>
                </c:pt>
                <c:pt idx="520">
                  <c:v>42030</c:v>
                </c:pt>
                <c:pt idx="521">
                  <c:v>42031</c:v>
                </c:pt>
                <c:pt idx="522">
                  <c:v>42032</c:v>
                </c:pt>
                <c:pt idx="523">
                  <c:v>42033</c:v>
                </c:pt>
                <c:pt idx="524">
                  <c:v>42034</c:v>
                </c:pt>
                <c:pt idx="525">
                  <c:v>42037</c:v>
                </c:pt>
                <c:pt idx="526">
                  <c:v>42038</c:v>
                </c:pt>
                <c:pt idx="527">
                  <c:v>42039</c:v>
                </c:pt>
                <c:pt idx="528">
                  <c:v>42040</c:v>
                </c:pt>
                <c:pt idx="529">
                  <c:v>42041</c:v>
                </c:pt>
                <c:pt idx="530">
                  <c:v>42044</c:v>
                </c:pt>
                <c:pt idx="531">
                  <c:v>42045</c:v>
                </c:pt>
                <c:pt idx="532">
                  <c:v>42046</c:v>
                </c:pt>
                <c:pt idx="533">
                  <c:v>42047</c:v>
                </c:pt>
                <c:pt idx="534">
                  <c:v>42048</c:v>
                </c:pt>
                <c:pt idx="535">
                  <c:v>42052</c:v>
                </c:pt>
                <c:pt idx="536">
                  <c:v>42053</c:v>
                </c:pt>
                <c:pt idx="537">
                  <c:v>42054</c:v>
                </c:pt>
                <c:pt idx="538">
                  <c:v>42055</c:v>
                </c:pt>
                <c:pt idx="539">
                  <c:v>42058</c:v>
                </c:pt>
                <c:pt idx="540">
                  <c:v>42059</c:v>
                </c:pt>
                <c:pt idx="541">
                  <c:v>42060</c:v>
                </c:pt>
                <c:pt idx="542">
                  <c:v>42061</c:v>
                </c:pt>
                <c:pt idx="543">
                  <c:v>42062</c:v>
                </c:pt>
                <c:pt idx="544">
                  <c:v>42065</c:v>
                </c:pt>
                <c:pt idx="545">
                  <c:v>42066</c:v>
                </c:pt>
                <c:pt idx="546">
                  <c:v>42067</c:v>
                </c:pt>
                <c:pt idx="547">
                  <c:v>42068</c:v>
                </c:pt>
                <c:pt idx="548">
                  <c:v>42069</c:v>
                </c:pt>
                <c:pt idx="549">
                  <c:v>42072</c:v>
                </c:pt>
                <c:pt idx="550">
                  <c:v>42073</c:v>
                </c:pt>
                <c:pt idx="551">
                  <c:v>42074</c:v>
                </c:pt>
                <c:pt idx="552">
                  <c:v>42075</c:v>
                </c:pt>
                <c:pt idx="553">
                  <c:v>42076</c:v>
                </c:pt>
                <c:pt idx="554">
                  <c:v>42079</c:v>
                </c:pt>
                <c:pt idx="555">
                  <c:v>42080</c:v>
                </c:pt>
                <c:pt idx="556">
                  <c:v>42081</c:v>
                </c:pt>
                <c:pt idx="557">
                  <c:v>42082</c:v>
                </c:pt>
                <c:pt idx="558">
                  <c:v>42083</c:v>
                </c:pt>
                <c:pt idx="559">
                  <c:v>42086</c:v>
                </c:pt>
                <c:pt idx="560">
                  <c:v>42087</c:v>
                </c:pt>
                <c:pt idx="561">
                  <c:v>42088</c:v>
                </c:pt>
                <c:pt idx="562">
                  <c:v>42089</c:v>
                </c:pt>
                <c:pt idx="563">
                  <c:v>42090</c:v>
                </c:pt>
                <c:pt idx="564">
                  <c:v>42093</c:v>
                </c:pt>
                <c:pt idx="565">
                  <c:v>42094</c:v>
                </c:pt>
                <c:pt idx="566">
                  <c:v>42095</c:v>
                </c:pt>
                <c:pt idx="567">
                  <c:v>42096</c:v>
                </c:pt>
                <c:pt idx="568">
                  <c:v>42100</c:v>
                </c:pt>
                <c:pt idx="569">
                  <c:v>42101</c:v>
                </c:pt>
                <c:pt idx="570">
                  <c:v>42102</c:v>
                </c:pt>
                <c:pt idx="571">
                  <c:v>42103</c:v>
                </c:pt>
                <c:pt idx="572">
                  <c:v>42104</c:v>
                </c:pt>
                <c:pt idx="573">
                  <c:v>42107</c:v>
                </c:pt>
                <c:pt idx="574">
                  <c:v>42108</c:v>
                </c:pt>
                <c:pt idx="575">
                  <c:v>42109</c:v>
                </c:pt>
                <c:pt idx="576">
                  <c:v>42110</c:v>
                </c:pt>
                <c:pt idx="577">
                  <c:v>42111</c:v>
                </c:pt>
                <c:pt idx="578">
                  <c:v>42114</c:v>
                </c:pt>
                <c:pt idx="579">
                  <c:v>42115</c:v>
                </c:pt>
                <c:pt idx="580">
                  <c:v>42116</c:v>
                </c:pt>
                <c:pt idx="581">
                  <c:v>42117</c:v>
                </c:pt>
                <c:pt idx="582">
                  <c:v>42118</c:v>
                </c:pt>
                <c:pt idx="583">
                  <c:v>42121</c:v>
                </c:pt>
                <c:pt idx="584">
                  <c:v>42122</c:v>
                </c:pt>
                <c:pt idx="585">
                  <c:v>42123</c:v>
                </c:pt>
                <c:pt idx="586">
                  <c:v>42124</c:v>
                </c:pt>
                <c:pt idx="587">
                  <c:v>42125</c:v>
                </c:pt>
                <c:pt idx="588">
                  <c:v>42128</c:v>
                </c:pt>
                <c:pt idx="589">
                  <c:v>42129</c:v>
                </c:pt>
                <c:pt idx="590">
                  <c:v>42130</c:v>
                </c:pt>
                <c:pt idx="591">
                  <c:v>42131</c:v>
                </c:pt>
                <c:pt idx="592">
                  <c:v>42132</c:v>
                </c:pt>
                <c:pt idx="593">
                  <c:v>42135</c:v>
                </c:pt>
                <c:pt idx="594">
                  <c:v>42136</c:v>
                </c:pt>
                <c:pt idx="595">
                  <c:v>42137</c:v>
                </c:pt>
                <c:pt idx="596">
                  <c:v>42138</c:v>
                </c:pt>
                <c:pt idx="597">
                  <c:v>42139</c:v>
                </c:pt>
                <c:pt idx="598">
                  <c:v>42142</c:v>
                </c:pt>
                <c:pt idx="599">
                  <c:v>42143</c:v>
                </c:pt>
                <c:pt idx="600">
                  <c:v>42144</c:v>
                </c:pt>
                <c:pt idx="601">
                  <c:v>42145</c:v>
                </c:pt>
                <c:pt idx="602">
                  <c:v>42146</c:v>
                </c:pt>
                <c:pt idx="603">
                  <c:v>42150</c:v>
                </c:pt>
                <c:pt idx="604">
                  <c:v>42151</c:v>
                </c:pt>
                <c:pt idx="605">
                  <c:v>42152</c:v>
                </c:pt>
                <c:pt idx="606">
                  <c:v>42153</c:v>
                </c:pt>
                <c:pt idx="607">
                  <c:v>42156</c:v>
                </c:pt>
                <c:pt idx="608">
                  <c:v>42157</c:v>
                </c:pt>
                <c:pt idx="609">
                  <c:v>42158</c:v>
                </c:pt>
                <c:pt idx="610">
                  <c:v>42159</c:v>
                </c:pt>
                <c:pt idx="611">
                  <c:v>42160</c:v>
                </c:pt>
                <c:pt idx="612">
                  <c:v>42163</c:v>
                </c:pt>
                <c:pt idx="613">
                  <c:v>42164</c:v>
                </c:pt>
                <c:pt idx="614">
                  <c:v>42165</c:v>
                </c:pt>
                <c:pt idx="615">
                  <c:v>42166</c:v>
                </c:pt>
                <c:pt idx="616">
                  <c:v>42167</c:v>
                </c:pt>
                <c:pt idx="617">
                  <c:v>42170</c:v>
                </c:pt>
                <c:pt idx="618">
                  <c:v>42171</c:v>
                </c:pt>
                <c:pt idx="619">
                  <c:v>42172</c:v>
                </c:pt>
                <c:pt idx="620">
                  <c:v>42173</c:v>
                </c:pt>
                <c:pt idx="621">
                  <c:v>42174</c:v>
                </c:pt>
                <c:pt idx="622">
                  <c:v>42177</c:v>
                </c:pt>
                <c:pt idx="623">
                  <c:v>42178</c:v>
                </c:pt>
                <c:pt idx="624">
                  <c:v>42179</c:v>
                </c:pt>
                <c:pt idx="625">
                  <c:v>42180</c:v>
                </c:pt>
                <c:pt idx="626">
                  <c:v>42181</c:v>
                </c:pt>
                <c:pt idx="627">
                  <c:v>42184</c:v>
                </c:pt>
                <c:pt idx="628">
                  <c:v>42185</c:v>
                </c:pt>
                <c:pt idx="629">
                  <c:v>42186</c:v>
                </c:pt>
                <c:pt idx="630">
                  <c:v>42187</c:v>
                </c:pt>
                <c:pt idx="631">
                  <c:v>42191</c:v>
                </c:pt>
                <c:pt idx="632">
                  <c:v>42192</c:v>
                </c:pt>
                <c:pt idx="633">
                  <c:v>42193</c:v>
                </c:pt>
                <c:pt idx="634">
                  <c:v>42194</c:v>
                </c:pt>
                <c:pt idx="635">
                  <c:v>42195</c:v>
                </c:pt>
                <c:pt idx="636">
                  <c:v>42198</c:v>
                </c:pt>
                <c:pt idx="637">
                  <c:v>42199</c:v>
                </c:pt>
                <c:pt idx="638">
                  <c:v>42200</c:v>
                </c:pt>
                <c:pt idx="639">
                  <c:v>42201</c:v>
                </c:pt>
                <c:pt idx="640">
                  <c:v>42202</c:v>
                </c:pt>
                <c:pt idx="641">
                  <c:v>42205</c:v>
                </c:pt>
                <c:pt idx="642">
                  <c:v>42206</c:v>
                </c:pt>
                <c:pt idx="643">
                  <c:v>42207</c:v>
                </c:pt>
                <c:pt idx="644">
                  <c:v>42208</c:v>
                </c:pt>
                <c:pt idx="645">
                  <c:v>42209</c:v>
                </c:pt>
                <c:pt idx="646">
                  <c:v>42212</c:v>
                </c:pt>
                <c:pt idx="647">
                  <c:v>42213</c:v>
                </c:pt>
                <c:pt idx="648">
                  <c:v>42214</c:v>
                </c:pt>
                <c:pt idx="649">
                  <c:v>42215</c:v>
                </c:pt>
                <c:pt idx="650">
                  <c:v>42216</c:v>
                </c:pt>
                <c:pt idx="651">
                  <c:v>42219</c:v>
                </c:pt>
                <c:pt idx="652">
                  <c:v>42220</c:v>
                </c:pt>
                <c:pt idx="653">
                  <c:v>42221</c:v>
                </c:pt>
                <c:pt idx="654">
                  <c:v>42222</c:v>
                </c:pt>
                <c:pt idx="655">
                  <c:v>42223</c:v>
                </c:pt>
                <c:pt idx="656">
                  <c:v>42226</c:v>
                </c:pt>
                <c:pt idx="657">
                  <c:v>42227</c:v>
                </c:pt>
                <c:pt idx="658">
                  <c:v>42228</c:v>
                </c:pt>
                <c:pt idx="659">
                  <c:v>42229</c:v>
                </c:pt>
                <c:pt idx="660">
                  <c:v>42230</c:v>
                </c:pt>
                <c:pt idx="661">
                  <c:v>42233</c:v>
                </c:pt>
                <c:pt idx="662">
                  <c:v>42234</c:v>
                </c:pt>
                <c:pt idx="663">
                  <c:v>42235</c:v>
                </c:pt>
                <c:pt idx="664">
                  <c:v>42236</c:v>
                </c:pt>
                <c:pt idx="665">
                  <c:v>42237</c:v>
                </c:pt>
                <c:pt idx="666">
                  <c:v>42240</c:v>
                </c:pt>
                <c:pt idx="667">
                  <c:v>42241</c:v>
                </c:pt>
                <c:pt idx="668">
                  <c:v>42242</c:v>
                </c:pt>
                <c:pt idx="669">
                  <c:v>42243</c:v>
                </c:pt>
                <c:pt idx="670">
                  <c:v>42244</c:v>
                </c:pt>
                <c:pt idx="671">
                  <c:v>42247</c:v>
                </c:pt>
                <c:pt idx="672">
                  <c:v>42248</c:v>
                </c:pt>
                <c:pt idx="673">
                  <c:v>42249</c:v>
                </c:pt>
                <c:pt idx="674">
                  <c:v>42250</c:v>
                </c:pt>
                <c:pt idx="675">
                  <c:v>42251</c:v>
                </c:pt>
                <c:pt idx="676">
                  <c:v>42255</c:v>
                </c:pt>
                <c:pt idx="677">
                  <c:v>42256</c:v>
                </c:pt>
                <c:pt idx="678">
                  <c:v>42257</c:v>
                </c:pt>
                <c:pt idx="679">
                  <c:v>42258</c:v>
                </c:pt>
                <c:pt idx="680">
                  <c:v>42261</c:v>
                </c:pt>
                <c:pt idx="681">
                  <c:v>42262</c:v>
                </c:pt>
                <c:pt idx="682">
                  <c:v>42263</c:v>
                </c:pt>
                <c:pt idx="683">
                  <c:v>42264</c:v>
                </c:pt>
                <c:pt idx="684">
                  <c:v>42265</c:v>
                </c:pt>
                <c:pt idx="685">
                  <c:v>42268</c:v>
                </c:pt>
                <c:pt idx="686">
                  <c:v>42269</c:v>
                </c:pt>
                <c:pt idx="687">
                  <c:v>42270</c:v>
                </c:pt>
                <c:pt idx="688">
                  <c:v>42271</c:v>
                </c:pt>
                <c:pt idx="689">
                  <c:v>42272</c:v>
                </c:pt>
                <c:pt idx="690">
                  <c:v>42275</c:v>
                </c:pt>
                <c:pt idx="691">
                  <c:v>42276</c:v>
                </c:pt>
                <c:pt idx="692">
                  <c:v>42277</c:v>
                </c:pt>
                <c:pt idx="693">
                  <c:v>42278</c:v>
                </c:pt>
                <c:pt idx="694">
                  <c:v>42279</c:v>
                </c:pt>
                <c:pt idx="695">
                  <c:v>42282</c:v>
                </c:pt>
                <c:pt idx="696">
                  <c:v>42283</c:v>
                </c:pt>
                <c:pt idx="697">
                  <c:v>42284</c:v>
                </c:pt>
                <c:pt idx="698">
                  <c:v>42285</c:v>
                </c:pt>
                <c:pt idx="699">
                  <c:v>42286</c:v>
                </c:pt>
                <c:pt idx="700">
                  <c:v>42289</c:v>
                </c:pt>
                <c:pt idx="701">
                  <c:v>42290</c:v>
                </c:pt>
                <c:pt idx="702">
                  <c:v>42291</c:v>
                </c:pt>
                <c:pt idx="703">
                  <c:v>42292</c:v>
                </c:pt>
                <c:pt idx="704">
                  <c:v>42293</c:v>
                </c:pt>
                <c:pt idx="705">
                  <c:v>42296</c:v>
                </c:pt>
                <c:pt idx="706">
                  <c:v>42297</c:v>
                </c:pt>
                <c:pt idx="707">
                  <c:v>42298</c:v>
                </c:pt>
                <c:pt idx="708">
                  <c:v>42299</c:v>
                </c:pt>
                <c:pt idx="709">
                  <c:v>42300</c:v>
                </c:pt>
                <c:pt idx="710">
                  <c:v>42303</c:v>
                </c:pt>
                <c:pt idx="711">
                  <c:v>42304</c:v>
                </c:pt>
                <c:pt idx="712">
                  <c:v>42305</c:v>
                </c:pt>
                <c:pt idx="713">
                  <c:v>42306</c:v>
                </c:pt>
                <c:pt idx="714">
                  <c:v>42307</c:v>
                </c:pt>
                <c:pt idx="715">
                  <c:v>42310</c:v>
                </c:pt>
                <c:pt idx="716">
                  <c:v>42311</c:v>
                </c:pt>
                <c:pt idx="717">
                  <c:v>42312</c:v>
                </c:pt>
                <c:pt idx="718">
                  <c:v>42313</c:v>
                </c:pt>
                <c:pt idx="719">
                  <c:v>42314</c:v>
                </c:pt>
                <c:pt idx="720">
                  <c:v>42317</c:v>
                </c:pt>
                <c:pt idx="721">
                  <c:v>42318</c:v>
                </c:pt>
                <c:pt idx="722">
                  <c:v>42319</c:v>
                </c:pt>
                <c:pt idx="723">
                  <c:v>42320</c:v>
                </c:pt>
                <c:pt idx="724">
                  <c:v>42321</c:v>
                </c:pt>
                <c:pt idx="725">
                  <c:v>42324</c:v>
                </c:pt>
                <c:pt idx="726">
                  <c:v>42325</c:v>
                </c:pt>
                <c:pt idx="727">
                  <c:v>42326</c:v>
                </c:pt>
                <c:pt idx="728">
                  <c:v>42327</c:v>
                </c:pt>
                <c:pt idx="729">
                  <c:v>42328</c:v>
                </c:pt>
                <c:pt idx="730">
                  <c:v>42331</c:v>
                </c:pt>
                <c:pt idx="731">
                  <c:v>42332</c:v>
                </c:pt>
                <c:pt idx="732">
                  <c:v>42333</c:v>
                </c:pt>
                <c:pt idx="733">
                  <c:v>42335</c:v>
                </c:pt>
                <c:pt idx="734">
                  <c:v>42338</c:v>
                </c:pt>
                <c:pt idx="735">
                  <c:v>42339</c:v>
                </c:pt>
                <c:pt idx="736">
                  <c:v>42340</c:v>
                </c:pt>
                <c:pt idx="737">
                  <c:v>42341</c:v>
                </c:pt>
                <c:pt idx="738">
                  <c:v>42342</c:v>
                </c:pt>
                <c:pt idx="739">
                  <c:v>42345</c:v>
                </c:pt>
                <c:pt idx="740">
                  <c:v>42346</c:v>
                </c:pt>
                <c:pt idx="741">
                  <c:v>42347</c:v>
                </c:pt>
                <c:pt idx="742">
                  <c:v>42348</c:v>
                </c:pt>
                <c:pt idx="743">
                  <c:v>42349</c:v>
                </c:pt>
                <c:pt idx="744">
                  <c:v>42352</c:v>
                </c:pt>
                <c:pt idx="745">
                  <c:v>42353</c:v>
                </c:pt>
                <c:pt idx="746">
                  <c:v>42354</c:v>
                </c:pt>
                <c:pt idx="747">
                  <c:v>42355</c:v>
                </c:pt>
                <c:pt idx="748">
                  <c:v>42356</c:v>
                </c:pt>
                <c:pt idx="749">
                  <c:v>42359</c:v>
                </c:pt>
                <c:pt idx="750">
                  <c:v>42360</c:v>
                </c:pt>
                <c:pt idx="751">
                  <c:v>42361</c:v>
                </c:pt>
                <c:pt idx="752">
                  <c:v>42362</c:v>
                </c:pt>
                <c:pt idx="753">
                  <c:v>42366</c:v>
                </c:pt>
                <c:pt idx="754">
                  <c:v>42367</c:v>
                </c:pt>
                <c:pt idx="755">
                  <c:v>42368</c:v>
                </c:pt>
                <c:pt idx="756">
                  <c:v>42369</c:v>
                </c:pt>
                <c:pt idx="757">
                  <c:v>42373</c:v>
                </c:pt>
                <c:pt idx="758">
                  <c:v>42374</c:v>
                </c:pt>
                <c:pt idx="759">
                  <c:v>42375</c:v>
                </c:pt>
                <c:pt idx="760">
                  <c:v>42376</c:v>
                </c:pt>
                <c:pt idx="761">
                  <c:v>42377</c:v>
                </c:pt>
                <c:pt idx="762">
                  <c:v>42380</c:v>
                </c:pt>
                <c:pt idx="763">
                  <c:v>42381</c:v>
                </c:pt>
                <c:pt idx="764">
                  <c:v>42382</c:v>
                </c:pt>
                <c:pt idx="765">
                  <c:v>42383</c:v>
                </c:pt>
                <c:pt idx="766">
                  <c:v>42384</c:v>
                </c:pt>
                <c:pt idx="767">
                  <c:v>42388</c:v>
                </c:pt>
                <c:pt idx="768">
                  <c:v>42389</c:v>
                </c:pt>
                <c:pt idx="769">
                  <c:v>42390</c:v>
                </c:pt>
                <c:pt idx="770">
                  <c:v>42391</c:v>
                </c:pt>
                <c:pt idx="771">
                  <c:v>42394</c:v>
                </c:pt>
                <c:pt idx="772">
                  <c:v>42395</c:v>
                </c:pt>
                <c:pt idx="773">
                  <c:v>42396</c:v>
                </c:pt>
                <c:pt idx="774">
                  <c:v>42397</c:v>
                </c:pt>
                <c:pt idx="775">
                  <c:v>42398</c:v>
                </c:pt>
                <c:pt idx="776">
                  <c:v>42401</c:v>
                </c:pt>
                <c:pt idx="777">
                  <c:v>42402</c:v>
                </c:pt>
                <c:pt idx="778">
                  <c:v>42403</c:v>
                </c:pt>
                <c:pt idx="779">
                  <c:v>42404</c:v>
                </c:pt>
                <c:pt idx="780">
                  <c:v>42405</c:v>
                </c:pt>
                <c:pt idx="781">
                  <c:v>42408</c:v>
                </c:pt>
                <c:pt idx="782">
                  <c:v>42409</c:v>
                </c:pt>
                <c:pt idx="783">
                  <c:v>42410</c:v>
                </c:pt>
                <c:pt idx="784">
                  <c:v>42411</c:v>
                </c:pt>
                <c:pt idx="785">
                  <c:v>42412</c:v>
                </c:pt>
                <c:pt idx="786">
                  <c:v>42416</c:v>
                </c:pt>
                <c:pt idx="787">
                  <c:v>42417</c:v>
                </c:pt>
                <c:pt idx="788">
                  <c:v>42418</c:v>
                </c:pt>
                <c:pt idx="789">
                  <c:v>42419</c:v>
                </c:pt>
                <c:pt idx="790">
                  <c:v>42422</c:v>
                </c:pt>
                <c:pt idx="791">
                  <c:v>42423</c:v>
                </c:pt>
                <c:pt idx="792">
                  <c:v>42424</c:v>
                </c:pt>
                <c:pt idx="793">
                  <c:v>42425</c:v>
                </c:pt>
                <c:pt idx="794">
                  <c:v>42426</c:v>
                </c:pt>
                <c:pt idx="795">
                  <c:v>42429</c:v>
                </c:pt>
                <c:pt idx="796">
                  <c:v>42430</c:v>
                </c:pt>
                <c:pt idx="797">
                  <c:v>42431</c:v>
                </c:pt>
                <c:pt idx="798">
                  <c:v>42432</c:v>
                </c:pt>
                <c:pt idx="799">
                  <c:v>42433</c:v>
                </c:pt>
                <c:pt idx="800">
                  <c:v>42436</c:v>
                </c:pt>
                <c:pt idx="801">
                  <c:v>42437</c:v>
                </c:pt>
                <c:pt idx="802">
                  <c:v>42438</c:v>
                </c:pt>
                <c:pt idx="803">
                  <c:v>42439</c:v>
                </c:pt>
                <c:pt idx="804">
                  <c:v>42440</c:v>
                </c:pt>
                <c:pt idx="805">
                  <c:v>42443</c:v>
                </c:pt>
                <c:pt idx="806">
                  <c:v>42444</c:v>
                </c:pt>
                <c:pt idx="807">
                  <c:v>42445</c:v>
                </c:pt>
                <c:pt idx="808">
                  <c:v>42446</c:v>
                </c:pt>
                <c:pt idx="809">
                  <c:v>42447</c:v>
                </c:pt>
                <c:pt idx="810">
                  <c:v>42450</c:v>
                </c:pt>
                <c:pt idx="811">
                  <c:v>42451</c:v>
                </c:pt>
                <c:pt idx="812">
                  <c:v>42452</c:v>
                </c:pt>
                <c:pt idx="813">
                  <c:v>42453</c:v>
                </c:pt>
                <c:pt idx="814">
                  <c:v>42457</c:v>
                </c:pt>
                <c:pt idx="815">
                  <c:v>42458</c:v>
                </c:pt>
                <c:pt idx="816">
                  <c:v>42459</c:v>
                </c:pt>
                <c:pt idx="817">
                  <c:v>42460</c:v>
                </c:pt>
                <c:pt idx="818">
                  <c:v>42461</c:v>
                </c:pt>
                <c:pt idx="819">
                  <c:v>42464</c:v>
                </c:pt>
                <c:pt idx="820">
                  <c:v>42465</c:v>
                </c:pt>
                <c:pt idx="821">
                  <c:v>42466</c:v>
                </c:pt>
                <c:pt idx="822">
                  <c:v>42467</c:v>
                </c:pt>
                <c:pt idx="823">
                  <c:v>42468</c:v>
                </c:pt>
                <c:pt idx="824">
                  <c:v>42471</c:v>
                </c:pt>
                <c:pt idx="825">
                  <c:v>42472</c:v>
                </c:pt>
                <c:pt idx="826">
                  <c:v>42473</c:v>
                </c:pt>
                <c:pt idx="827">
                  <c:v>42474</c:v>
                </c:pt>
                <c:pt idx="828">
                  <c:v>42475</c:v>
                </c:pt>
                <c:pt idx="829">
                  <c:v>42478</c:v>
                </c:pt>
                <c:pt idx="830">
                  <c:v>42479</c:v>
                </c:pt>
                <c:pt idx="831">
                  <c:v>42480</c:v>
                </c:pt>
                <c:pt idx="832">
                  <c:v>42481</c:v>
                </c:pt>
                <c:pt idx="833">
                  <c:v>42482</c:v>
                </c:pt>
                <c:pt idx="834">
                  <c:v>42485</c:v>
                </c:pt>
                <c:pt idx="835">
                  <c:v>42486</c:v>
                </c:pt>
                <c:pt idx="836">
                  <c:v>42487</c:v>
                </c:pt>
                <c:pt idx="837">
                  <c:v>42488</c:v>
                </c:pt>
                <c:pt idx="838">
                  <c:v>42489</c:v>
                </c:pt>
                <c:pt idx="839">
                  <c:v>42492</c:v>
                </c:pt>
                <c:pt idx="840">
                  <c:v>42493</c:v>
                </c:pt>
                <c:pt idx="841">
                  <c:v>42494</c:v>
                </c:pt>
                <c:pt idx="842">
                  <c:v>42495</c:v>
                </c:pt>
                <c:pt idx="843">
                  <c:v>42496</c:v>
                </c:pt>
                <c:pt idx="844">
                  <c:v>42499</c:v>
                </c:pt>
                <c:pt idx="845">
                  <c:v>42500</c:v>
                </c:pt>
                <c:pt idx="846">
                  <c:v>42501</c:v>
                </c:pt>
                <c:pt idx="847">
                  <c:v>42502</c:v>
                </c:pt>
                <c:pt idx="848">
                  <c:v>42503</c:v>
                </c:pt>
                <c:pt idx="849">
                  <c:v>42506</c:v>
                </c:pt>
                <c:pt idx="850">
                  <c:v>42507</c:v>
                </c:pt>
                <c:pt idx="851">
                  <c:v>42508</c:v>
                </c:pt>
                <c:pt idx="852">
                  <c:v>42509</c:v>
                </c:pt>
                <c:pt idx="853">
                  <c:v>42510</c:v>
                </c:pt>
                <c:pt idx="854">
                  <c:v>42513</c:v>
                </c:pt>
                <c:pt idx="855">
                  <c:v>42514</c:v>
                </c:pt>
                <c:pt idx="856">
                  <c:v>42515</c:v>
                </c:pt>
                <c:pt idx="857">
                  <c:v>42516</c:v>
                </c:pt>
                <c:pt idx="858">
                  <c:v>42517</c:v>
                </c:pt>
                <c:pt idx="859">
                  <c:v>42521</c:v>
                </c:pt>
                <c:pt idx="860">
                  <c:v>42522</c:v>
                </c:pt>
                <c:pt idx="861">
                  <c:v>42523</c:v>
                </c:pt>
                <c:pt idx="862">
                  <c:v>42524</c:v>
                </c:pt>
                <c:pt idx="863">
                  <c:v>42527</c:v>
                </c:pt>
                <c:pt idx="864">
                  <c:v>42528</c:v>
                </c:pt>
                <c:pt idx="865">
                  <c:v>42529</c:v>
                </c:pt>
                <c:pt idx="866">
                  <c:v>42530</c:v>
                </c:pt>
                <c:pt idx="867">
                  <c:v>42531</c:v>
                </c:pt>
                <c:pt idx="868">
                  <c:v>42534</c:v>
                </c:pt>
                <c:pt idx="869">
                  <c:v>42535</c:v>
                </c:pt>
                <c:pt idx="870">
                  <c:v>42536</c:v>
                </c:pt>
                <c:pt idx="871">
                  <c:v>42537</c:v>
                </c:pt>
                <c:pt idx="872">
                  <c:v>42538</c:v>
                </c:pt>
                <c:pt idx="873">
                  <c:v>42541</c:v>
                </c:pt>
                <c:pt idx="874">
                  <c:v>42542</c:v>
                </c:pt>
                <c:pt idx="875">
                  <c:v>42543</c:v>
                </c:pt>
                <c:pt idx="876">
                  <c:v>42544</c:v>
                </c:pt>
                <c:pt idx="877">
                  <c:v>42545</c:v>
                </c:pt>
                <c:pt idx="878">
                  <c:v>42548</c:v>
                </c:pt>
                <c:pt idx="879">
                  <c:v>42549</c:v>
                </c:pt>
                <c:pt idx="880">
                  <c:v>42550</c:v>
                </c:pt>
                <c:pt idx="881">
                  <c:v>42551</c:v>
                </c:pt>
                <c:pt idx="882">
                  <c:v>42552</c:v>
                </c:pt>
                <c:pt idx="883">
                  <c:v>42556</c:v>
                </c:pt>
                <c:pt idx="884">
                  <c:v>42557</c:v>
                </c:pt>
                <c:pt idx="885">
                  <c:v>42558</c:v>
                </c:pt>
                <c:pt idx="886">
                  <c:v>42559</c:v>
                </c:pt>
                <c:pt idx="887">
                  <c:v>42562</c:v>
                </c:pt>
                <c:pt idx="888">
                  <c:v>42563</c:v>
                </c:pt>
                <c:pt idx="889">
                  <c:v>42564</c:v>
                </c:pt>
                <c:pt idx="890">
                  <c:v>42565</c:v>
                </c:pt>
                <c:pt idx="891">
                  <c:v>42566</c:v>
                </c:pt>
                <c:pt idx="892">
                  <c:v>42569</c:v>
                </c:pt>
                <c:pt idx="893">
                  <c:v>42570</c:v>
                </c:pt>
                <c:pt idx="894">
                  <c:v>42571</c:v>
                </c:pt>
                <c:pt idx="895">
                  <c:v>42572</c:v>
                </c:pt>
                <c:pt idx="896">
                  <c:v>42573</c:v>
                </c:pt>
                <c:pt idx="897">
                  <c:v>42576</c:v>
                </c:pt>
                <c:pt idx="898">
                  <c:v>42577</c:v>
                </c:pt>
                <c:pt idx="899">
                  <c:v>42578</c:v>
                </c:pt>
                <c:pt idx="900">
                  <c:v>42579</c:v>
                </c:pt>
                <c:pt idx="901">
                  <c:v>42580</c:v>
                </c:pt>
                <c:pt idx="902">
                  <c:v>42583</c:v>
                </c:pt>
                <c:pt idx="903">
                  <c:v>42584</c:v>
                </c:pt>
                <c:pt idx="904">
                  <c:v>42585</c:v>
                </c:pt>
                <c:pt idx="905">
                  <c:v>42586</c:v>
                </c:pt>
                <c:pt idx="906">
                  <c:v>42587</c:v>
                </c:pt>
                <c:pt idx="907">
                  <c:v>42590</c:v>
                </c:pt>
                <c:pt idx="908">
                  <c:v>42591</c:v>
                </c:pt>
                <c:pt idx="909">
                  <c:v>42592</c:v>
                </c:pt>
                <c:pt idx="910">
                  <c:v>42593</c:v>
                </c:pt>
                <c:pt idx="911">
                  <c:v>42594</c:v>
                </c:pt>
                <c:pt idx="912">
                  <c:v>42597</c:v>
                </c:pt>
                <c:pt idx="913">
                  <c:v>42598</c:v>
                </c:pt>
                <c:pt idx="914">
                  <c:v>42599</c:v>
                </c:pt>
                <c:pt idx="915">
                  <c:v>42600</c:v>
                </c:pt>
                <c:pt idx="916">
                  <c:v>42601</c:v>
                </c:pt>
                <c:pt idx="917">
                  <c:v>42604</c:v>
                </c:pt>
                <c:pt idx="918">
                  <c:v>42605</c:v>
                </c:pt>
                <c:pt idx="919">
                  <c:v>42606</c:v>
                </c:pt>
                <c:pt idx="920">
                  <c:v>42607</c:v>
                </c:pt>
                <c:pt idx="921">
                  <c:v>42608</c:v>
                </c:pt>
                <c:pt idx="922">
                  <c:v>42611</c:v>
                </c:pt>
                <c:pt idx="923">
                  <c:v>42612</c:v>
                </c:pt>
                <c:pt idx="924">
                  <c:v>42613</c:v>
                </c:pt>
                <c:pt idx="925">
                  <c:v>42614</c:v>
                </c:pt>
                <c:pt idx="926">
                  <c:v>42615</c:v>
                </c:pt>
                <c:pt idx="927">
                  <c:v>42619</c:v>
                </c:pt>
                <c:pt idx="928">
                  <c:v>42620</c:v>
                </c:pt>
                <c:pt idx="929">
                  <c:v>42621</c:v>
                </c:pt>
                <c:pt idx="930">
                  <c:v>42622</c:v>
                </c:pt>
                <c:pt idx="931">
                  <c:v>42625</c:v>
                </c:pt>
                <c:pt idx="932">
                  <c:v>42626</c:v>
                </c:pt>
                <c:pt idx="933">
                  <c:v>42627</c:v>
                </c:pt>
                <c:pt idx="934">
                  <c:v>42628</c:v>
                </c:pt>
                <c:pt idx="935">
                  <c:v>42629</c:v>
                </c:pt>
                <c:pt idx="936">
                  <c:v>42632</c:v>
                </c:pt>
                <c:pt idx="937">
                  <c:v>42633</c:v>
                </c:pt>
                <c:pt idx="938">
                  <c:v>42634</c:v>
                </c:pt>
                <c:pt idx="939">
                  <c:v>42635</c:v>
                </c:pt>
                <c:pt idx="940">
                  <c:v>42636</c:v>
                </c:pt>
                <c:pt idx="941">
                  <c:v>42639</c:v>
                </c:pt>
                <c:pt idx="942">
                  <c:v>42640</c:v>
                </c:pt>
                <c:pt idx="943">
                  <c:v>42641</c:v>
                </c:pt>
                <c:pt idx="944">
                  <c:v>42642</c:v>
                </c:pt>
                <c:pt idx="945">
                  <c:v>42643</c:v>
                </c:pt>
                <c:pt idx="946">
                  <c:v>42646</c:v>
                </c:pt>
                <c:pt idx="947">
                  <c:v>42647</c:v>
                </c:pt>
                <c:pt idx="948">
                  <c:v>42648</c:v>
                </c:pt>
                <c:pt idx="949">
                  <c:v>42649</c:v>
                </c:pt>
                <c:pt idx="950">
                  <c:v>42650</c:v>
                </c:pt>
                <c:pt idx="951">
                  <c:v>42653</c:v>
                </c:pt>
                <c:pt idx="952">
                  <c:v>42654</c:v>
                </c:pt>
                <c:pt idx="953">
                  <c:v>42655</c:v>
                </c:pt>
                <c:pt idx="954">
                  <c:v>42656</c:v>
                </c:pt>
                <c:pt idx="955">
                  <c:v>42657</c:v>
                </c:pt>
                <c:pt idx="956">
                  <c:v>42660</c:v>
                </c:pt>
                <c:pt idx="957">
                  <c:v>42661</c:v>
                </c:pt>
                <c:pt idx="958">
                  <c:v>42662</c:v>
                </c:pt>
                <c:pt idx="959">
                  <c:v>42663</c:v>
                </c:pt>
                <c:pt idx="960">
                  <c:v>42664</c:v>
                </c:pt>
                <c:pt idx="961">
                  <c:v>42667</c:v>
                </c:pt>
                <c:pt idx="962">
                  <c:v>42668</c:v>
                </c:pt>
                <c:pt idx="963">
                  <c:v>42669</c:v>
                </c:pt>
                <c:pt idx="964">
                  <c:v>42670</c:v>
                </c:pt>
                <c:pt idx="965">
                  <c:v>42671</c:v>
                </c:pt>
                <c:pt idx="966">
                  <c:v>42674</c:v>
                </c:pt>
                <c:pt idx="967">
                  <c:v>42675</c:v>
                </c:pt>
                <c:pt idx="968">
                  <c:v>42676</c:v>
                </c:pt>
                <c:pt idx="969">
                  <c:v>42677</c:v>
                </c:pt>
                <c:pt idx="970">
                  <c:v>42678</c:v>
                </c:pt>
                <c:pt idx="971">
                  <c:v>42681</c:v>
                </c:pt>
                <c:pt idx="972">
                  <c:v>42682</c:v>
                </c:pt>
                <c:pt idx="973">
                  <c:v>42683</c:v>
                </c:pt>
                <c:pt idx="974">
                  <c:v>42684</c:v>
                </c:pt>
                <c:pt idx="975">
                  <c:v>42685</c:v>
                </c:pt>
                <c:pt idx="976">
                  <c:v>42688</c:v>
                </c:pt>
                <c:pt idx="977">
                  <c:v>42689</c:v>
                </c:pt>
                <c:pt idx="978">
                  <c:v>42690</c:v>
                </c:pt>
                <c:pt idx="979">
                  <c:v>42691</c:v>
                </c:pt>
                <c:pt idx="980">
                  <c:v>42692</c:v>
                </c:pt>
                <c:pt idx="981">
                  <c:v>42695</c:v>
                </c:pt>
                <c:pt idx="982">
                  <c:v>42696</c:v>
                </c:pt>
                <c:pt idx="983">
                  <c:v>42697</c:v>
                </c:pt>
                <c:pt idx="984">
                  <c:v>42699</c:v>
                </c:pt>
                <c:pt idx="985">
                  <c:v>42702</c:v>
                </c:pt>
                <c:pt idx="986">
                  <c:v>42703</c:v>
                </c:pt>
                <c:pt idx="987">
                  <c:v>42704</c:v>
                </c:pt>
                <c:pt idx="988">
                  <c:v>42705</c:v>
                </c:pt>
                <c:pt idx="989">
                  <c:v>42706</c:v>
                </c:pt>
                <c:pt idx="990">
                  <c:v>42709</c:v>
                </c:pt>
                <c:pt idx="991">
                  <c:v>42710</c:v>
                </c:pt>
                <c:pt idx="992">
                  <c:v>42711</c:v>
                </c:pt>
                <c:pt idx="993">
                  <c:v>42712</c:v>
                </c:pt>
                <c:pt idx="994">
                  <c:v>42713</c:v>
                </c:pt>
                <c:pt idx="995">
                  <c:v>42716</c:v>
                </c:pt>
                <c:pt idx="996">
                  <c:v>42717</c:v>
                </c:pt>
                <c:pt idx="997">
                  <c:v>42718</c:v>
                </c:pt>
                <c:pt idx="998">
                  <c:v>42719</c:v>
                </c:pt>
                <c:pt idx="999">
                  <c:v>42720</c:v>
                </c:pt>
                <c:pt idx="1000">
                  <c:v>42723</c:v>
                </c:pt>
                <c:pt idx="1001">
                  <c:v>42724</c:v>
                </c:pt>
                <c:pt idx="1002">
                  <c:v>42725</c:v>
                </c:pt>
                <c:pt idx="1003">
                  <c:v>42726</c:v>
                </c:pt>
                <c:pt idx="1004">
                  <c:v>42727</c:v>
                </c:pt>
                <c:pt idx="1005">
                  <c:v>42731</c:v>
                </c:pt>
                <c:pt idx="1006">
                  <c:v>42732</c:v>
                </c:pt>
                <c:pt idx="1007">
                  <c:v>42733</c:v>
                </c:pt>
                <c:pt idx="1008">
                  <c:v>42734</c:v>
                </c:pt>
                <c:pt idx="1009">
                  <c:v>42738</c:v>
                </c:pt>
                <c:pt idx="1010">
                  <c:v>42739</c:v>
                </c:pt>
                <c:pt idx="1011">
                  <c:v>42740</c:v>
                </c:pt>
                <c:pt idx="1012">
                  <c:v>42741</c:v>
                </c:pt>
                <c:pt idx="1013">
                  <c:v>42744</c:v>
                </c:pt>
                <c:pt idx="1014">
                  <c:v>42745</c:v>
                </c:pt>
                <c:pt idx="1015">
                  <c:v>42746</c:v>
                </c:pt>
                <c:pt idx="1016">
                  <c:v>42747</c:v>
                </c:pt>
                <c:pt idx="1017">
                  <c:v>42748</c:v>
                </c:pt>
                <c:pt idx="1018">
                  <c:v>42752</c:v>
                </c:pt>
                <c:pt idx="1019">
                  <c:v>42753</c:v>
                </c:pt>
                <c:pt idx="1020">
                  <c:v>42754</c:v>
                </c:pt>
                <c:pt idx="1021">
                  <c:v>42755</c:v>
                </c:pt>
                <c:pt idx="1022">
                  <c:v>42758</c:v>
                </c:pt>
                <c:pt idx="1023">
                  <c:v>42759</c:v>
                </c:pt>
                <c:pt idx="1024">
                  <c:v>42760</c:v>
                </c:pt>
                <c:pt idx="1025">
                  <c:v>42761</c:v>
                </c:pt>
                <c:pt idx="1026">
                  <c:v>42762</c:v>
                </c:pt>
                <c:pt idx="1027">
                  <c:v>42765</c:v>
                </c:pt>
                <c:pt idx="1028">
                  <c:v>42766</c:v>
                </c:pt>
                <c:pt idx="1029">
                  <c:v>42767</c:v>
                </c:pt>
                <c:pt idx="1030">
                  <c:v>42768</c:v>
                </c:pt>
                <c:pt idx="1031">
                  <c:v>42769</c:v>
                </c:pt>
                <c:pt idx="1032">
                  <c:v>42772</c:v>
                </c:pt>
                <c:pt idx="1033">
                  <c:v>42773</c:v>
                </c:pt>
                <c:pt idx="1034">
                  <c:v>42774</c:v>
                </c:pt>
                <c:pt idx="1035">
                  <c:v>42775</c:v>
                </c:pt>
                <c:pt idx="1036">
                  <c:v>42776</c:v>
                </c:pt>
                <c:pt idx="1037">
                  <c:v>42779</c:v>
                </c:pt>
                <c:pt idx="1038">
                  <c:v>42780</c:v>
                </c:pt>
                <c:pt idx="1039">
                  <c:v>42781</c:v>
                </c:pt>
                <c:pt idx="1040">
                  <c:v>42782</c:v>
                </c:pt>
                <c:pt idx="1041">
                  <c:v>42783</c:v>
                </c:pt>
                <c:pt idx="1042">
                  <c:v>42787</c:v>
                </c:pt>
                <c:pt idx="1043">
                  <c:v>42788</c:v>
                </c:pt>
                <c:pt idx="1044">
                  <c:v>42789</c:v>
                </c:pt>
                <c:pt idx="1045">
                  <c:v>42790</c:v>
                </c:pt>
                <c:pt idx="1046">
                  <c:v>42793</c:v>
                </c:pt>
                <c:pt idx="1047">
                  <c:v>42794</c:v>
                </c:pt>
                <c:pt idx="1048">
                  <c:v>42795</c:v>
                </c:pt>
                <c:pt idx="1049">
                  <c:v>42796</c:v>
                </c:pt>
                <c:pt idx="1050">
                  <c:v>42797</c:v>
                </c:pt>
                <c:pt idx="1051">
                  <c:v>42800</c:v>
                </c:pt>
                <c:pt idx="1052">
                  <c:v>42801</c:v>
                </c:pt>
                <c:pt idx="1053">
                  <c:v>42802</c:v>
                </c:pt>
                <c:pt idx="1054">
                  <c:v>42803</c:v>
                </c:pt>
                <c:pt idx="1055">
                  <c:v>42804</c:v>
                </c:pt>
                <c:pt idx="1056">
                  <c:v>42807</c:v>
                </c:pt>
                <c:pt idx="1057">
                  <c:v>42808</c:v>
                </c:pt>
                <c:pt idx="1058">
                  <c:v>42809</c:v>
                </c:pt>
                <c:pt idx="1059">
                  <c:v>42810</c:v>
                </c:pt>
                <c:pt idx="1060">
                  <c:v>42811</c:v>
                </c:pt>
                <c:pt idx="1061">
                  <c:v>42814</c:v>
                </c:pt>
                <c:pt idx="1062">
                  <c:v>42815</c:v>
                </c:pt>
                <c:pt idx="1063">
                  <c:v>42816</c:v>
                </c:pt>
                <c:pt idx="1064">
                  <c:v>42817</c:v>
                </c:pt>
                <c:pt idx="1065">
                  <c:v>42818</c:v>
                </c:pt>
                <c:pt idx="1066">
                  <c:v>42821</c:v>
                </c:pt>
                <c:pt idx="1067">
                  <c:v>42822</c:v>
                </c:pt>
                <c:pt idx="1068">
                  <c:v>42823</c:v>
                </c:pt>
                <c:pt idx="1069">
                  <c:v>42824</c:v>
                </c:pt>
                <c:pt idx="1070">
                  <c:v>42825</c:v>
                </c:pt>
                <c:pt idx="1071">
                  <c:v>42828</c:v>
                </c:pt>
                <c:pt idx="1072">
                  <c:v>42829</c:v>
                </c:pt>
                <c:pt idx="1073">
                  <c:v>42830</c:v>
                </c:pt>
                <c:pt idx="1074">
                  <c:v>42831</c:v>
                </c:pt>
                <c:pt idx="1075">
                  <c:v>42832</c:v>
                </c:pt>
                <c:pt idx="1076">
                  <c:v>42835</c:v>
                </c:pt>
                <c:pt idx="1077">
                  <c:v>42836</c:v>
                </c:pt>
                <c:pt idx="1078">
                  <c:v>42837</c:v>
                </c:pt>
                <c:pt idx="1079">
                  <c:v>42838</c:v>
                </c:pt>
                <c:pt idx="1080">
                  <c:v>42842</c:v>
                </c:pt>
                <c:pt idx="1081">
                  <c:v>42843</c:v>
                </c:pt>
                <c:pt idx="1082">
                  <c:v>42844</c:v>
                </c:pt>
                <c:pt idx="1083">
                  <c:v>42845</c:v>
                </c:pt>
                <c:pt idx="1084">
                  <c:v>42846</c:v>
                </c:pt>
                <c:pt idx="1085">
                  <c:v>42849</c:v>
                </c:pt>
                <c:pt idx="1086">
                  <c:v>42850</c:v>
                </c:pt>
                <c:pt idx="1087">
                  <c:v>42851</c:v>
                </c:pt>
                <c:pt idx="1088">
                  <c:v>42852</c:v>
                </c:pt>
                <c:pt idx="1089">
                  <c:v>42853</c:v>
                </c:pt>
                <c:pt idx="1090">
                  <c:v>42856</c:v>
                </c:pt>
                <c:pt idx="1091">
                  <c:v>42857</c:v>
                </c:pt>
                <c:pt idx="1092">
                  <c:v>42858</c:v>
                </c:pt>
                <c:pt idx="1093">
                  <c:v>42859</c:v>
                </c:pt>
                <c:pt idx="1094">
                  <c:v>42860</c:v>
                </c:pt>
                <c:pt idx="1095">
                  <c:v>42863</c:v>
                </c:pt>
                <c:pt idx="1096">
                  <c:v>42864</c:v>
                </c:pt>
                <c:pt idx="1097">
                  <c:v>42865</c:v>
                </c:pt>
                <c:pt idx="1098">
                  <c:v>42866</c:v>
                </c:pt>
                <c:pt idx="1099">
                  <c:v>42867</c:v>
                </c:pt>
                <c:pt idx="1100">
                  <c:v>42870</c:v>
                </c:pt>
                <c:pt idx="1101">
                  <c:v>42871</c:v>
                </c:pt>
                <c:pt idx="1102">
                  <c:v>42872</c:v>
                </c:pt>
                <c:pt idx="1103">
                  <c:v>42873</c:v>
                </c:pt>
                <c:pt idx="1104">
                  <c:v>42874</c:v>
                </c:pt>
                <c:pt idx="1105">
                  <c:v>42877</c:v>
                </c:pt>
                <c:pt idx="1106">
                  <c:v>42878</c:v>
                </c:pt>
                <c:pt idx="1107">
                  <c:v>42879</c:v>
                </c:pt>
                <c:pt idx="1108">
                  <c:v>42880</c:v>
                </c:pt>
                <c:pt idx="1109">
                  <c:v>42881</c:v>
                </c:pt>
                <c:pt idx="1110">
                  <c:v>42885</c:v>
                </c:pt>
                <c:pt idx="1111">
                  <c:v>42886</c:v>
                </c:pt>
                <c:pt idx="1112">
                  <c:v>42887</c:v>
                </c:pt>
                <c:pt idx="1113">
                  <c:v>42888</c:v>
                </c:pt>
                <c:pt idx="1114">
                  <c:v>42891</c:v>
                </c:pt>
                <c:pt idx="1115">
                  <c:v>42892</c:v>
                </c:pt>
                <c:pt idx="1116">
                  <c:v>42893</c:v>
                </c:pt>
                <c:pt idx="1117">
                  <c:v>42894</c:v>
                </c:pt>
                <c:pt idx="1118">
                  <c:v>42895</c:v>
                </c:pt>
                <c:pt idx="1119">
                  <c:v>42898</c:v>
                </c:pt>
                <c:pt idx="1120">
                  <c:v>42899</c:v>
                </c:pt>
                <c:pt idx="1121">
                  <c:v>42900</c:v>
                </c:pt>
                <c:pt idx="1122">
                  <c:v>42901</c:v>
                </c:pt>
                <c:pt idx="1123">
                  <c:v>42902</c:v>
                </c:pt>
                <c:pt idx="1124">
                  <c:v>42905</c:v>
                </c:pt>
                <c:pt idx="1125">
                  <c:v>42906</c:v>
                </c:pt>
                <c:pt idx="1126">
                  <c:v>42907</c:v>
                </c:pt>
                <c:pt idx="1127">
                  <c:v>42908</c:v>
                </c:pt>
                <c:pt idx="1128">
                  <c:v>42909</c:v>
                </c:pt>
                <c:pt idx="1129">
                  <c:v>42912</c:v>
                </c:pt>
                <c:pt idx="1130">
                  <c:v>42913</c:v>
                </c:pt>
                <c:pt idx="1131">
                  <c:v>42914</c:v>
                </c:pt>
                <c:pt idx="1132">
                  <c:v>42915</c:v>
                </c:pt>
                <c:pt idx="1133">
                  <c:v>42916</c:v>
                </c:pt>
                <c:pt idx="1134">
                  <c:v>42919</c:v>
                </c:pt>
                <c:pt idx="1135">
                  <c:v>42921</c:v>
                </c:pt>
                <c:pt idx="1136">
                  <c:v>42922</c:v>
                </c:pt>
                <c:pt idx="1137">
                  <c:v>42923</c:v>
                </c:pt>
                <c:pt idx="1138">
                  <c:v>42926</c:v>
                </c:pt>
                <c:pt idx="1139">
                  <c:v>42927</c:v>
                </c:pt>
                <c:pt idx="1140">
                  <c:v>42928</c:v>
                </c:pt>
                <c:pt idx="1141">
                  <c:v>42929</c:v>
                </c:pt>
                <c:pt idx="1142">
                  <c:v>42930</c:v>
                </c:pt>
                <c:pt idx="1143">
                  <c:v>42933</c:v>
                </c:pt>
                <c:pt idx="1144">
                  <c:v>42934</c:v>
                </c:pt>
                <c:pt idx="1145">
                  <c:v>42935</c:v>
                </c:pt>
                <c:pt idx="1146">
                  <c:v>42936</c:v>
                </c:pt>
                <c:pt idx="1147">
                  <c:v>42937</c:v>
                </c:pt>
                <c:pt idx="1148">
                  <c:v>42940</c:v>
                </c:pt>
                <c:pt idx="1149">
                  <c:v>42941</c:v>
                </c:pt>
                <c:pt idx="1150">
                  <c:v>42942</c:v>
                </c:pt>
                <c:pt idx="1151">
                  <c:v>42943</c:v>
                </c:pt>
                <c:pt idx="1152">
                  <c:v>42944</c:v>
                </c:pt>
                <c:pt idx="1153">
                  <c:v>42947</c:v>
                </c:pt>
                <c:pt idx="1154">
                  <c:v>42948</c:v>
                </c:pt>
                <c:pt idx="1155">
                  <c:v>42949</c:v>
                </c:pt>
                <c:pt idx="1156">
                  <c:v>42950</c:v>
                </c:pt>
                <c:pt idx="1157">
                  <c:v>42951</c:v>
                </c:pt>
                <c:pt idx="1158">
                  <c:v>42954</c:v>
                </c:pt>
                <c:pt idx="1159">
                  <c:v>42955</c:v>
                </c:pt>
                <c:pt idx="1160">
                  <c:v>42956</c:v>
                </c:pt>
                <c:pt idx="1161">
                  <c:v>42957</c:v>
                </c:pt>
                <c:pt idx="1162">
                  <c:v>42958</c:v>
                </c:pt>
                <c:pt idx="1163">
                  <c:v>42961</c:v>
                </c:pt>
                <c:pt idx="1164">
                  <c:v>42962</c:v>
                </c:pt>
                <c:pt idx="1165">
                  <c:v>42963</c:v>
                </c:pt>
                <c:pt idx="1166">
                  <c:v>42964</c:v>
                </c:pt>
                <c:pt idx="1167">
                  <c:v>42965</c:v>
                </c:pt>
                <c:pt idx="1168">
                  <c:v>42968</c:v>
                </c:pt>
                <c:pt idx="1169">
                  <c:v>42969</c:v>
                </c:pt>
                <c:pt idx="1170">
                  <c:v>42970</c:v>
                </c:pt>
                <c:pt idx="1171">
                  <c:v>42971</c:v>
                </c:pt>
                <c:pt idx="1172">
                  <c:v>42972</c:v>
                </c:pt>
                <c:pt idx="1173">
                  <c:v>42975</c:v>
                </c:pt>
                <c:pt idx="1174">
                  <c:v>42976</c:v>
                </c:pt>
                <c:pt idx="1175">
                  <c:v>42977</c:v>
                </c:pt>
                <c:pt idx="1176">
                  <c:v>42978</c:v>
                </c:pt>
                <c:pt idx="1177">
                  <c:v>42979</c:v>
                </c:pt>
                <c:pt idx="1178">
                  <c:v>42983</c:v>
                </c:pt>
                <c:pt idx="1179">
                  <c:v>42984</c:v>
                </c:pt>
                <c:pt idx="1180">
                  <c:v>42985</c:v>
                </c:pt>
                <c:pt idx="1181">
                  <c:v>42986</c:v>
                </c:pt>
                <c:pt idx="1182">
                  <c:v>42989</c:v>
                </c:pt>
                <c:pt idx="1183">
                  <c:v>42990</c:v>
                </c:pt>
                <c:pt idx="1184">
                  <c:v>42991</c:v>
                </c:pt>
                <c:pt idx="1185">
                  <c:v>42992</c:v>
                </c:pt>
                <c:pt idx="1186">
                  <c:v>42993</c:v>
                </c:pt>
                <c:pt idx="1187">
                  <c:v>42996</c:v>
                </c:pt>
                <c:pt idx="1188">
                  <c:v>42997</c:v>
                </c:pt>
                <c:pt idx="1189">
                  <c:v>42998</c:v>
                </c:pt>
                <c:pt idx="1190">
                  <c:v>42999</c:v>
                </c:pt>
                <c:pt idx="1191">
                  <c:v>43000</c:v>
                </c:pt>
                <c:pt idx="1192">
                  <c:v>43003</c:v>
                </c:pt>
                <c:pt idx="1193">
                  <c:v>43004</c:v>
                </c:pt>
                <c:pt idx="1194">
                  <c:v>43005</c:v>
                </c:pt>
                <c:pt idx="1195">
                  <c:v>43006</c:v>
                </c:pt>
                <c:pt idx="1196">
                  <c:v>43007</c:v>
                </c:pt>
                <c:pt idx="1197">
                  <c:v>43010</c:v>
                </c:pt>
                <c:pt idx="1198">
                  <c:v>43011</c:v>
                </c:pt>
                <c:pt idx="1199">
                  <c:v>43012</c:v>
                </c:pt>
                <c:pt idx="1200">
                  <c:v>43013</c:v>
                </c:pt>
                <c:pt idx="1201">
                  <c:v>43014</c:v>
                </c:pt>
                <c:pt idx="1202">
                  <c:v>43017</c:v>
                </c:pt>
                <c:pt idx="1203">
                  <c:v>43018</c:v>
                </c:pt>
                <c:pt idx="1204">
                  <c:v>43019</c:v>
                </c:pt>
                <c:pt idx="1205">
                  <c:v>43020</c:v>
                </c:pt>
                <c:pt idx="1206">
                  <c:v>43021</c:v>
                </c:pt>
                <c:pt idx="1207">
                  <c:v>43024</c:v>
                </c:pt>
                <c:pt idx="1208">
                  <c:v>43025</c:v>
                </c:pt>
                <c:pt idx="1209">
                  <c:v>43026</c:v>
                </c:pt>
                <c:pt idx="1210">
                  <c:v>43027</c:v>
                </c:pt>
                <c:pt idx="1211">
                  <c:v>43028</c:v>
                </c:pt>
                <c:pt idx="1212">
                  <c:v>43031</c:v>
                </c:pt>
                <c:pt idx="1213">
                  <c:v>43032</c:v>
                </c:pt>
                <c:pt idx="1214">
                  <c:v>43033</c:v>
                </c:pt>
                <c:pt idx="1215">
                  <c:v>43034</c:v>
                </c:pt>
                <c:pt idx="1216">
                  <c:v>43035</c:v>
                </c:pt>
                <c:pt idx="1217">
                  <c:v>43038</c:v>
                </c:pt>
                <c:pt idx="1218">
                  <c:v>43039</c:v>
                </c:pt>
                <c:pt idx="1219">
                  <c:v>43040</c:v>
                </c:pt>
                <c:pt idx="1220">
                  <c:v>43041</c:v>
                </c:pt>
                <c:pt idx="1221">
                  <c:v>43042</c:v>
                </c:pt>
                <c:pt idx="1222">
                  <c:v>43045</c:v>
                </c:pt>
                <c:pt idx="1223">
                  <c:v>43046</c:v>
                </c:pt>
                <c:pt idx="1224">
                  <c:v>43047</c:v>
                </c:pt>
                <c:pt idx="1225">
                  <c:v>43048</c:v>
                </c:pt>
                <c:pt idx="1226">
                  <c:v>43049</c:v>
                </c:pt>
                <c:pt idx="1227">
                  <c:v>43052</c:v>
                </c:pt>
                <c:pt idx="1228">
                  <c:v>43053</c:v>
                </c:pt>
                <c:pt idx="1229">
                  <c:v>43054</c:v>
                </c:pt>
                <c:pt idx="1230">
                  <c:v>43055</c:v>
                </c:pt>
                <c:pt idx="1231">
                  <c:v>43056</c:v>
                </c:pt>
                <c:pt idx="1232">
                  <c:v>43059</c:v>
                </c:pt>
                <c:pt idx="1233">
                  <c:v>43060</c:v>
                </c:pt>
                <c:pt idx="1234">
                  <c:v>43061</c:v>
                </c:pt>
                <c:pt idx="1235">
                  <c:v>43063</c:v>
                </c:pt>
                <c:pt idx="1236">
                  <c:v>43066</c:v>
                </c:pt>
                <c:pt idx="1237">
                  <c:v>43067</c:v>
                </c:pt>
                <c:pt idx="1238">
                  <c:v>43068</c:v>
                </c:pt>
                <c:pt idx="1239">
                  <c:v>43069</c:v>
                </c:pt>
                <c:pt idx="1240">
                  <c:v>43070</c:v>
                </c:pt>
                <c:pt idx="1241">
                  <c:v>43073</c:v>
                </c:pt>
                <c:pt idx="1242">
                  <c:v>43074</c:v>
                </c:pt>
                <c:pt idx="1243">
                  <c:v>43075</c:v>
                </c:pt>
                <c:pt idx="1244">
                  <c:v>43076</c:v>
                </c:pt>
                <c:pt idx="1245">
                  <c:v>43077</c:v>
                </c:pt>
                <c:pt idx="1246">
                  <c:v>43080</c:v>
                </c:pt>
                <c:pt idx="1247">
                  <c:v>43081</c:v>
                </c:pt>
                <c:pt idx="1248">
                  <c:v>43082</c:v>
                </c:pt>
                <c:pt idx="1249">
                  <c:v>43083</c:v>
                </c:pt>
                <c:pt idx="1250">
                  <c:v>43084</c:v>
                </c:pt>
                <c:pt idx="1251">
                  <c:v>43087</c:v>
                </c:pt>
                <c:pt idx="1252">
                  <c:v>43088</c:v>
                </c:pt>
                <c:pt idx="1253">
                  <c:v>43089</c:v>
                </c:pt>
                <c:pt idx="1254">
                  <c:v>43090</c:v>
                </c:pt>
                <c:pt idx="1255">
                  <c:v>43091</c:v>
                </c:pt>
                <c:pt idx="1256">
                  <c:v>43095</c:v>
                </c:pt>
                <c:pt idx="1257">
                  <c:v>43096</c:v>
                </c:pt>
                <c:pt idx="1258">
                  <c:v>43097</c:v>
                </c:pt>
                <c:pt idx="1259">
                  <c:v>43098</c:v>
                </c:pt>
                <c:pt idx="1260">
                  <c:v>43102</c:v>
                </c:pt>
                <c:pt idx="1261">
                  <c:v>43103</c:v>
                </c:pt>
                <c:pt idx="1262">
                  <c:v>43104</c:v>
                </c:pt>
                <c:pt idx="1263">
                  <c:v>43105</c:v>
                </c:pt>
                <c:pt idx="1264">
                  <c:v>43108</c:v>
                </c:pt>
                <c:pt idx="1265">
                  <c:v>43109</c:v>
                </c:pt>
                <c:pt idx="1266">
                  <c:v>43110</c:v>
                </c:pt>
                <c:pt idx="1267">
                  <c:v>43111</c:v>
                </c:pt>
                <c:pt idx="1268">
                  <c:v>43112</c:v>
                </c:pt>
                <c:pt idx="1269">
                  <c:v>43116</c:v>
                </c:pt>
                <c:pt idx="1270">
                  <c:v>43117</c:v>
                </c:pt>
                <c:pt idx="1271">
                  <c:v>43118</c:v>
                </c:pt>
                <c:pt idx="1272">
                  <c:v>43119</c:v>
                </c:pt>
                <c:pt idx="1273">
                  <c:v>43122</c:v>
                </c:pt>
                <c:pt idx="1274">
                  <c:v>43123</c:v>
                </c:pt>
                <c:pt idx="1275">
                  <c:v>43124</c:v>
                </c:pt>
                <c:pt idx="1276">
                  <c:v>43125</c:v>
                </c:pt>
                <c:pt idx="1277">
                  <c:v>43126</c:v>
                </c:pt>
                <c:pt idx="1278">
                  <c:v>43129</c:v>
                </c:pt>
                <c:pt idx="1279">
                  <c:v>43130</c:v>
                </c:pt>
                <c:pt idx="1280">
                  <c:v>43131</c:v>
                </c:pt>
                <c:pt idx="1281">
                  <c:v>43132</c:v>
                </c:pt>
                <c:pt idx="1282">
                  <c:v>43133</c:v>
                </c:pt>
                <c:pt idx="1283">
                  <c:v>43136</c:v>
                </c:pt>
                <c:pt idx="1284">
                  <c:v>43137</c:v>
                </c:pt>
                <c:pt idx="1285">
                  <c:v>43138</c:v>
                </c:pt>
                <c:pt idx="1286">
                  <c:v>43139</c:v>
                </c:pt>
                <c:pt idx="1287">
                  <c:v>43140</c:v>
                </c:pt>
                <c:pt idx="1288">
                  <c:v>43143</c:v>
                </c:pt>
                <c:pt idx="1289">
                  <c:v>43144</c:v>
                </c:pt>
                <c:pt idx="1290">
                  <c:v>43145</c:v>
                </c:pt>
                <c:pt idx="1291">
                  <c:v>43146</c:v>
                </c:pt>
                <c:pt idx="1292">
                  <c:v>43147</c:v>
                </c:pt>
                <c:pt idx="1293">
                  <c:v>43151</c:v>
                </c:pt>
                <c:pt idx="1294">
                  <c:v>43152</c:v>
                </c:pt>
                <c:pt idx="1295">
                  <c:v>43153</c:v>
                </c:pt>
                <c:pt idx="1296">
                  <c:v>43154</c:v>
                </c:pt>
                <c:pt idx="1297">
                  <c:v>43157</c:v>
                </c:pt>
                <c:pt idx="1298">
                  <c:v>43158</c:v>
                </c:pt>
                <c:pt idx="1299">
                  <c:v>43159</c:v>
                </c:pt>
                <c:pt idx="1300">
                  <c:v>43160</c:v>
                </c:pt>
                <c:pt idx="1301">
                  <c:v>43161</c:v>
                </c:pt>
                <c:pt idx="1302">
                  <c:v>43164</c:v>
                </c:pt>
                <c:pt idx="1303">
                  <c:v>43165</c:v>
                </c:pt>
                <c:pt idx="1304">
                  <c:v>43166</c:v>
                </c:pt>
                <c:pt idx="1305">
                  <c:v>43167</c:v>
                </c:pt>
                <c:pt idx="1306">
                  <c:v>43168</c:v>
                </c:pt>
                <c:pt idx="1307">
                  <c:v>43171</c:v>
                </c:pt>
                <c:pt idx="1308">
                  <c:v>43172</c:v>
                </c:pt>
                <c:pt idx="1309">
                  <c:v>43173</c:v>
                </c:pt>
                <c:pt idx="1310">
                  <c:v>43174</c:v>
                </c:pt>
                <c:pt idx="1311">
                  <c:v>43175</c:v>
                </c:pt>
                <c:pt idx="1312">
                  <c:v>43178</c:v>
                </c:pt>
                <c:pt idx="1313">
                  <c:v>43179</c:v>
                </c:pt>
                <c:pt idx="1314">
                  <c:v>43180</c:v>
                </c:pt>
                <c:pt idx="1315">
                  <c:v>43181</c:v>
                </c:pt>
                <c:pt idx="1316">
                  <c:v>43182</c:v>
                </c:pt>
                <c:pt idx="1317">
                  <c:v>43185</c:v>
                </c:pt>
                <c:pt idx="1318">
                  <c:v>43186</c:v>
                </c:pt>
                <c:pt idx="1319">
                  <c:v>43187</c:v>
                </c:pt>
                <c:pt idx="1320">
                  <c:v>43188</c:v>
                </c:pt>
                <c:pt idx="1321">
                  <c:v>43192</c:v>
                </c:pt>
                <c:pt idx="1322">
                  <c:v>43193</c:v>
                </c:pt>
                <c:pt idx="1323">
                  <c:v>43194</c:v>
                </c:pt>
                <c:pt idx="1324">
                  <c:v>43195</c:v>
                </c:pt>
                <c:pt idx="1325">
                  <c:v>43196</c:v>
                </c:pt>
                <c:pt idx="1326">
                  <c:v>43199</c:v>
                </c:pt>
                <c:pt idx="1327">
                  <c:v>43200</c:v>
                </c:pt>
                <c:pt idx="1328">
                  <c:v>43201</c:v>
                </c:pt>
                <c:pt idx="1329">
                  <c:v>43202</c:v>
                </c:pt>
                <c:pt idx="1330">
                  <c:v>43203</c:v>
                </c:pt>
                <c:pt idx="1331">
                  <c:v>43206</c:v>
                </c:pt>
                <c:pt idx="1332">
                  <c:v>43207</c:v>
                </c:pt>
                <c:pt idx="1333">
                  <c:v>43208</c:v>
                </c:pt>
                <c:pt idx="1334">
                  <c:v>43209</c:v>
                </c:pt>
                <c:pt idx="1335">
                  <c:v>43210</c:v>
                </c:pt>
                <c:pt idx="1336">
                  <c:v>43213</c:v>
                </c:pt>
                <c:pt idx="1337">
                  <c:v>43214</c:v>
                </c:pt>
                <c:pt idx="1338">
                  <c:v>43215</c:v>
                </c:pt>
                <c:pt idx="1339">
                  <c:v>43216</c:v>
                </c:pt>
                <c:pt idx="1340">
                  <c:v>43217</c:v>
                </c:pt>
                <c:pt idx="1341">
                  <c:v>43220</c:v>
                </c:pt>
                <c:pt idx="1342">
                  <c:v>43221</c:v>
                </c:pt>
                <c:pt idx="1343">
                  <c:v>43222</c:v>
                </c:pt>
                <c:pt idx="1344">
                  <c:v>43223</c:v>
                </c:pt>
                <c:pt idx="1345">
                  <c:v>43224</c:v>
                </c:pt>
                <c:pt idx="1346">
                  <c:v>43227</c:v>
                </c:pt>
                <c:pt idx="1347">
                  <c:v>43228</c:v>
                </c:pt>
                <c:pt idx="1348">
                  <c:v>43229</c:v>
                </c:pt>
                <c:pt idx="1349">
                  <c:v>43230</c:v>
                </c:pt>
                <c:pt idx="1350">
                  <c:v>43231</c:v>
                </c:pt>
                <c:pt idx="1351">
                  <c:v>43234</c:v>
                </c:pt>
                <c:pt idx="1352">
                  <c:v>43235</c:v>
                </c:pt>
                <c:pt idx="1353">
                  <c:v>43236</c:v>
                </c:pt>
                <c:pt idx="1354">
                  <c:v>43237</c:v>
                </c:pt>
                <c:pt idx="1355">
                  <c:v>43238</c:v>
                </c:pt>
                <c:pt idx="1356">
                  <c:v>43241</c:v>
                </c:pt>
                <c:pt idx="1357">
                  <c:v>43242</c:v>
                </c:pt>
                <c:pt idx="1358">
                  <c:v>43243</c:v>
                </c:pt>
                <c:pt idx="1359">
                  <c:v>43244</c:v>
                </c:pt>
                <c:pt idx="1360">
                  <c:v>43245</c:v>
                </c:pt>
                <c:pt idx="1361">
                  <c:v>43249</c:v>
                </c:pt>
                <c:pt idx="1362">
                  <c:v>43250</c:v>
                </c:pt>
                <c:pt idx="1363">
                  <c:v>43251</c:v>
                </c:pt>
                <c:pt idx="1364">
                  <c:v>43252</c:v>
                </c:pt>
                <c:pt idx="1365">
                  <c:v>43255</c:v>
                </c:pt>
                <c:pt idx="1366">
                  <c:v>43256</c:v>
                </c:pt>
                <c:pt idx="1367">
                  <c:v>43257</c:v>
                </c:pt>
                <c:pt idx="1368">
                  <c:v>43258</c:v>
                </c:pt>
                <c:pt idx="1369">
                  <c:v>43259</c:v>
                </c:pt>
                <c:pt idx="1370">
                  <c:v>43262</c:v>
                </c:pt>
                <c:pt idx="1371">
                  <c:v>43263</c:v>
                </c:pt>
                <c:pt idx="1372">
                  <c:v>43264</c:v>
                </c:pt>
                <c:pt idx="1373">
                  <c:v>43265</c:v>
                </c:pt>
                <c:pt idx="1374">
                  <c:v>43266</c:v>
                </c:pt>
                <c:pt idx="1375">
                  <c:v>43269</c:v>
                </c:pt>
                <c:pt idx="1376">
                  <c:v>43270</c:v>
                </c:pt>
                <c:pt idx="1377">
                  <c:v>43271</c:v>
                </c:pt>
                <c:pt idx="1378">
                  <c:v>43272</c:v>
                </c:pt>
                <c:pt idx="1379">
                  <c:v>43273</c:v>
                </c:pt>
                <c:pt idx="1380">
                  <c:v>43276</c:v>
                </c:pt>
                <c:pt idx="1381">
                  <c:v>43277</c:v>
                </c:pt>
                <c:pt idx="1382">
                  <c:v>43278</c:v>
                </c:pt>
                <c:pt idx="1383">
                  <c:v>43279</c:v>
                </c:pt>
                <c:pt idx="1384">
                  <c:v>43280</c:v>
                </c:pt>
                <c:pt idx="1385">
                  <c:v>43283</c:v>
                </c:pt>
                <c:pt idx="1386">
                  <c:v>43284</c:v>
                </c:pt>
                <c:pt idx="1387">
                  <c:v>43286</c:v>
                </c:pt>
                <c:pt idx="1388">
                  <c:v>43287</c:v>
                </c:pt>
                <c:pt idx="1389">
                  <c:v>43290</c:v>
                </c:pt>
                <c:pt idx="1390">
                  <c:v>43291</c:v>
                </c:pt>
                <c:pt idx="1391">
                  <c:v>43292</c:v>
                </c:pt>
                <c:pt idx="1392">
                  <c:v>43293</c:v>
                </c:pt>
                <c:pt idx="1393">
                  <c:v>43294</c:v>
                </c:pt>
                <c:pt idx="1394">
                  <c:v>43297</c:v>
                </c:pt>
                <c:pt idx="1395">
                  <c:v>43298</c:v>
                </c:pt>
                <c:pt idx="1396">
                  <c:v>43299</c:v>
                </c:pt>
                <c:pt idx="1397">
                  <c:v>43300</c:v>
                </c:pt>
                <c:pt idx="1398">
                  <c:v>43301</c:v>
                </c:pt>
                <c:pt idx="1399">
                  <c:v>43304</c:v>
                </c:pt>
                <c:pt idx="1400">
                  <c:v>43305</c:v>
                </c:pt>
                <c:pt idx="1401">
                  <c:v>43306</c:v>
                </c:pt>
                <c:pt idx="1402">
                  <c:v>43307</c:v>
                </c:pt>
                <c:pt idx="1403">
                  <c:v>43308</c:v>
                </c:pt>
                <c:pt idx="1404">
                  <c:v>43311</c:v>
                </c:pt>
                <c:pt idx="1405">
                  <c:v>43312</c:v>
                </c:pt>
                <c:pt idx="1406">
                  <c:v>43313</c:v>
                </c:pt>
                <c:pt idx="1407">
                  <c:v>43314</c:v>
                </c:pt>
                <c:pt idx="1408">
                  <c:v>43315</c:v>
                </c:pt>
                <c:pt idx="1409">
                  <c:v>43318</c:v>
                </c:pt>
                <c:pt idx="1410">
                  <c:v>43319</c:v>
                </c:pt>
                <c:pt idx="1411">
                  <c:v>43320</c:v>
                </c:pt>
                <c:pt idx="1412">
                  <c:v>43321</c:v>
                </c:pt>
                <c:pt idx="1413">
                  <c:v>43322</c:v>
                </c:pt>
                <c:pt idx="1414">
                  <c:v>43325</c:v>
                </c:pt>
                <c:pt idx="1415">
                  <c:v>43326</c:v>
                </c:pt>
                <c:pt idx="1416">
                  <c:v>43327</c:v>
                </c:pt>
                <c:pt idx="1417">
                  <c:v>43328</c:v>
                </c:pt>
                <c:pt idx="1418">
                  <c:v>43329</c:v>
                </c:pt>
                <c:pt idx="1419">
                  <c:v>43332</c:v>
                </c:pt>
                <c:pt idx="1420">
                  <c:v>43333</c:v>
                </c:pt>
                <c:pt idx="1421">
                  <c:v>43334</c:v>
                </c:pt>
                <c:pt idx="1422">
                  <c:v>43335</c:v>
                </c:pt>
                <c:pt idx="1423">
                  <c:v>43336</c:v>
                </c:pt>
                <c:pt idx="1424">
                  <c:v>43339</c:v>
                </c:pt>
                <c:pt idx="1425">
                  <c:v>43340</c:v>
                </c:pt>
                <c:pt idx="1426">
                  <c:v>43341</c:v>
                </c:pt>
                <c:pt idx="1427">
                  <c:v>43342</c:v>
                </c:pt>
                <c:pt idx="1428">
                  <c:v>43343</c:v>
                </c:pt>
                <c:pt idx="1429">
                  <c:v>43347</c:v>
                </c:pt>
                <c:pt idx="1430">
                  <c:v>43348</c:v>
                </c:pt>
                <c:pt idx="1431">
                  <c:v>43349</c:v>
                </c:pt>
                <c:pt idx="1432">
                  <c:v>43350</c:v>
                </c:pt>
                <c:pt idx="1433">
                  <c:v>43353</c:v>
                </c:pt>
                <c:pt idx="1434">
                  <c:v>43354</c:v>
                </c:pt>
                <c:pt idx="1435">
                  <c:v>43355</c:v>
                </c:pt>
                <c:pt idx="1436">
                  <c:v>43356</c:v>
                </c:pt>
                <c:pt idx="1437">
                  <c:v>43357</c:v>
                </c:pt>
                <c:pt idx="1438">
                  <c:v>43360</c:v>
                </c:pt>
                <c:pt idx="1439">
                  <c:v>43361</c:v>
                </c:pt>
                <c:pt idx="1440">
                  <c:v>43362</c:v>
                </c:pt>
                <c:pt idx="1441">
                  <c:v>43363</c:v>
                </c:pt>
                <c:pt idx="1442">
                  <c:v>43364</c:v>
                </c:pt>
                <c:pt idx="1443">
                  <c:v>43367</c:v>
                </c:pt>
                <c:pt idx="1444">
                  <c:v>43368</c:v>
                </c:pt>
                <c:pt idx="1445">
                  <c:v>43369</c:v>
                </c:pt>
                <c:pt idx="1446">
                  <c:v>43370</c:v>
                </c:pt>
                <c:pt idx="1447">
                  <c:v>43371</c:v>
                </c:pt>
                <c:pt idx="1448">
                  <c:v>43374</c:v>
                </c:pt>
                <c:pt idx="1449">
                  <c:v>43375</c:v>
                </c:pt>
                <c:pt idx="1450">
                  <c:v>43376</c:v>
                </c:pt>
                <c:pt idx="1451">
                  <c:v>43377</c:v>
                </c:pt>
                <c:pt idx="1452">
                  <c:v>43378</c:v>
                </c:pt>
                <c:pt idx="1453">
                  <c:v>43381</c:v>
                </c:pt>
                <c:pt idx="1454">
                  <c:v>43382</c:v>
                </c:pt>
                <c:pt idx="1455">
                  <c:v>43383</c:v>
                </c:pt>
                <c:pt idx="1456">
                  <c:v>43384</c:v>
                </c:pt>
                <c:pt idx="1457">
                  <c:v>43385</c:v>
                </c:pt>
                <c:pt idx="1458">
                  <c:v>43388</c:v>
                </c:pt>
                <c:pt idx="1459">
                  <c:v>43389</c:v>
                </c:pt>
                <c:pt idx="1460">
                  <c:v>43390</c:v>
                </c:pt>
                <c:pt idx="1461">
                  <c:v>43391</c:v>
                </c:pt>
                <c:pt idx="1462">
                  <c:v>43392</c:v>
                </c:pt>
                <c:pt idx="1463">
                  <c:v>43395</c:v>
                </c:pt>
                <c:pt idx="1464">
                  <c:v>43396</c:v>
                </c:pt>
                <c:pt idx="1465">
                  <c:v>43397</c:v>
                </c:pt>
                <c:pt idx="1466">
                  <c:v>43398</c:v>
                </c:pt>
                <c:pt idx="1467">
                  <c:v>43399</c:v>
                </c:pt>
                <c:pt idx="1468">
                  <c:v>43402</c:v>
                </c:pt>
                <c:pt idx="1469">
                  <c:v>43403</c:v>
                </c:pt>
                <c:pt idx="1470">
                  <c:v>43404</c:v>
                </c:pt>
                <c:pt idx="1471">
                  <c:v>43405</c:v>
                </c:pt>
                <c:pt idx="1472">
                  <c:v>43406</c:v>
                </c:pt>
                <c:pt idx="1473">
                  <c:v>43409</c:v>
                </c:pt>
                <c:pt idx="1474">
                  <c:v>43410</c:v>
                </c:pt>
                <c:pt idx="1475">
                  <c:v>43411</c:v>
                </c:pt>
                <c:pt idx="1476">
                  <c:v>43412</c:v>
                </c:pt>
                <c:pt idx="1477">
                  <c:v>43413</c:v>
                </c:pt>
                <c:pt idx="1478">
                  <c:v>43416</c:v>
                </c:pt>
                <c:pt idx="1479">
                  <c:v>43417</c:v>
                </c:pt>
                <c:pt idx="1480">
                  <c:v>43418</c:v>
                </c:pt>
                <c:pt idx="1481">
                  <c:v>43419</c:v>
                </c:pt>
                <c:pt idx="1482">
                  <c:v>43420</c:v>
                </c:pt>
                <c:pt idx="1483">
                  <c:v>43423</c:v>
                </c:pt>
                <c:pt idx="1484">
                  <c:v>43424</c:v>
                </c:pt>
                <c:pt idx="1485">
                  <c:v>43425</c:v>
                </c:pt>
                <c:pt idx="1486">
                  <c:v>43427</c:v>
                </c:pt>
                <c:pt idx="1487">
                  <c:v>43430</c:v>
                </c:pt>
                <c:pt idx="1488">
                  <c:v>43431</c:v>
                </c:pt>
                <c:pt idx="1489">
                  <c:v>43432</c:v>
                </c:pt>
                <c:pt idx="1490">
                  <c:v>43433</c:v>
                </c:pt>
                <c:pt idx="1491">
                  <c:v>43434</c:v>
                </c:pt>
                <c:pt idx="1492">
                  <c:v>43437</c:v>
                </c:pt>
                <c:pt idx="1493">
                  <c:v>43438</c:v>
                </c:pt>
                <c:pt idx="1494">
                  <c:v>43440</c:v>
                </c:pt>
                <c:pt idx="1495">
                  <c:v>43441</c:v>
                </c:pt>
                <c:pt idx="1496">
                  <c:v>43444</c:v>
                </c:pt>
                <c:pt idx="1497">
                  <c:v>43445</c:v>
                </c:pt>
                <c:pt idx="1498">
                  <c:v>43446</c:v>
                </c:pt>
                <c:pt idx="1499">
                  <c:v>43447</c:v>
                </c:pt>
                <c:pt idx="1500">
                  <c:v>43448</c:v>
                </c:pt>
                <c:pt idx="1501">
                  <c:v>43451</c:v>
                </c:pt>
                <c:pt idx="1502">
                  <c:v>43452</c:v>
                </c:pt>
                <c:pt idx="1503">
                  <c:v>43453</c:v>
                </c:pt>
                <c:pt idx="1504">
                  <c:v>43454</c:v>
                </c:pt>
                <c:pt idx="1505">
                  <c:v>43455</c:v>
                </c:pt>
                <c:pt idx="1506">
                  <c:v>43458</c:v>
                </c:pt>
                <c:pt idx="1507">
                  <c:v>43460</c:v>
                </c:pt>
                <c:pt idx="1508">
                  <c:v>43461</c:v>
                </c:pt>
                <c:pt idx="1509">
                  <c:v>43462</c:v>
                </c:pt>
                <c:pt idx="1510">
                  <c:v>43465</c:v>
                </c:pt>
                <c:pt idx="1511">
                  <c:v>43467</c:v>
                </c:pt>
                <c:pt idx="1512">
                  <c:v>43468</c:v>
                </c:pt>
                <c:pt idx="1513">
                  <c:v>43469</c:v>
                </c:pt>
                <c:pt idx="1514">
                  <c:v>43472</c:v>
                </c:pt>
                <c:pt idx="1515">
                  <c:v>43473</c:v>
                </c:pt>
                <c:pt idx="1516">
                  <c:v>43474</c:v>
                </c:pt>
                <c:pt idx="1517">
                  <c:v>43475</c:v>
                </c:pt>
                <c:pt idx="1518">
                  <c:v>43476</c:v>
                </c:pt>
                <c:pt idx="1519">
                  <c:v>43479</c:v>
                </c:pt>
                <c:pt idx="1520">
                  <c:v>43480</c:v>
                </c:pt>
                <c:pt idx="1521">
                  <c:v>43481</c:v>
                </c:pt>
                <c:pt idx="1522">
                  <c:v>43482</c:v>
                </c:pt>
                <c:pt idx="1523">
                  <c:v>43483</c:v>
                </c:pt>
                <c:pt idx="1524">
                  <c:v>43487</c:v>
                </c:pt>
                <c:pt idx="1525">
                  <c:v>43488</c:v>
                </c:pt>
                <c:pt idx="1526">
                  <c:v>43489</c:v>
                </c:pt>
                <c:pt idx="1527">
                  <c:v>43490</c:v>
                </c:pt>
                <c:pt idx="1528">
                  <c:v>43493</c:v>
                </c:pt>
                <c:pt idx="1529">
                  <c:v>43494</c:v>
                </c:pt>
                <c:pt idx="1530">
                  <c:v>43495</c:v>
                </c:pt>
                <c:pt idx="1531">
                  <c:v>43496</c:v>
                </c:pt>
                <c:pt idx="1532">
                  <c:v>43497</c:v>
                </c:pt>
                <c:pt idx="1533">
                  <c:v>43500</c:v>
                </c:pt>
                <c:pt idx="1534">
                  <c:v>43501</c:v>
                </c:pt>
                <c:pt idx="1535">
                  <c:v>43502</c:v>
                </c:pt>
                <c:pt idx="1536">
                  <c:v>43503</c:v>
                </c:pt>
                <c:pt idx="1537">
                  <c:v>43504</c:v>
                </c:pt>
                <c:pt idx="1538">
                  <c:v>43507</c:v>
                </c:pt>
                <c:pt idx="1539">
                  <c:v>43508</c:v>
                </c:pt>
                <c:pt idx="1540">
                  <c:v>43509</c:v>
                </c:pt>
                <c:pt idx="1541">
                  <c:v>43510</c:v>
                </c:pt>
                <c:pt idx="1542">
                  <c:v>43511</c:v>
                </c:pt>
                <c:pt idx="1543">
                  <c:v>43515</c:v>
                </c:pt>
                <c:pt idx="1544">
                  <c:v>43516</c:v>
                </c:pt>
                <c:pt idx="1545">
                  <c:v>43517</c:v>
                </c:pt>
                <c:pt idx="1546">
                  <c:v>43518</c:v>
                </c:pt>
                <c:pt idx="1547">
                  <c:v>43521</c:v>
                </c:pt>
                <c:pt idx="1548">
                  <c:v>43522</c:v>
                </c:pt>
                <c:pt idx="1549">
                  <c:v>43523</c:v>
                </c:pt>
                <c:pt idx="1550">
                  <c:v>43524</c:v>
                </c:pt>
                <c:pt idx="1551">
                  <c:v>43525</c:v>
                </c:pt>
                <c:pt idx="1552">
                  <c:v>43528</c:v>
                </c:pt>
                <c:pt idx="1553">
                  <c:v>43529</c:v>
                </c:pt>
                <c:pt idx="1554">
                  <c:v>43530</c:v>
                </c:pt>
                <c:pt idx="1555">
                  <c:v>43531</c:v>
                </c:pt>
                <c:pt idx="1556">
                  <c:v>43532</c:v>
                </c:pt>
                <c:pt idx="1557">
                  <c:v>43535</c:v>
                </c:pt>
                <c:pt idx="1558">
                  <c:v>43536</c:v>
                </c:pt>
                <c:pt idx="1559">
                  <c:v>43537</c:v>
                </c:pt>
                <c:pt idx="1560">
                  <c:v>43538</c:v>
                </c:pt>
                <c:pt idx="1561">
                  <c:v>43539</c:v>
                </c:pt>
                <c:pt idx="1562">
                  <c:v>43542</c:v>
                </c:pt>
                <c:pt idx="1563">
                  <c:v>43543</c:v>
                </c:pt>
                <c:pt idx="1564">
                  <c:v>43544</c:v>
                </c:pt>
                <c:pt idx="1565">
                  <c:v>43545</c:v>
                </c:pt>
                <c:pt idx="1566">
                  <c:v>43546</c:v>
                </c:pt>
                <c:pt idx="1567">
                  <c:v>43549</c:v>
                </c:pt>
                <c:pt idx="1568">
                  <c:v>43550</c:v>
                </c:pt>
                <c:pt idx="1569">
                  <c:v>43551</c:v>
                </c:pt>
                <c:pt idx="1570">
                  <c:v>43552</c:v>
                </c:pt>
                <c:pt idx="1571">
                  <c:v>43553</c:v>
                </c:pt>
                <c:pt idx="1572">
                  <c:v>43556</c:v>
                </c:pt>
                <c:pt idx="1573">
                  <c:v>43557</c:v>
                </c:pt>
                <c:pt idx="1574">
                  <c:v>43558</c:v>
                </c:pt>
                <c:pt idx="1575">
                  <c:v>43559</c:v>
                </c:pt>
                <c:pt idx="1576">
                  <c:v>43560</c:v>
                </c:pt>
                <c:pt idx="1577">
                  <c:v>43563</c:v>
                </c:pt>
                <c:pt idx="1578">
                  <c:v>43564</c:v>
                </c:pt>
                <c:pt idx="1579">
                  <c:v>43565</c:v>
                </c:pt>
                <c:pt idx="1580">
                  <c:v>43566</c:v>
                </c:pt>
                <c:pt idx="1581">
                  <c:v>43567</c:v>
                </c:pt>
                <c:pt idx="1582">
                  <c:v>43570</c:v>
                </c:pt>
                <c:pt idx="1583">
                  <c:v>43571</c:v>
                </c:pt>
                <c:pt idx="1584">
                  <c:v>43572</c:v>
                </c:pt>
                <c:pt idx="1585">
                  <c:v>43573</c:v>
                </c:pt>
                <c:pt idx="1586">
                  <c:v>43577</c:v>
                </c:pt>
                <c:pt idx="1587">
                  <c:v>43578</c:v>
                </c:pt>
                <c:pt idx="1588">
                  <c:v>43579</c:v>
                </c:pt>
                <c:pt idx="1589">
                  <c:v>43580</c:v>
                </c:pt>
                <c:pt idx="1590">
                  <c:v>43581</c:v>
                </c:pt>
                <c:pt idx="1591">
                  <c:v>43584</c:v>
                </c:pt>
                <c:pt idx="1592">
                  <c:v>43585</c:v>
                </c:pt>
                <c:pt idx="1593">
                  <c:v>43586</c:v>
                </c:pt>
                <c:pt idx="1594">
                  <c:v>43587</c:v>
                </c:pt>
                <c:pt idx="1595">
                  <c:v>43588</c:v>
                </c:pt>
                <c:pt idx="1596">
                  <c:v>43591</c:v>
                </c:pt>
                <c:pt idx="1597">
                  <c:v>43592</c:v>
                </c:pt>
                <c:pt idx="1598">
                  <c:v>43593</c:v>
                </c:pt>
                <c:pt idx="1599">
                  <c:v>43594</c:v>
                </c:pt>
                <c:pt idx="1600">
                  <c:v>43595</c:v>
                </c:pt>
                <c:pt idx="1601">
                  <c:v>43598</c:v>
                </c:pt>
                <c:pt idx="1602">
                  <c:v>43599</c:v>
                </c:pt>
                <c:pt idx="1603">
                  <c:v>43600</c:v>
                </c:pt>
                <c:pt idx="1604">
                  <c:v>43601</c:v>
                </c:pt>
                <c:pt idx="1605">
                  <c:v>43602</c:v>
                </c:pt>
                <c:pt idx="1606">
                  <c:v>43605</c:v>
                </c:pt>
                <c:pt idx="1607">
                  <c:v>43606</c:v>
                </c:pt>
                <c:pt idx="1608">
                  <c:v>43607</c:v>
                </c:pt>
                <c:pt idx="1609">
                  <c:v>43608</c:v>
                </c:pt>
                <c:pt idx="1610">
                  <c:v>43609</c:v>
                </c:pt>
                <c:pt idx="1611">
                  <c:v>43613</c:v>
                </c:pt>
                <c:pt idx="1612">
                  <c:v>43614</c:v>
                </c:pt>
                <c:pt idx="1613">
                  <c:v>43615</c:v>
                </c:pt>
                <c:pt idx="1614">
                  <c:v>43616</c:v>
                </c:pt>
                <c:pt idx="1615">
                  <c:v>43619</c:v>
                </c:pt>
                <c:pt idx="1616">
                  <c:v>43620</c:v>
                </c:pt>
                <c:pt idx="1617">
                  <c:v>43621</c:v>
                </c:pt>
                <c:pt idx="1618">
                  <c:v>43622</c:v>
                </c:pt>
                <c:pt idx="1619">
                  <c:v>43623</c:v>
                </c:pt>
                <c:pt idx="1620">
                  <c:v>43626</c:v>
                </c:pt>
                <c:pt idx="1621">
                  <c:v>43627</c:v>
                </c:pt>
                <c:pt idx="1622">
                  <c:v>43628</c:v>
                </c:pt>
                <c:pt idx="1623">
                  <c:v>43629</c:v>
                </c:pt>
                <c:pt idx="1624">
                  <c:v>43630</c:v>
                </c:pt>
                <c:pt idx="1625">
                  <c:v>43633</c:v>
                </c:pt>
                <c:pt idx="1626">
                  <c:v>43634</c:v>
                </c:pt>
                <c:pt idx="1627">
                  <c:v>43635</c:v>
                </c:pt>
                <c:pt idx="1628">
                  <c:v>43636</c:v>
                </c:pt>
                <c:pt idx="1629">
                  <c:v>43637</c:v>
                </c:pt>
                <c:pt idx="1630">
                  <c:v>43640</c:v>
                </c:pt>
                <c:pt idx="1631">
                  <c:v>43641</c:v>
                </c:pt>
                <c:pt idx="1632">
                  <c:v>43642</c:v>
                </c:pt>
                <c:pt idx="1633">
                  <c:v>43643</c:v>
                </c:pt>
                <c:pt idx="1634">
                  <c:v>43644</c:v>
                </c:pt>
                <c:pt idx="1635">
                  <c:v>43647</c:v>
                </c:pt>
                <c:pt idx="1636">
                  <c:v>43648</c:v>
                </c:pt>
                <c:pt idx="1637">
                  <c:v>43649</c:v>
                </c:pt>
                <c:pt idx="1638">
                  <c:v>43651</c:v>
                </c:pt>
                <c:pt idx="1639">
                  <c:v>43654</c:v>
                </c:pt>
                <c:pt idx="1640">
                  <c:v>43655</c:v>
                </c:pt>
                <c:pt idx="1641">
                  <c:v>43656</c:v>
                </c:pt>
                <c:pt idx="1642">
                  <c:v>43657</c:v>
                </c:pt>
                <c:pt idx="1643">
                  <c:v>43658</c:v>
                </c:pt>
                <c:pt idx="1644">
                  <c:v>43661</c:v>
                </c:pt>
                <c:pt idx="1645">
                  <c:v>43662</c:v>
                </c:pt>
                <c:pt idx="1646">
                  <c:v>43663</c:v>
                </c:pt>
                <c:pt idx="1647">
                  <c:v>43664</c:v>
                </c:pt>
                <c:pt idx="1648">
                  <c:v>43665</c:v>
                </c:pt>
                <c:pt idx="1649">
                  <c:v>43668</c:v>
                </c:pt>
                <c:pt idx="1650">
                  <c:v>43669</c:v>
                </c:pt>
                <c:pt idx="1651">
                  <c:v>43670</c:v>
                </c:pt>
                <c:pt idx="1652">
                  <c:v>43671</c:v>
                </c:pt>
                <c:pt idx="1653">
                  <c:v>43672</c:v>
                </c:pt>
                <c:pt idx="1654">
                  <c:v>43675</c:v>
                </c:pt>
                <c:pt idx="1655">
                  <c:v>43676</c:v>
                </c:pt>
                <c:pt idx="1656">
                  <c:v>43677</c:v>
                </c:pt>
                <c:pt idx="1657">
                  <c:v>43678</c:v>
                </c:pt>
                <c:pt idx="1658">
                  <c:v>43679</c:v>
                </c:pt>
                <c:pt idx="1659">
                  <c:v>43682</c:v>
                </c:pt>
                <c:pt idx="1660">
                  <c:v>43683</c:v>
                </c:pt>
                <c:pt idx="1661">
                  <c:v>43684</c:v>
                </c:pt>
                <c:pt idx="1662">
                  <c:v>43685</c:v>
                </c:pt>
                <c:pt idx="1663">
                  <c:v>43686</c:v>
                </c:pt>
                <c:pt idx="1664">
                  <c:v>43689</c:v>
                </c:pt>
                <c:pt idx="1665">
                  <c:v>43690</c:v>
                </c:pt>
                <c:pt idx="1666">
                  <c:v>43691</c:v>
                </c:pt>
                <c:pt idx="1667">
                  <c:v>43692</c:v>
                </c:pt>
                <c:pt idx="1668">
                  <c:v>43693</c:v>
                </c:pt>
                <c:pt idx="1669">
                  <c:v>43696</c:v>
                </c:pt>
                <c:pt idx="1670">
                  <c:v>43697</c:v>
                </c:pt>
                <c:pt idx="1671">
                  <c:v>43698</c:v>
                </c:pt>
                <c:pt idx="1672">
                  <c:v>43699</c:v>
                </c:pt>
                <c:pt idx="1673">
                  <c:v>43700</c:v>
                </c:pt>
                <c:pt idx="1674">
                  <c:v>43703</c:v>
                </c:pt>
                <c:pt idx="1675">
                  <c:v>43704</c:v>
                </c:pt>
                <c:pt idx="1676">
                  <c:v>43705</c:v>
                </c:pt>
                <c:pt idx="1677">
                  <c:v>43706</c:v>
                </c:pt>
                <c:pt idx="1678">
                  <c:v>43707</c:v>
                </c:pt>
                <c:pt idx="1679">
                  <c:v>43711</c:v>
                </c:pt>
                <c:pt idx="1680">
                  <c:v>43712</c:v>
                </c:pt>
                <c:pt idx="1681">
                  <c:v>43713</c:v>
                </c:pt>
                <c:pt idx="1682">
                  <c:v>43714</c:v>
                </c:pt>
                <c:pt idx="1683">
                  <c:v>43717</c:v>
                </c:pt>
                <c:pt idx="1684">
                  <c:v>43718</c:v>
                </c:pt>
                <c:pt idx="1685">
                  <c:v>43719</c:v>
                </c:pt>
                <c:pt idx="1686">
                  <c:v>43720</c:v>
                </c:pt>
                <c:pt idx="1687">
                  <c:v>43721</c:v>
                </c:pt>
                <c:pt idx="1688">
                  <c:v>43724</c:v>
                </c:pt>
                <c:pt idx="1689">
                  <c:v>43725</c:v>
                </c:pt>
                <c:pt idx="1690">
                  <c:v>43726</c:v>
                </c:pt>
                <c:pt idx="1691">
                  <c:v>43727</c:v>
                </c:pt>
                <c:pt idx="1692">
                  <c:v>43728</c:v>
                </c:pt>
                <c:pt idx="1693">
                  <c:v>43731</c:v>
                </c:pt>
                <c:pt idx="1694">
                  <c:v>43732</c:v>
                </c:pt>
                <c:pt idx="1695">
                  <c:v>43733</c:v>
                </c:pt>
                <c:pt idx="1696">
                  <c:v>43734</c:v>
                </c:pt>
                <c:pt idx="1697">
                  <c:v>43735</c:v>
                </c:pt>
                <c:pt idx="1698">
                  <c:v>43738</c:v>
                </c:pt>
                <c:pt idx="1699">
                  <c:v>43739</c:v>
                </c:pt>
                <c:pt idx="1700">
                  <c:v>43740</c:v>
                </c:pt>
                <c:pt idx="1701">
                  <c:v>43741</c:v>
                </c:pt>
                <c:pt idx="1702">
                  <c:v>43742</c:v>
                </c:pt>
                <c:pt idx="1703">
                  <c:v>43745</c:v>
                </c:pt>
                <c:pt idx="1704">
                  <c:v>43746</c:v>
                </c:pt>
                <c:pt idx="1705">
                  <c:v>43747</c:v>
                </c:pt>
                <c:pt idx="1706">
                  <c:v>43748</c:v>
                </c:pt>
                <c:pt idx="1707">
                  <c:v>43749</c:v>
                </c:pt>
                <c:pt idx="1708">
                  <c:v>43752</c:v>
                </c:pt>
                <c:pt idx="1709">
                  <c:v>43753</c:v>
                </c:pt>
                <c:pt idx="1710">
                  <c:v>43754</c:v>
                </c:pt>
                <c:pt idx="1711">
                  <c:v>43755</c:v>
                </c:pt>
                <c:pt idx="1712">
                  <c:v>43756</c:v>
                </c:pt>
                <c:pt idx="1713">
                  <c:v>43759</c:v>
                </c:pt>
                <c:pt idx="1714">
                  <c:v>43760</c:v>
                </c:pt>
                <c:pt idx="1715">
                  <c:v>43761</c:v>
                </c:pt>
                <c:pt idx="1716">
                  <c:v>43762</c:v>
                </c:pt>
                <c:pt idx="1717">
                  <c:v>43763</c:v>
                </c:pt>
                <c:pt idx="1718">
                  <c:v>43766</c:v>
                </c:pt>
                <c:pt idx="1719">
                  <c:v>43767</c:v>
                </c:pt>
                <c:pt idx="1720">
                  <c:v>43768</c:v>
                </c:pt>
                <c:pt idx="1721">
                  <c:v>43769</c:v>
                </c:pt>
                <c:pt idx="1722">
                  <c:v>43770</c:v>
                </c:pt>
                <c:pt idx="1723">
                  <c:v>43773</c:v>
                </c:pt>
                <c:pt idx="1724">
                  <c:v>43774</c:v>
                </c:pt>
                <c:pt idx="1725">
                  <c:v>43775</c:v>
                </c:pt>
                <c:pt idx="1726">
                  <c:v>43776</c:v>
                </c:pt>
                <c:pt idx="1727">
                  <c:v>43777</c:v>
                </c:pt>
                <c:pt idx="1728">
                  <c:v>43780</c:v>
                </c:pt>
                <c:pt idx="1729">
                  <c:v>43781</c:v>
                </c:pt>
                <c:pt idx="1730">
                  <c:v>43782</c:v>
                </c:pt>
                <c:pt idx="1731">
                  <c:v>43783</c:v>
                </c:pt>
                <c:pt idx="1732">
                  <c:v>43784</c:v>
                </c:pt>
                <c:pt idx="1733">
                  <c:v>43787</c:v>
                </c:pt>
                <c:pt idx="1734">
                  <c:v>43788</c:v>
                </c:pt>
                <c:pt idx="1735">
                  <c:v>43789</c:v>
                </c:pt>
                <c:pt idx="1736">
                  <c:v>43790</c:v>
                </c:pt>
                <c:pt idx="1737">
                  <c:v>43791</c:v>
                </c:pt>
                <c:pt idx="1738">
                  <c:v>43794</c:v>
                </c:pt>
                <c:pt idx="1739">
                  <c:v>43795</c:v>
                </c:pt>
                <c:pt idx="1740">
                  <c:v>43796</c:v>
                </c:pt>
                <c:pt idx="1741">
                  <c:v>43798</c:v>
                </c:pt>
                <c:pt idx="1742">
                  <c:v>43801</c:v>
                </c:pt>
                <c:pt idx="1743">
                  <c:v>43802</c:v>
                </c:pt>
                <c:pt idx="1744">
                  <c:v>43803</c:v>
                </c:pt>
                <c:pt idx="1745">
                  <c:v>43804</c:v>
                </c:pt>
                <c:pt idx="1746">
                  <c:v>43805</c:v>
                </c:pt>
                <c:pt idx="1747">
                  <c:v>43808</c:v>
                </c:pt>
                <c:pt idx="1748">
                  <c:v>43809</c:v>
                </c:pt>
                <c:pt idx="1749">
                  <c:v>43810</c:v>
                </c:pt>
                <c:pt idx="1750">
                  <c:v>43811</c:v>
                </c:pt>
                <c:pt idx="1751">
                  <c:v>43812</c:v>
                </c:pt>
                <c:pt idx="1752">
                  <c:v>43815</c:v>
                </c:pt>
                <c:pt idx="1753">
                  <c:v>43816</c:v>
                </c:pt>
                <c:pt idx="1754">
                  <c:v>43817</c:v>
                </c:pt>
                <c:pt idx="1755">
                  <c:v>43818</c:v>
                </c:pt>
                <c:pt idx="1756">
                  <c:v>43819</c:v>
                </c:pt>
                <c:pt idx="1757">
                  <c:v>43822</c:v>
                </c:pt>
                <c:pt idx="1758">
                  <c:v>43823</c:v>
                </c:pt>
                <c:pt idx="1759">
                  <c:v>43825</c:v>
                </c:pt>
                <c:pt idx="1760">
                  <c:v>43826</c:v>
                </c:pt>
                <c:pt idx="1761">
                  <c:v>43829</c:v>
                </c:pt>
                <c:pt idx="1762">
                  <c:v>43830</c:v>
                </c:pt>
                <c:pt idx="1763">
                  <c:v>43832</c:v>
                </c:pt>
                <c:pt idx="1764">
                  <c:v>43833</c:v>
                </c:pt>
                <c:pt idx="1765">
                  <c:v>43836</c:v>
                </c:pt>
                <c:pt idx="1766">
                  <c:v>43837</c:v>
                </c:pt>
                <c:pt idx="1767">
                  <c:v>43838</c:v>
                </c:pt>
                <c:pt idx="1768">
                  <c:v>43839</c:v>
                </c:pt>
                <c:pt idx="1769">
                  <c:v>43840</c:v>
                </c:pt>
                <c:pt idx="1770">
                  <c:v>43843</c:v>
                </c:pt>
                <c:pt idx="1771">
                  <c:v>43844</c:v>
                </c:pt>
                <c:pt idx="1772">
                  <c:v>43845</c:v>
                </c:pt>
                <c:pt idx="1773">
                  <c:v>43846</c:v>
                </c:pt>
                <c:pt idx="1774">
                  <c:v>43847</c:v>
                </c:pt>
                <c:pt idx="1775">
                  <c:v>43851</c:v>
                </c:pt>
                <c:pt idx="1776">
                  <c:v>43852</c:v>
                </c:pt>
                <c:pt idx="1777">
                  <c:v>43853</c:v>
                </c:pt>
                <c:pt idx="1778">
                  <c:v>43854</c:v>
                </c:pt>
                <c:pt idx="1779">
                  <c:v>43857</c:v>
                </c:pt>
                <c:pt idx="1780">
                  <c:v>43858</c:v>
                </c:pt>
                <c:pt idx="1781">
                  <c:v>43859</c:v>
                </c:pt>
                <c:pt idx="1782">
                  <c:v>43860</c:v>
                </c:pt>
                <c:pt idx="1783">
                  <c:v>43861</c:v>
                </c:pt>
                <c:pt idx="1784">
                  <c:v>43864</c:v>
                </c:pt>
                <c:pt idx="1785">
                  <c:v>43865</c:v>
                </c:pt>
                <c:pt idx="1786">
                  <c:v>43866</c:v>
                </c:pt>
                <c:pt idx="1787">
                  <c:v>43867</c:v>
                </c:pt>
                <c:pt idx="1788">
                  <c:v>43868</c:v>
                </c:pt>
                <c:pt idx="1789">
                  <c:v>43871</c:v>
                </c:pt>
                <c:pt idx="1790">
                  <c:v>43872</c:v>
                </c:pt>
                <c:pt idx="1791">
                  <c:v>43873</c:v>
                </c:pt>
                <c:pt idx="1792">
                  <c:v>43874</c:v>
                </c:pt>
                <c:pt idx="1793">
                  <c:v>43875</c:v>
                </c:pt>
                <c:pt idx="1794">
                  <c:v>43879</c:v>
                </c:pt>
                <c:pt idx="1795">
                  <c:v>43880</c:v>
                </c:pt>
                <c:pt idx="1796">
                  <c:v>43881</c:v>
                </c:pt>
                <c:pt idx="1797">
                  <c:v>43882</c:v>
                </c:pt>
                <c:pt idx="1798">
                  <c:v>43885</c:v>
                </c:pt>
                <c:pt idx="1799">
                  <c:v>43886</c:v>
                </c:pt>
                <c:pt idx="1800">
                  <c:v>43887</c:v>
                </c:pt>
                <c:pt idx="1801">
                  <c:v>43888</c:v>
                </c:pt>
                <c:pt idx="1802">
                  <c:v>43889</c:v>
                </c:pt>
                <c:pt idx="1803">
                  <c:v>43892</c:v>
                </c:pt>
                <c:pt idx="1804">
                  <c:v>43893</c:v>
                </c:pt>
                <c:pt idx="1805">
                  <c:v>43894</c:v>
                </c:pt>
                <c:pt idx="1806">
                  <c:v>43895</c:v>
                </c:pt>
                <c:pt idx="1807">
                  <c:v>43896</c:v>
                </c:pt>
                <c:pt idx="1808">
                  <c:v>43899</c:v>
                </c:pt>
                <c:pt idx="1809">
                  <c:v>43900</c:v>
                </c:pt>
                <c:pt idx="1810">
                  <c:v>43901</c:v>
                </c:pt>
                <c:pt idx="1811">
                  <c:v>43902</c:v>
                </c:pt>
                <c:pt idx="1812">
                  <c:v>43903</c:v>
                </c:pt>
                <c:pt idx="1813">
                  <c:v>43906</c:v>
                </c:pt>
                <c:pt idx="1814">
                  <c:v>43907</c:v>
                </c:pt>
                <c:pt idx="1815">
                  <c:v>43908</c:v>
                </c:pt>
                <c:pt idx="1816">
                  <c:v>43909</c:v>
                </c:pt>
                <c:pt idx="1817">
                  <c:v>43910</c:v>
                </c:pt>
                <c:pt idx="1818">
                  <c:v>43913</c:v>
                </c:pt>
                <c:pt idx="1819">
                  <c:v>43914</c:v>
                </c:pt>
                <c:pt idx="1820">
                  <c:v>43915</c:v>
                </c:pt>
                <c:pt idx="1821">
                  <c:v>43916</c:v>
                </c:pt>
                <c:pt idx="1822">
                  <c:v>43917</c:v>
                </c:pt>
                <c:pt idx="1823">
                  <c:v>43920</c:v>
                </c:pt>
                <c:pt idx="1824">
                  <c:v>43921</c:v>
                </c:pt>
                <c:pt idx="1825">
                  <c:v>43922</c:v>
                </c:pt>
                <c:pt idx="1826">
                  <c:v>43923</c:v>
                </c:pt>
                <c:pt idx="1827">
                  <c:v>43924</c:v>
                </c:pt>
                <c:pt idx="1828">
                  <c:v>43927</c:v>
                </c:pt>
                <c:pt idx="1829">
                  <c:v>43928</c:v>
                </c:pt>
                <c:pt idx="1830">
                  <c:v>43929</c:v>
                </c:pt>
                <c:pt idx="1831">
                  <c:v>43930</c:v>
                </c:pt>
                <c:pt idx="1832">
                  <c:v>43934</c:v>
                </c:pt>
                <c:pt idx="1833">
                  <c:v>43935</c:v>
                </c:pt>
                <c:pt idx="1834">
                  <c:v>43936</c:v>
                </c:pt>
                <c:pt idx="1835">
                  <c:v>43937</c:v>
                </c:pt>
                <c:pt idx="1836">
                  <c:v>43938</c:v>
                </c:pt>
                <c:pt idx="1837">
                  <c:v>43941</c:v>
                </c:pt>
                <c:pt idx="1838">
                  <c:v>43942</c:v>
                </c:pt>
                <c:pt idx="1839">
                  <c:v>43943</c:v>
                </c:pt>
                <c:pt idx="1840">
                  <c:v>43944</c:v>
                </c:pt>
                <c:pt idx="1841">
                  <c:v>43945</c:v>
                </c:pt>
                <c:pt idx="1842">
                  <c:v>43948</c:v>
                </c:pt>
                <c:pt idx="1843">
                  <c:v>43949</c:v>
                </c:pt>
                <c:pt idx="1844">
                  <c:v>43950</c:v>
                </c:pt>
                <c:pt idx="1845">
                  <c:v>43951</c:v>
                </c:pt>
                <c:pt idx="1846">
                  <c:v>43952</c:v>
                </c:pt>
                <c:pt idx="1847">
                  <c:v>43955</c:v>
                </c:pt>
                <c:pt idx="1848">
                  <c:v>43956</c:v>
                </c:pt>
                <c:pt idx="1849">
                  <c:v>43957</c:v>
                </c:pt>
                <c:pt idx="1850">
                  <c:v>43958</c:v>
                </c:pt>
                <c:pt idx="1851">
                  <c:v>43959</c:v>
                </c:pt>
                <c:pt idx="1852">
                  <c:v>43962</c:v>
                </c:pt>
                <c:pt idx="1853">
                  <c:v>43963</c:v>
                </c:pt>
                <c:pt idx="1854">
                  <c:v>43964</c:v>
                </c:pt>
                <c:pt idx="1855">
                  <c:v>43965</c:v>
                </c:pt>
                <c:pt idx="1856">
                  <c:v>43966</c:v>
                </c:pt>
                <c:pt idx="1857">
                  <c:v>43969</c:v>
                </c:pt>
                <c:pt idx="1858">
                  <c:v>43970</c:v>
                </c:pt>
                <c:pt idx="1859">
                  <c:v>43971</c:v>
                </c:pt>
                <c:pt idx="1860">
                  <c:v>43972</c:v>
                </c:pt>
                <c:pt idx="1861">
                  <c:v>43973</c:v>
                </c:pt>
                <c:pt idx="1862">
                  <c:v>43977</c:v>
                </c:pt>
                <c:pt idx="1863">
                  <c:v>43978</c:v>
                </c:pt>
                <c:pt idx="1864">
                  <c:v>43979</c:v>
                </c:pt>
                <c:pt idx="1865">
                  <c:v>43980</c:v>
                </c:pt>
                <c:pt idx="1866">
                  <c:v>43983</c:v>
                </c:pt>
                <c:pt idx="1867">
                  <c:v>43984</c:v>
                </c:pt>
                <c:pt idx="1868">
                  <c:v>43985</c:v>
                </c:pt>
                <c:pt idx="1869">
                  <c:v>43986</c:v>
                </c:pt>
                <c:pt idx="1870">
                  <c:v>43987</c:v>
                </c:pt>
                <c:pt idx="1871">
                  <c:v>43990</c:v>
                </c:pt>
                <c:pt idx="1872">
                  <c:v>43991</c:v>
                </c:pt>
                <c:pt idx="1873">
                  <c:v>43992</c:v>
                </c:pt>
                <c:pt idx="1874">
                  <c:v>43993</c:v>
                </c:pt>
                <c:pt idx="1875">
                  <c:v>43994</c:v>
                </c:pt>
                <c:pt idx="1876">
                  <c:v>43997</c:v>
                </c:pt>
                <c:pt idx="1877">
                  <c:v>43998</c:v>
                </c:pt>
                <c:pt idx="1878">
                  <c:v>43999</c:v>
                </c:pt>
                <c:pt idx="1879">
                  <c:v>44000</c:v>
                </c:pt>
                <c:pt idx="1880">
                  <c:v>44001</c:v>
                </c:pt>
                <c:pt idx="1881">
                  <c:v>44004</c:v>
                </c:pt>
                <c:pt idx="1882">
                  <c:v>44005</c:v>
                </c:pt>
                <c:pt idx="1883">
                  <c:v>44006</c:v>
                </c:pt>
                <c:pt idx="1884">
                  <c:v>44007</c:v>
                </c:pt>
                <c:pt idx="1885">
                  <c:v>44008</c:v>
                </c:pt>
                <c:pt idx="1886">
                  <c:v>44011</c:v>
                </c:pt>
                <c:pt idx="1887">
                  <c:v>44012</c:v>
                </c:pt>
                <c:pt idx="1888">
                  <c:v>44013</c:v>
                </c:pt>
                <c:pt idx="1889">
                  <c:v>44014</c:v>
                </c:pt>
                <c:pt idx="1890">
                  <c:v>44018</c:v>
                </c:pt>
                <c:pt idx="1891">
                  <c:v>44019</c:v>
                </c:pt>
                <c:pt idx="1892">
                  <c:v>44020</c:v>
                </c:pt>
                <c:pt idx="1893">
                  <c:v>44021</c:v>
                </c:pt>
                <c:pt idx="1894">
                  <c:v>44022</c:v>
                </c:pt>
                <c:pt idx="1895">
                  <c:v>44025</c:v>
                </c:pt>
                <c:pt idx="1896">
                  <c:v>44026</c:v>
                </c:pt>
                <c:pt idx="1897">
                  <c:v>44027</c:v>
                </c:pt>
                <c:pt idx="1898">
                  <c:v>44028</c:v>
                </c:pt>
                <c:pt idx="1899">
                  <c:v>44029</c:v>
                </c:pt>
                <c:pt idx="1900">
                  <c:v>44032</c:v>
                </c:pt>
                <c:pt idx="1901">
                  <c:v>44033</c:v>
                </c:pt>
                <c:pt idx="1902">
                  <c:v>44034</c:v>
                </c:pt>
                <c:pt idx="1903">
                  <c:v>44035</c:v>
                </c:pt>
                <c:pt idx="1904">
                  <c:v>44036</c:v>
                </c:pt>
                <c:pt idx="1905">
                  <c:v>44039</c:v>
                </c:pt>
                <c:pt idx="1906">
                  <c:v>44040</c:v>
                </c:pt>
                <c:pt idx="1907">
                  <c:v>44041</c:v>
                </c:pt>
                <c:pt idx="1908">
                  <c:v>44042</c:v>
                </c:pt>
                <c:pt idx="1909">
                  <c:v>44043</c:v>
                </c:pt>
                <c:pt idx="1910">
                  <c:v>44046</c:v>
                </c:pt>
                <c:pt idx="1911">
                  <c:v>44047</c:v>
                </c:pt>
                <c:pt idx="1912">
                  <c:v>44048</c:v>
                </c:pt>
                <c:pt idx="1913">
                  <c:v>44049</c:v>
                </c:pt>
                <c:pt idx="1914">
                  <c:v>44050</c:v>
                </c:pt>
                <c:pt idx="1915">
                  <c:v>44053</c:v>
                </c:pt>
                <c:pt idx="1916">
                  <c:v>44054</c:v>
                </c:pt>
                <c:pt idx="1917">
                  <c:v>44055</c:v>
                </c:pt>
                <c:pt idx="1918">
                  <c:v>44056</c:v>
                </c:pt>
                <c:pt idx="1919">
                  <c:v>44057</c:v>
                </c:pt>
                <c:pt idx="1920">
                  <c:v>44060</c:v>
                </c:pt>
                <c:pt idx="1921">
                  <c:v>44061</c:v>
                </c:pt>
                <c:pt idx="1922">
                  <c:v>44062</c:v>
                </c:pt>
                <c:pt idx="1923">
                  <c:v>44063</c:v>
                </c:pt>
                <c:pt idx="1924">
                  <c:v>44064</c:v>
                </c:pt>
                <c:pt idx="1925">
                  <c:v>44067</c:v>
                </c:pt>
                <c:pt idx="1926">
                  <c:v>44068</c:v>
                </c:pt>
                <c:pt idx="1927">
                  <c:v>44069</c:v>
                </c:pt>
                <c:pt idx="1928">
                  <c:v>44070</c:v>
                </c:pt>
                <c:pt idx="1929">
                  <c:v>44071</c:v>
                </c:pt>
                <c:pt idx="1930">
                  <c:v>44074</c:v>
                </c:pt>
                <c:pt idx="1931">
                  <c:v>44075</c:v>
                </c:pt>
                <c:pt idx="1932">
                  <c:v>44076</c:v>
                </c:pt>
                <c:pt idx="1933">
                  <c:v>44077</c:v>
                </c:pt>
                <c:pt idx="1934">
                  <c:v>44078</c:v>
                </c:pt>
                <c:pt idx="1935">
                  <c:v>44082</c:v>
                </c:pt>
                <c:pt idx="1936">
                  <c:v>44083</c:v>
                </c:pt>
                <c:pt idx="1937">
                  <c:v>44084</c:v>
                </c:pt>
                <c:pt idx="1938">
                  <c:v>44085</c:v>
                </c:pt>
                <c:pt idx="1939">
                  <c:v>44088</c:v>
                </c:pt>
                <c:pt idx="1940">
                  <c:v>44089</c:v>
                </c:pt>
                <c:pt idx="1941">
                  <c:v>44090</c:v>
                </c:pt>
                <c:pt idx="1942">
                  <c:v>44091</c:v>
                </c:pt>
                <c:pt idx="1943">
                  <c:v>44092</c:v>
                </c:pt>
                <c:pt idx="1944">
                  <c:v>44095</c:v>
                </c:pt>
                <c:pt idx="1945">
                  <c:v>44096</c:v>
                </c:pt>
                <c:pt idx="1946">
                  <c:v>44097</c:v>
                </c:pt>
                <c:pt idx="1947">
                  <c:v>44098</c:v>
                </c:pt>
                <c:pt idx="1948">
                  <c:v>44099</c:v>
                </c:pt>
                <c:pt idx="1949">
                  <c:v>44102</c:v>
                </c:pt>
                <c:pt idx="1950">
                  <c:v>44103</c:v>
                </c:pt>
                <c:pt idx="1951">
                  <c:v>44104</c:v>
                </c:pt>
                <c:pt idx="1952">
                  <c:v>44105</c:v>
                </c:pt>
                <c:pt idx="1953">
                  <c:v>44106</c:v>
                </c:pt>
                <c:pt idx="1954">
                  <c:v>44109</c:v>
                </c:pt>
                <c:pt idx="1955">
                  <c:v>44110</c:v>
                </c:pt>
                <c:pt idx="1956">
                  <c:v>44111</c:v>
                </c:pt>
                <c:pt idx="1957">
                  <c:v>44112</c:v>
                </c:pt>
                <c:pt idx="1958">
                  <c:v>44113</c:v>
                </c:pt>
                <c:pt idx="1959">
                  <c:v>44116</c:v>
                </c:pt>
                <c:pt idx="1960">
                  <c:v>44117</c:v>
                </c:pt>
                <c:pt idx="1961">
                  <c:v>44118</c:v>
                </c:pt>
                <c:pt idx="1962">
                  <c:v>44119</c:v>
                </c:pt>
                <c:pt idx="1963">
                  <c:v>44120</c:v>
                </c:pt>
                <c:pt idx="1964">
                  <c:v>44123</c:v>
                </c:pt>
                <c:pt idx="1965">
                  <c:v>44124</c:v>
                </c:pt>
                <c:pt idx="1966">
                  <c:v>44125</c:v>
                </c:pt>
                <c:pt idx="1967">
                  <c:v>44126</c:v>
                </c:pt>
                <c:pt idx="1968">
                  <c:v>44127</c:v>
                </c:pt>
                <c:pt idx="1969">
                  <c:v>44130</c:v>
                </c:pt>
                <c:pt idx="1970">
                  <c:v>44131</c:v>
                </c:pt>
                <c:pt idx="1971">
                  <c:v>44132</c:v>
                </c:pt>
                <c:pt idx="1972">
                  <c:v>44133</c:v>
                </c:pt>
                <c:pt idx="1973">
                  <c:v>44134</c:v>
                </c:pt>
                <c:pt idx="1974">
                  <c:v>44137</c:v>
                </c:pt>
                <c:pt idx="1975">
                  <c:v>44138</c:v>
                </c:pt>
                <c:pt idx="1976">
                  <c:v>44139</c:v>
                </c:pt>
                <c:pt idx="1977">
                  <c:v>44140</c:v>
                </c:pt>
                <c:pt idx="1978">
                  <c:v>44141</c:v>
                </c:pt>
                <c:pt idx="1979">
                  <c:v>44144</c:v>
                </c:pt>
                <c:pt idx="1980">
                  <c:v>44145</c:v>
                </c:pt>
                <c:pt idx="1981">
                  <c:v>44146</c:v>
                </c:pt>
                <c:pt idx="1982">
                  <c:v>44147</c:v>
                </c:pt>
                <c:pt idx="1983">
                  <c:v>44148</c:v>
                </c:pt>
                <c:pt idx="1984">
                  <c:v>44151</c:v>
                </c:pt>
                <c:pt idx="1985">
                  <c:v>44152</c:v>
                </c:pt>
                <c:pt idx="1986">
                  <c:v>44153</c:v>
                </c:pt>
                <c:pt idx="1987">
                  <c:v>44154</c:v>
                </c:pt>
                <c:pt idx="1988">
                  <c:v>44155</c:v>
                </c:pt>
                <c:pt idx="1989">
                  <c:v>44158</c:v>
                </c:pt>
                <c:pt idx="1990">
                  <c:v>44159</c:v>
                </c:pt>
                <c:pt idx="1991">
                  <c:v>44160</c:v>
                </c:pt>
                <c:pt idx="1992">
                  <c:v>44162</c:v>
                </c:pt>
                <c:pt idx="1993">
                  <c:v>44165</c:v>
                </c:pt>
                <c:pt idx="1994">
                  <c:v>44166</c:v>
                </c:pt>
                <c:pt idx="1995">
                  <c:v>44167</c:v>
                </c:pt>
                <c:pt idx="1996">
                  <c:v>44168</c:v>
                </c:pt>
                <c:pt idx="1997">
                  <c:v>44169</c:v>
                </c:pt>
                <c:pt idx="1998">
                  <c:v>44172</c:v>
                </c:pt>
                <c:pt idx="1999">
                  <c:v>44173</c:v>
                </c:pt>
                <c:pt idx="2000">
                  <c:v>44174</c:v>
                </c:pt>
                <c:pt idx="2001">
                  <c:v>44175</c:v>
                </c:pt>
                <c:pt idx="2002">
                  <c:v>44176</c:v>
                </c:pt>
                <c:pt idx="2003">
                  <c:v>44179</c:v>
                </c:pt>
                <c:pt idx="2004">
                  <c:v>44180</c:v>
                </c:pt>
                <c:pt idx="2005">
                  <c:v>44181</c:v>
                </c:pt>
                <c:pt idx="2006">
                  <c:v>44182</c:v>
                </c:pt>
                <c:pt idx="2007">
                  <c:v>44183</c:v>
                </c:pt>
                <c:pt idx="2008">
                  <c:v>44186</c:v>
                </c:pt>
                <c:pt idx="2009">
                  <c:v>44187</c:v>
                </c:pt>
                <c:pt idx="2010">
                  <c:v>44188</c:v>
                </c:pt>
                <c:pt idx="2011">
                  <c:v>44189</c:v>
                </c:pt>
                <c:pt idx="2012">
                  <c:v>44193</c:v>
                </c:pt>
                <c:pt idx="2013">
                  <c:v>44194</c:v>
                </c:pt>
                <c:pt idx="2014">
                  <c:v>44195</c:v>
                </c:pt>
                <c:pt idx="2015">
                  <c:v>44196</c:v>
                </c:pt>
                <c:pt idx="2016">
                  <c:v>44200</c:v>
                </c:pt>
                <c:pt idx="2017">
                  <c:v>44201</c:v>
                </c:pt>
                <c:pt idx="2018">
                  <c:v>44202</c:v>
                </c:pt>
                <c:pt idx="2019">
                  <c:v>44203</c:v>
                </c:pt>
                <c:pt idx="2020">
                  <c:v>44204</c:v>
                </c:pt>
                <c:pt idx="2021">
                  <c:v>44207</c:v>
                </c:pt>
                <c:pt idx="2022">
                  <c:v>44208</c:v>
                </c:pt>
                <c:pt idx="2023">
                  <c:v>44209</c:v>
                </c:pt>
                <c:pt idx="2024">
                  <c:v>44210</c:v>
                </c:pt>
                <c:pt idx="2025">
                  <c:v>44211</c:v>
                </c:pt>
                <c:pt idx="2026">
                  <c:v>44215</c:v>
                </c:pt>
                <c:pt idx="2027">
                  <c:v>44216</c:v>
                </c:pt>
                <c:pt idx="2028">
                  <c:v>44217</c:v>
                </c:pt>
                <c:pt idx="2029">
                  <c:v>44218</c:v>
                </c:pt>
                <c:pt idx="2030">
                  <c:v>44221</c:v>
                </c:pt>
                <c:pt idx="2031">
                  <c:v>44222</c:v>
                </c:pt>
                <c:pt idx="2032">
                  <c:v>44223</c:v>
                </c:pt>
                <c:pt idx="2033">
                  <c:v>44224</c:v>
                </c:pt>
                <c:pt idx="2034">
                  <c:v>44225</c:v>
                </c:pt>
                <c:pt idx="2035">
                  <c:v>44228</c:v>
                </c:pt>
                <c:pt idx="2036">
                  <c:v>44229</c:v>
                </c:pt>
                <c:pt idx="2037">
                  <c:v>44230</c:v>
                </c:pt>
                <c:pt idx="2038">
                  <c:v>44231</c:v>
                </c:pt>
                <c:pt idx="2039">
                  <c:v>44232</c:v>
                </c:pt>
                <c:pt idx="2040">
                  <c:v>44235</c:v>
                </c:pt>
                <c:pt idx="2041">
                  <c:v>44236</c:v>
                </c:pt>
                <c:pt idx="2042">
                  <c:v>44237</c:v>
                </c:pt>
                <c:pt idx="2043">
                  <c:v>44238</c:v>
                </c:pt>
                <c:pt idx="2044">
                  <c:v>44239</c:v>
                </c:pt>
                <c:pt idx="2045">
                  <c:v>44243</c:v>
                </c:pt>
                <c:pt idx="2046">
                  <c:v>44244</c:v>
                </c:pt>
                <c:pt idx="2047">
                  <c:v>44245</c:v>
                </c:pt>
                <c:pt idx="2048">
                  <c:v>44246</c:v>
                </c:pt>
                <c:pt idx="2049">
                  <c:v>44249</c:v>
                </c:pt>
                <c:pt idx="2050">
                  <c:v>44250</c:v>
                </c:pt>
                <c:pt idx="2051">
                  <c:v>44251</c:v>
                </c:pt>
                <c:pt idx="2052">
                  <c:v>44252</c:v>
                </c:pt>
                <c:pt idx="2053">
                  <c:v>44253</c:v>
                </c:pt>
                <c:pt idx="2054">
                  <c:v>44256</c:v>
                </c:pt>
                <c:pt idx="2055">
                  <c:v>44257</c:v>
                </c:pt>
                <c:pt idx="2056">
                  <c:v>44258</c:v>
                </c:pt>
                <c:pt idx="2057">
                  <c:v>44259</c:v>
                </c:pt>
                <c:pt idx="2058">
                  <c:v>44260</c:v>
                </c:pt>
                <c:pt idx="2059">
                  <c:v>44263</c:v>
                </c:pt>
                <c:pt idx="2060">
                  <c:v>44264</c:v>
                </c:pt>
                <c:pt idx="2061">
                  <c:v>44265</c:v>
                </c:pt>
                <c:pt idx="2062">
                  <c:v>44266</c:v>
                </c:pt>
                <c:pt idx="2063">
                  <c:v>44267</c:v>
                </c:pt>
                <c:pt idx="2064">
                  <c:v>44270</c:v>
                </c:pt>
                <c:pt idx="2065">
                  <c:v>44271</c:v>
                </c:pt>
                <c:pt idx="2066">
                  <c:v>44272</c:v>
                </c:pt>
                <c:pt idx="2067">
                  <c:v>44273</c:v>
                </c:pt>
                <c:pt idx="2068">
                  <c:v>44274</c:v>
                </c:pt>
                <c:pt idx="2069">
                  <c:v>44277</c:v>
                </c:pt>
                <c:pt idx="2070">
                  <c:v>44278</c:v>
                </c:pt>
                <c:pt idx="2071">
                  <c:v>44279</c:v>
                </c:pt>
                <c:pt idx="2072">
                  <c:v>44280</c:v>
                </c:pt>
                <c:pt idx="2073">
                  <c:v>44281</c:v>
                </c:pt>
                <c:pt idx="2074">
                  <c:v>44284</c:v>
                </c:pt>
                <c:pt idx="2075">
                  <c:v>44285</c:v>
                </c:pt>
                <c:pt idx="2076">
                  <c:v>44286</c:v>
                </c:pt>
                <c:pt idx="2077">
                  <c:v>44287</c:v>
                </c:pt>
                <c:pt idx="2078">
                  <c:v>44291</c:v>
                </c:pt>
                <c:pt idx="2079">
                  <c:v>44292</c:v>
                </c:pt>
                <c:pt idx="2080">
                  <c:v>44293</c:v>
                </c:pt>
                <c:pt idx="2081">
                  <c:v>44294</c:v>
                </c:pt>
                <c:pt idx="2082">
                  <c:v>44295</c:v>
                </c:pt>
                <c:pt idx="2083">
                  <c:v>44298</c:v>
                </c:pt>
                <c:pt idx="2084">
                  <c:v>44299</c:v>
                </c:pt>
                <c:pt idx="2085">
                  <c:v>44300</c:v>
                </c:pt>
                <c:pt idx="2086">
                  <c:v>44301</c:v>
                </c:pt>
                <c:pt idx="2087">
                  <c:v>44302</c:v>
                </c:pt>
                <c:pt idx="2088">
                  <c:v>44305</c:v>
                </c:pt>
                <c:pt idx="2089">
                  <c:v>44306</c:v>
                </c:pt>
                <c:pt idx="2090">
                  <c:v>44307</c:v>
                </c:pt>
                <c:pt idx="2091">
                  <c:v>44308</c:v>
                </c:pt>
                <c:pt idx="2092">
                  <c:v>44309</c:v>
                </c:pt>
                <c:pt idx="2093">
                  <c:v>44312</c:v>
                </c:pt>
                <c:pt idx="2094">
                  <c:v>44313</c:v>
                </c:pt>
                <c:pt idx="2095">
                  <c:v>44314</c:v>
                </c:pt>
                <c:pt idx="2096">
                  <c:v>44315</c:v>
                </c:pt>
                <c:pt idx="2097">
                  <c:v>44316</c:v>
                </c:pt>
                <c:pt idx="2098">
                  <c:v>44319</c:v>
                </c:pt>
                <c:pt idx="2099">
                  <c:v>44320</c:v>
                </c:pt>
                <c:pt idx="2100">
                  <c:v>44321</c:v>
                </c:pt>
                <c:pt idx="2101">
                  <c:v>44322</c:v>
                </c:pt>
                <c:pt idx="2102">
                  <c:v>44323</c:v>
                </c:pt>
                <c:pt idx="2103">
                  <c:v>44326</c:v>
                </c:pt>
                <c:pt idx="2104">
                  <c:v>44327</c:v>
                </c:pt>
                <c:pt idx="2105">
                  <c:v>44328</c:v>
                </c:pt>
                <c:pt idx="2106">
                  <c:v>44329</c:v>
                </c:pt>
                <c:pt idx="2107">
                  <c:v>44330</c:v>
                </c:pt>
                <c:pt idx="2108">
                  <c:v>44333</c:v>
                </c:pt>
                <c:pt idx="2109">
                  <c:v>44334</c:v>
                </c:pt>
                <c:pt idx="2110">
                  <c:v>44335</c:v>
                </c:pt>
                <c:pt idx="2111">
                  <c:v>44336</c:v>
                </c:pt>
                <c:pt idx="2112">
                  <c:v>44337</c:v>
                </c:pt>
                <c:pt idx="2113">
                  <c:v>44340</c:v>
                </c:pt>
                <c:pt idx="2114">
                  <c:v>44341</c:v>
                </c:pt>
                <c:pt idx="2115">
                  <c:v>44342</c:v>
                </c:pt>
                <c:pt idx="2116">
                  <c:v>44343</c:v>
                </c:pt>
                <c:pt idx="2117">
                  <c:v>44344</c:v>
                </c:pt>
                <c:pt idx="2118">
                  <c:v>44348</c:v>
                </c:pt>
                <c:pt idx="2119">
                  <c:v>44349</c:v>
                </c:pt>
                <c:pt idx="2120">
                  <c:v>44350</c:v>
                </c:pt>
                <c:pt idx="2121">
                  <c:v>44351</c:v>
                </c:pt>
                <c:pt idx="2122">
                  <c:v>44354</c:v>
                </c:pt>
                <c:pt idx="2123">
                  <c:v>44355</c:v>
                </c:pt>
                <c:pt idx="2124">
                  <c:v>44356</c:v>
                </c:pt>
                <c:pt idx="2125">
                  <c:v>44357</c:v>
                </c:pt>
                <c:pt idx="2126">
                  <c:v>44358</c:v>
                </c:pt>
                <c:pt idx="2127">
                  <c:v>44361</c:v>
                </c:pt>
                <c:pt idx="2128">
                  <c:v>44362</c:v>
                </c:pt>
                <c:pt idx="2129">
                  <c:v>44363</c:v>
                </c:pt>
                <c:pt idx="2130">
                  <c:v>44364</c:v>
                </c:pt>
                <c:pt idx="2131">
                  <c:v>44365</c:v>
                </c:pt>
                <c:pt idx="2132">
                  <c:v>44368</c:v>
                </c:pt>
                <c:pt idx="2133">
                  <c:v>44369</c:v>
                </c:pt>
                <c:pt idx="2134">
                  <c:v>44370</c:v>
                </c:pt>
                <c:pt idx="2135">
                  <c:v>44371</c:v>
                </c:pt>
                <c:pt idx="2136">
                  <c:v>44372</c:v>
                </c:pt>
                <c:pt idx="2137">
                  <c:v>44375</c:v>
                </c:pt>
                <c:pt idx="2138">
                  <c:v>44376</c:v>
                </c:pt>
                <c:pt idx="2139">
                  <c:v>44377</c:v>
                </c:pt>
                <c:pt idx="2140">
                  <c:v>44378</c:v>
                </c:pt>
                <c:pt idx="2141">
                  <c:v>44379</c:v>
                </c:pt>
                <c:pt idx="2142">
                  <c:v>44383</c:v>
                </c:pt>
                <c:pt idx="2143">
                  <c:v>44384</c:v>
                </c:pt>
                <c:pt idx="2144">
                  <c:v>44385</c:v>
                </c:pt>
                <c:pt idx="2145">
                  <c:v>44386</c:v>
                </c:pt>
                <c:pt idx="2146">
                  <c:v>44389</c:v>
                </c:pt>
                <c:pt idx="2147">
                  <c:v>44390</c:v>
                </c:pt>
                <c:pt idx="2148">
                  <c:v>44391</c:v>
                </c:pt>
                <c:pt idx="2149">
                  <c:v>44392</c:v>
                </c:pt>
                <c:pt idx="2150">
                  <c:v>44393</c:v>
                </c:pt>
                <c:pt idx="2151">
                  <c:v>44396</c:v>
                </c:pt>
                <c:pt idx="2152">
                  <c:v>44397</c:v>
                </c:pt>
                <c:pt idx="2153">
                  <c:v>44398</c:v>
                </c:pt>
                <c:pt idx="2154">
                  <c:v>44399</c:v>
                </c:pt>
                <c:pt idx="2155">
                  <c:v>44400</c:v>
                </c:pt>
                <c:pt idx="2156">
                  <c:v>44403</c:v>
                </c:pt>
                <c:pt idx="2157">
                  <c:v>44404</c:v>
                </c:pt>
                <c:pt idx="2158">
                  <c:v>44405</c:v>
                </c:pt>
                <c:pt idx="2159">
                  <c:v>44406</c:v>
                </c:pt>
                <c:pt idx="2160">
                  <c:v>44407</c:v>
                </c:pt>
                <c:pt idx="2161">
                  <c:v>44410</c:v>
                </c:pt>
                <c:pt idx="2162">
                  <c:v>44411</c:v>
                </c:pt>
                <c:pt idx="2163">
                  <c:v>44412</c:v>
                </c:pt>
                <c:pt idx="2164">
                  <c:v>44413</c:v>
                </c:pt>
                <c:pt idx="2165">
                  <c:v>44414</c:v>
                </c:pt>
                <c:pt idx="2166">
                  <c:v>44417</c:v>
                </c:pt>
                <c:pt idx="2167">
                  <c:v>44418</c:v>
                </c:pt>
                <c:pt idx="2168">
                  <c:v>44419</c:v>
                </c:pt>
                <c:pt idx="2169">
                  <c:v>44420</c:v>
                </c:pt>
                <c:pt idx="2170">
                  <c:v>44421</c:v>
                </c:pt>
                <c:pt idx="2171">
                  <c:v>44424</c:v>
                </c:pt>
                <c:pt idx="2172">
                  <c:v>44425</c:v>
                </c:pt>
                <c:pt idx="2173">
                  <c:v>44426</c:v>
                </c:pt>
                <c:pt idx="2174">
                  <c:v>44427</c:v>
                </c:pt>
                <c:pt idx="2175">
                  <c:v>44428</c:v>
                </c:pt>
                <c:pt idx="2176">
                  <c:v>44431</c:v>
                </c:pt>
                <c:pt idx="2177">
                  <c:v>44432</c:v>
                </c:pt>
                <c:pt idx="2178">
                  <c:v>44433</c:v>
                </c:pt>
                <c:pt idx="2179">
                  <c:v>44434</c:v>
                </c:pt>
                <c:pt idx="2180">
                  <c:v>44435</c:v>
                </c:pt>
                <c:pt idx="2181">
                  <c:v>44438</c:v>
                </c:pt>
                <c:pt idx="2182">
                  <c:v>44439</c:v>
                </c:pt>
                <c:pt idx="2183">
                  <c:v>44440</c:v>
                </c:pt>
                <c:pt idx="2184">
                  <c:v>44441</c:v>
                </c:pt>
                <c:pt idx="2185">
                  <c:v>44442</c:v>
                </c:pt>
                <c:pt idx="2186">
                  <c:v>44446</c:v>
                </c:pt>
                <c:pt idx="2187">
                  <c:v>44447</c:v>
                </c:pt>
                <c:pt idx="2188">
                  <c:v>44448</c:v>
                </c:pt>
                <c:pt idx="2189">
                  <c:v>44449</c:v>
                </c:pt>
                <c:pt idx="2190">
                  <c:v>44452</c:v>
                </c:pt>
                <c:pt idx="2191">
                  <c:v>44453</c:v>
                </c:pt>
                <c:pt idx="2192">
                  <c:v>44454</c:v>
                </c:pt>
                <c:pt idx="2193">
                  <c:v>44455</c:v>
                </c:pt>
                <c:pt idx="2194">
                  <c:v>44456</c:v>
                </c:pt>
                <c:pt idx="2195">
                  <c:v>44459</c:v>
                </c:pt>
                <c:pt idx="2196">
                  <c:v>44460</c:v>
                </c:pt>
                <c:pt idx="2197">
                  <c:v>44461</c:v>
                </c:pt>
                <c:pt idx="2198">
                  <c:v>44462</c:v>
                </c:pt>
                <c:pt idx="2199">
                  <c:v>44463</c:v>
                </c:pt>
                <c:pt idx="2200">
                  <c:v>44466</c:v>
                </c:pt>
                <c:pt idx="2201">
                  <c:v>44467</c:v>
                </c:pt>
                <c:pt idx="2202">
                  <c:v>44468</c:v>
                </c:pt>
                <c:pt idx="2203">
                  <c:v>44469</c:v>
                </c:pt>
                <c:pt idx="2204">
                  <c:v>44470</c:v>
                </c:pt>
                <c:pt idx="2205">
                  <c:v>44473</c:v>
                </c:pt>
                <c:pt idx="2206">
                  <c:v>44474</c:v>
                </c:pt>
                <c:pt idx="2207">
                  <c:v>44475</c:v>
                </c:pt>
                <c:pt idx="2208">
                  <c:v>44476</c:v>
                </c:pt>
                <c:pt idx="2209">
                  <c:v>44477</c:v>
                </c:pt>
                <c:pt idx="2210">
                  <c:v>44480</c:v>
                </c:pt>
                <c:pt idx="2211">
                  <c:v>44481</c:v>
                </c:pt>
                <c:pt idx="2212">
                  <c:v>44482</c:v>
                </c:pt>
                <c:pt idx="2213">
                  <c:v>44483</c:v>
                </c:pt>
                <c:pt idx="2214">
                  <c:v>44484</c:v>
                </c:pt>
                <c:pt idx="2215">
                  <c:v>44487</c:v>
                </c:pt>
                <c:pt idx="2216">
                  <c:v>44488</c:v>
                </c:pt>
                <c:pt idx="2217">
                  <c:v>44489</c:v>
                </c:pt>
                <c:pt idx="2218">
                  <c:v>44490</c:v>
                </c:pt>
                <c:pt idx="2219">
                  <c:v>44491</c:v>
                </c:pt>
                <c:pt idx="2220">
                  <c:v>44494</c:v>
                </c:pt>
                <c:pt idx="2221">
                  <c:v>44495</c:v>
                </c:pt>
                <c:pt idx="2222">
                  <c:v>44496</c:v>
                </c:pt>
                <c:pt idx="2223">
                  <c:v>44497</c:v>
                </c:pt>
                <c:pt idx="2224">
                  <c:v>44498</c:v>
                </c:pt>
                <c:pt idx="2225">
                  <c:v>44501</c:v>
                </c:pt>
                <c:pt idx="2226">
                  <c:v>44502</c:v>
                </c:pt>
                <c:pt idx="2227">
                  <c:v>44503</c:v>
                </c:pt>
                <c:pt idx="2228">
                  <c:v>44504</c:v>
                </c:pt>
                <c:pt idx="2229">
                  <c:v>44505</c:v>
                </c:pt>
                <c:pt idx="2230">
                  <c:v>44508</c:v>
                </c:pt>
                <c:pt idx="2231">
                  <c:v>44509</c:v>
                </c:pt>
                <c:pt idx="2232">
                  <c:v>44510</c:v>
                </c:pt>
                <c:pt idx="2233">
                  <c:v>44511</c:v>
                </c:pt>
                <c:pt idx="2234">
                  <c:v>44512</c:v>
                </c:pt>
                <c:pt idx="2235">
                  <c:v>44515</c:v>
                </c:pt>
                <c:pt idx="2236">
                  <c:v>44516</c:v>
                </c:pt>
                <c:pt idx="2237">
                  <c:v>44517</c:v>
                </c:pt>
                <c:pt idx="2238">
                  <c:v>44518</c:v>
                </c:pt>
                <c:pt idx="2239">
                  <c:v>44519</c:v>
                </c:pt>
                <c:pt idx="2240">
                  <c:v>44522</c:v>
                </c:pt>
                <c:pt idx="2241">
                  <c:v>44523</c:v>
                </c:pt>
                <c:pt idx="2242">
                  <c:v>44524</c:v>
                </c:pt>
                <c:pt idx="2243">
                  <c:v>44526</c:v>
                </c:pt>
                <c:pt idx="2244">
                  <c:v>44529</c:v>
                </c:pt>
                <c:pt idx="2245">
                  <c:v>44530</c:v>
                </c:pt>
                <c:pt idx="2246">
                  <c:v>44531</c:v>
                </c:pt>
                <c:pt idx="2247">
                  <c:v>44532</c:v>
                </c:pt>
                <c:pt idx="2248">
                  <c:v>44533</c:v>
                </c:pt>
                <c:pt idx="2249">
                  <c:v>44536</c:v>
                </c:pt>
                <c:pt idx="2250">
                  <c:v>44537</c:v>
                </c:pt>
                <c:pt idx="2251">
                  <c:v>44538</c:v>
                </c:pt>
                <c:pt idx="2252">
                  <c:v>44539</c:v>
                </c:pt>
                <c:pt idx="2253">
                  <c:v>44540</c:v>
                </c:pt>
                <c:pt idx="2254">
                  <c:v>44543</c:v>
                </c:pt>
                <c:pt idx="2255">
                  <c:v>44544</c:v>
                </c:pt>
                <c:pt idx="2256">
                  <c:v>44545</c:v>
                </c:pt>
                <c:pt idx="2257">
                  <c:v>44546</c:v>
                </c:pt>
                <c:pt idx="2258">
                  <c:v>44547</c:v>
                </c:pt>
                <c:pt idx="2259">
                  <c:v>44550</c:v>
                </c:pt>
                <c:pt idx="2260">
                  <c:v>44551</c:v>
                </c:pt>
                <c:pt idx="2261">
                  <c:v>44552</c:v>
                </c:pt>
                <c:pt idx="2262">
                  <c:v>44553</c:v>
                </c:pt>
                <c:pt idx="2263">
                  <c:v>44557</c:v>
                </c:pt>
                <c:pt idx="2264">
                  <c:v>44558</c:v>
                </c:pt>
                <c:pt idx="2265">
                  <c:v>44559</c:v>
                </c:pt>
                <c:pt idx="2266">
                  <c:v>44560</c:v>
                </c:pt>
                <c:pt idx="2267">
                  <c:v>44561</c:v>
                </c:pt>
                <c:pt idx="2268">
                  <c:v>44564</c:v>
                </c:pt>
                <c:pt idx="2269">
                  <c:v>44565</c:v>
                </c:pt>
                <c:pt idx="2270">
                  <c:v>44566</c:v>
                </c:pt>
                <c:pt idx="2271">
                  <c:v>44567</c:v>
                </c:pt>
                <c:pt idx="2272">
                  <c:v>44568</c:v>
                </c:pt>
                <c:pt idx="2273">
                  <c:v>44571</c:v>
                </c:pt>
                <c:pt idx="2274">
                  <c:v>44572</c:v>
                </c:pt>
                <c:pt idx="2275">
                  <c:v>44573</c:v>
                </c:pt>
                <c:pt idx="2276">
                  <c:v>44574</c:v>
                </c:pt>
                <c:pt idx="2277">
                  <c:v>44575</c:v>
                </c:pt>
                <c:pt idx="2278">
                  <c:v>44579</c:v>
                </c:pt>
                <c:pt idx="2279">
                  <c:v>44580</c:v>
                </c:pt>
                <c:pt idx="2280">
                  <c:v>44581</c:v>
                </c:pt>
                <c:pt idx="2281">
                  <c:v>44582</c:v>
                </c:pt>
                <c:pt idx="2282">
                  <c:v>44585</c:v>
                </c:pt>
                <c:pt idx="2283">
                  <c:v>44586</c:v>
                </c:pt>
                <c:pt idx="2284">
                  <c:v>44587</c:v>
                </c:pt>
                <c:pt idx="2285">
                  <c:v>44588</c:v>
                </c:pt>
                <c:pt idx="2286">
                  <c:v>44589</c:v>
                </c:pt>
                <c:pt idx="2287">
                  <c:v>44592</c:v>
                </c:pt>
                <c:pt idx="2288">
                  <c:v>44593</c:v>
                </c:pt>
                <c:pt idx="2289">
                  <c:v>44594</c:v>
                </c:pt>
                <c:pt idx="2290">
                  <c:v>44595</c:v>
                </c:pt>
                <c:pt idx="2291">
                  <c:v>44596</c:v>
                </c:pt>
                <c:pt idx="2292">
                  <c:v>44599</c:v>
                </c:pt>
                <c:pt idx="2293">
                  <c:v>44600</c:v>
                </c:pt>
                <c:pt idx="2294">
                  <c:v>44601</c:v>
                </c:pt>
                <c:pt idx="2295">
                  <c:v>44602</c:v>
                </c:pt>
                <c:pt idx="2296">
                  <c:v>44603</c:v>
                </c:pt>
                <c:pt idx="2297">
                  <c:v>44606</c:v>
                </c:pt>
                <c:pt idx="2298">
                  <c:v>44607</c:v>
                </c:pt>
                <c:pt idx="2299">
                  <c:v>44608</c:v>
                </c:pt>
                <c:pt idx="2300">
                  <c:v>44609</c:v>
                </c:pt>
                <c:pt idx="2301">
                  <c:v>44610</c:v>
                </c:pt>
                <c:pt idx="2302">
                  <c:v>44614</c:v>
                </c:pt>
                <c:pt idx="2303">
                  <c:v>44615</c:v>
                </c:pt>
                <c:pt idx="2304">
                  <c:v>44616</c:v>
                </c:pt>
                <c:pt idx="2305">
                  <c:v>44617</c:v>
                </c:pt>
                <c:pt idx="2306">
                  <c:v>44620</c:v>
                </c:pt>
                <c:pt idx="2307">
                  <c:v>44621</c:v>
                </c:pt>
                <c:pt idx="2308">
                  <c:v>44622</c:v>
                </c:pt>
                <c:pt idx="2309">
                  <c:v>44623</c:v>
                </c:pt>
                <c:pt idx="2310">
                  <c:v>44624</c:v>
                </c:pt>
                <c:pt idx="2311">
                  <c:v>44627</c:v>
                </c:pt>
                <c:pt idx="2312">
                  <c:v>44628</c:v>
                </c:pt>
                <c:pt idx="2313">
                  <c:v>44629</c:v>
                </c:pt>
                <c:pt idx="2314">
                  <c:v>44630</c:v>
                </c:pt>
                <c:pt idx="2315">
                  <c:v>44631</c:v>
                </c:pt>
                <c:pt idx="2316">
                  <c:v>44634</c:v>
                </c:pt>
                <c:pt idx="2317">
                  <c:v>44635</c:v>
                </c:pt>
                <c:pt idx="2318">
                  <c:v>44636</c:v>
                </c:pt>
                <c:pt idx="2319">
                  <c:v>44637</c:v>
                </c:pt>
                <c:pt idx="2320">
                  <c:v>44638</c:v>
                </c:pt>
                <c:pt idx="2321">
                  <c:v>44641</c:v>
                </c:pt>
                <c:pt idx="2322">
                  <c:v>44642</c:v>
                </c:pt>
                <c:pt idx="2323">
                  <c:v>44643</c:v>
                </c:pt>
                <c:pt idx="2324">
                  <c:v>44644</c:v>
                </c:pt>
                <c:pt idx="2325">
                  <c:v>44645</c:v>
                </c:pt>
                <c:pt idx="2326">
                  <c:v>44648</c:v>
                </c:pt>
                <c:pt idx="2327">
                  <c:v>44649</c:v>
                </c:pt>
                <c:pt idx="2328">
                  <c:v>44650</c:v>
                </c:pt>
                <c:pt idx="2329">
                  <c:v>44651</c:v>
                </c:pt>
                <c:pt idx="2330">
                  <c:v>44652</c:v>
                </c:pt>
                <c:pt idx="2331">
                  <c:v>44655</c:v>
                </c:pt>
                <c:pt idx="2332">
                  <c:v>44656</c:v>
                </c:pt>
                <c:pt idx="2333">
                  <c:v>44657</c:v>
                </c:pt>
                <c:pt idx="2334">
                  <c:v>44658</c:v>
                </c:pt>
                <c:pt idx="2335">
                  <c:v>44659</c:v>
                </c:pt>
                <c:pt idx="2336">
                  <c:v>44662</c:v>
                </c:pt>
                <c:pt idx="2337">
                  <c:v>44663</c:v>
                </c:pt>
                <c:pt idx="2338">
                  <c:v>44664</c:v>
                </c:pt>
                <c:pt idx="2339">
                  <c:v>44665</c:v>
                </c:pt>
                <c:pt idx="2340">
                  <c:v>44669</c:v>
                </c:pt>
                <c:pt idx="2341">
                  <c:v>44670</c:v>
                </c:pt>
                <c:pt idx="2342">
                  <c:v>44671</c:v>
                </c:pt>
                <c:pt idx="2343">
                  <c:v>44672</c:v>
                </c:pt>
                <c:pt idx="2344">
                  <c:v>44673</c:v>
                </c:pt>
                <c:pt idx="2345">
                  <c:v>44676</c:v>
                </c:pt>
                <c:pt idx="2346">
                  <c:v>44677</c:v>
                </c:pt>
                <c:pt idx="2347">
                  <c:v>44678</c:v>
                </c:pt>
                <c:pt idx="2348">
                  <c:v>44679</c:v>
                </c:pt>
                <c:pt idx="2349">
                  <c:v>44680</c:v>
                </c:pt>
                <c:pt idx="2350">
                  <c:v>44683</c:v>
                </c:pt>
                <c:pt idx="2351">
                  <c:v>44684</c:v>
                </c:pt>
                <c:pt idx="2352">
                  <c:v>44685</c:v>
                </c:pt>
                <c:pt idx="2353">
                  <c:v>44686</c:v>
                </c:pt>
                <c:pt idx="2354">
                  <c:v>44687</c:v>
                </c:pt>
                <c:pt idx="2355">
                  <c:v>44690</c:v>
                </c:pt>
                <c:pt idx="2356">
                  <c:v>44691</c:v>
                </c:pt>
                <c:pt idx="2357">
                  <c:v>44692</c:v>
                </c:pt>
                <c:pt idx="2358">
                  <c:v>44693</c:v>
                </c:pt>
                <c:pt idx="2359">
                  <c:v>44694</c:v>
                </c:pt>
                <c:pt idx="2360">
                  <c:v>44697</c:v>
                </c:pt>
                <c:pt idx="2361">
                  <c:v>44698</c:v>
                </c:pt>
                <c:pt idx="2362">
                  <c:v>44699</c:v>
                </c:pt>
                <c:pt idx="2363">
                  <c:v>44700</c:v>
                </c:pt>
                <c:pt idx="2364">
                  <c:v>44701</c:v>
                </c:pt>
                <c:pt idx="2365">
                  <c:v>44704</c:v>
                </c:pt>
                <c:pt idx="2366">
                  <c:v>44705</c:v>
                </c:pt>
                <c:pt idx="2367">
                  <c:v>44706</c:v>
                </c:pt>
                <c:pt idx="2368">
                  <c:v>44707</c:v>
                </c:pt>
                <c:pt idx="2369">
                  <c:v>44708</c:v>
                </c:pt>
                <c:pt idx="2370">
                  <c:v>44712</c:v>
                </c:pt>
                <c:pt idx="2371">
                  <c:v>44713</c:v>
                </c:pt>
                <c:pt idx="2372">
                  <c:v>44714</c:v>
                </c:pt>
                <c:pt idx="2373">
                  <c:v>44715</c:v>
                </c:pt>
                <c:pt idx="2374">
                  <c:v>44718</c:v>
                </c:pt>
                <c:pt idx="2375">
                  <c:v>44719</c:v>
                </c:pt>
                <c:pt idx="2376">
                  <c:v>44720</c:v>
                </c:pt>
                <c:pt idx="2377">
                  <c:v>44721</c:v>
                </c:pt>
                <c:pt idx="2378">
                  <c:v>44722</c:v>
                </c:pt>
                <c:pt idx="2379">
                  <c:v>44725</c:v>
                </c:pt>
                <c:pt idx="2380">
                  <c:v>44726</c:v>
                </c:pt>
                <c:pt idx="2381">
                  <c:v>44727</c:v>
                </c:pt>
                <c:pt idx="2382">
                  <c:v>44728</c:v>
                </c:pt>
                <c:pt idx="2383">
                  <c:v>44729</c:v>
                </c:pt>
                <c:pt idx="2384">
                  <c:v>44733</c:v>
                </c:pt>
                <c:pt idx="2385">
                  <c:v>44734</c:v>
                </c:pt>
                <c:pt idx="2386">
                  <c:v>44735</c:v>
                </c:pt>
                <c:pt idx="2387">
                  <c:v>44736</c:v>
                </c:pt>
                <c:pt idx="2388">
                  <c:v>44739</c:v>
                </c:pt>
                <c:pt idx="2389">
                  <c:v>44740</c:v>
                </c:pt>
                <c:pt idx="2390">
                  <c:v>44741</c:v>
                </c:pt>
                <c:pt idx="2391">
                  <c:v>44742</c:v>
                </c:pt>
                <c:pt idx="2392">
                  <c:v>44743</c:v>
                </c:pt>
                <c:pt idx="2393">
                  <c:v>44747</c:v>
                </c:pt>
                <c:pt idx="2394">
                  <c:v>44748</c:v>
                </c:pt>
                <c:pt idx="2395">
                  <c:v>44749</c:v>
                </c:pt>
                <c:pt idx="2396">
                  <c:v>44750</c:v>
                </c:pt>
                <c:pt idx="2397">
                  <c:v>44753</c:v>
                </c:pt>
                <c:pt idx="2398">
                  <c:v>44754</c:v>
                </c:pt>
                <c:pt idx="2399">
                  <c:v>44755</c:v>
                </c:pt>
                <c:pt idx="2400">
                  <c:v>44756</c:v>
                </c:pt>
                <c:pt idx="2401">
                  <c:v>44757</c:v>
                </c:pt>
                <c:pt idx="2402">
                  <c:v>44760</c:v>
                </c:pt>
                <c:pt idx="2403">
                  <c:v>44761</c:v>
                </c:pt>
                <c:pt idx="2404">
                  <c:v>44762</c:v>
                </c:pt>
                <c:pt idx="2405">
                  <c:v>44763</c:v>
                </c:pt>
                <c:pt idx="2406">
                  <c:v>44764</c:v>
                </c:pt>
                <c:pt idx="2407">
                  <c:v>44767</c:v>
                </c:pt>
                <c:pt idx="2408">
                  <c:v>44768</c:v>
                </c:pt>
                <c:pt idx="2409">
                  <c:v>44769</c:v>
                </c:pt>
                <c:pt idx="2410">
                  <c:v>44770</c:v>
                </c:pt>
                <c:pt idx="2411">
                  <c:v>44771</c:v>
                </c:pt>
                <c:pt idx="2412">
                  <c:v>44774</c:v>
                </c:pt>
                <c:pt idx="2413">
                  <c:v>44775</c:v>
                </c:pt>
                <c:pt idx="2414">
                  <c:v>44776</c:v>
                </c:pt>
                <c:pt idx="2415">
                  <c:v>44777</c:v>
                </c:pt>
                <c:pt idx="2416">
                  <c:v>44778</c:v>
                </c:pt>
                <c:pt idx="2417">
                  <c:v>44781</c:v>
                </c:pt>
                <c:pt idx="2418">
                  <c:v>44782</c:v>
                </c:pt>
                <c:pt idx="2419">
                  <c:v>44783</c:v>
                </c:pt>
                <c:pt idx="2420">
                  <c:v>44784</c:v>
                </c:pt>
                <c:pt idx="2421">
                  <c:v>44785</c:v>
                </c:pt>
                <c:pt idx="2422">
                  <c:v>44788</c:v>
                </c:pt>
                <c:pt idx="2423">
                  <c:v>44789</c:v>
                </c:pt>
                <c:pt idx="2424">
                  <c:v>44790</c:v>
                </c:pt>
                <c:pt idx="2425">
                  <c:v>44791</c:v>
                </c:pt>
                <c:pt idx="2426">
                  <c:v>44792</c:v>
                </c:pt>
                <c:pt idx="2427">
                  <c:v>44795</c:v>
                </c:pt>
                <c:pt idx="2428">
                  <c:v>44796</c:v>
                </c:pt>
                <c:pt idx="2429">
                  <c:v>44797</c:v>
                </c:pt>
                <c:pt idx="2430">
                  <c:v>44798</c:v>
                </c:pt>
                <c:pt idx="2431">
                  <c:v>44799</c:v>
                </c:pt>
                <c:pt idx="2432">
                  <c:v>44802</c:v>
                </c:pt>
                <c:pt idx="2433">
                  <c:v>44803</c:v>
                </c:pt>
                <c:pt idx="2434">
                  <c:v>44804</c:v>
                </c:pt>
                <c:pt idx="2435">
                  <c:v>44805</c:v>
                </c:pt>
                <c:pt idx="2436">
                  <c:v>44806</c:v>
                </c:pt>
                <c:pt idx="2437">
                  <c:v>44810</c:v>
                </c:pt>
                <c:pt idx="2438">
                  <c:v>44811</c:v>
                </c:pt>
                <c:pt idx="2439">
                  <c:v>44812</c:v>
                </c:pt>
                <c:pt idx="2440">
                  <c:v>44813</c:v>
                </c:pt>
                <c:pt idx="2441">
                  <c:v>44816</c:v>
                </c:pt>
                <c:pt idx="2442">
                  <c:v>44817</c:v>
                </c:pt>
                <c:pt idx="2443">
                  <c:v>44818</c:v>
                </c:pt>
                <c:pt idx="2444">
                  <c:v>44819</c:v>
                </c:pt>
                <c:pt idx="2445">
                  <c:v>44820</c:v>
                </c:pt>
                <c:pt idx="2446">
                  <c:v>44823</c:v>
                </c:pt>
                <c:pt idx="2447">
                  <c:v>44824</c:v>
                </c:pt>
                <c:pt idx="2448">
                  <c:v>44825</c:v>
                </c:pt>
                <c:pt idx="2449">
                  <c:v>44826</c:v>
                </c:pt>
                <c:pt idx="2450">
                  <c:v>44827</c:v>
                </c:pt>
                <c:pt idx="2451">
                  <c:v>44830</c:v>
                </c:pt>
                <c:pt idx="2452">
                  <c:v>44831</c:v>
                </c:pt>
                <c:pt idx="2453">
                  <c:v>44832</c:v>
                </c:pt>
                <c:pt idx="2454">
                  <c:v>44833</c:v>
                </c:pt>
                <c:pt idx="2455">
                  <c:v>44834</c:v>
                </c:pt>
                <c:pt idx="2456">
                  <c:v>44837</c:v>
                </c:pt>
                <c:pt idx="2457">
                  <c:v>44838</c:v>
                </c:pt>
                <c:pt idx="2458">
                  <c:v>44839</c:v>
                </c:pt>
                <c:pt idx="2459">
                  <c:v>44840</c:v>
                </c:pt>
                <c:pt idx="2460">
                  <c:v>44841</c:v>
                </c:pt>
                <c:pt idx="2461">
                  <c:v>44844</c:v>
                </c:pt>
                <c:pt idx="2462">
                  <c:v>44845</c:v>
                </c:pt>
                <c:pt idx="2463">
                  <c:v>44846</c:v>
                </c:pt>
                <c:pt idx="2464">
                  <c:v>44847</c:v>
                </c:pt>
                <c:pt idx="2465">
                  <c:v>44848</c:v>
                </c:pt>
                <c:pt idx="2466">
                  <c:v>44851</c:v>
                </c:pt>
                <c:pt idx="2467">
                  <c:v>44852</c:v>
                </c:pt>
                <c:pt idx="2468">
                  <c:v>44853</c:v>
                </c:pt>
                <c:pt idx="2469">
                  <c:v>44854</c:v>
                </c:pt>
                <c:pt idx="2470">
                  <c:v>44855</c:v>
                </c:pt>
                <c:pt idx="2471">
                  <c:v>44858</c:v>
                </c:pt>
                <c:pt idx="2472">
                  <c:v>44859</c:v>
                </c:pt>
                <c:pt idx="2473">
                  <c:v>44860</c:v>
                </c:pt>
                <c:pt idx="2474">
                  <c:v>44861</c:v>
                </c:pt>
                <c:pt idx="2475">
                  <c:v>44862</c:v>
                </c:pt>
                <c:pt idx="2476">
                  <c:v>44865</c:v>
                </c:pt>
                <c:pt idx="2477">
                  <c:v>44866</c:v>
                </c:pt>
                <c:pt idx="2478">
                  <c:v>44867</c:v>
                </c:pt>
                <c:pt idx="2479">
                  <c:v>44868</c:v>
                </c:pt>
                <c:pt idx="2480">
                  <c:v>44869</c:v>
                </c:pt>
                <c:pt idx="2481">
                  <c:v>44872</c:v>
                </c:pt>
                <c:pt idx="2482">
                  <c:v>44873</c:v>
                </c:pt>
                <c:pt idx="2483">
                  <c:v>44874</c:v>
                </c:pt>
                <c:pt idx="2484">
                  <c:v>44875</c:v>
                </c:pt>
                <c:pt idx="2485">
                  <c:v>44876</c:v>
                </c:pt>
                <c:pt idx="2486">
                  <c:v>44879</c:v>
                </c:pt>
                <c:pt idx="2487">
                  <c:v>44880</c:v>
                </c:pt>
                <c:pt idx="2488">
                  <c:v>44881</c:v>
                </c:pt>
                <c:pt idx="2489">
                  <c:v>44882</c:v>
                </c:pt>
                <c:pt idx="2490">
                  <c:v>44883</c:v>
                </c:pt>
                <c:pt idx="2491">
                  <c:v>44886</c:v>
                </c:pt>
                <c:pt idx="2492">
                  <c:v>44887</c:v>
                </c:pt>
                <c:pt idx="2493">
                  <c:v>44888</c:v>
                </c:pt>
                <c:pt idx="2494">
                  <c:v>44890</c:v>
                </c:pt>
                <c:pt idx="2495">
                  <c:v>44893</c:v>
                </c:pt>
                <c:pt idx="2496">
                  <c:v>44894</c:v>
                </c:pt>
                <c:pt idx="2497">
                  <c:v>44895</c:v>
                </c:pt>
                <c:pt idx="2498">
                  <c:v>44896</c:v>
                </c:pt>
                <c:pt idx="2499">
                  <c:v>44897</c:v>
                </c:pt>
                <c:pt idx="2500">
                  <c:v>44900</c:v>
                </c:pt>
                <c:pt idx="2501">
                  <c:v>44901</c:v>
                </c:pt>
                <c:pt idx="2502">
                  <c:v>44902</c:v>
                </c:pt>
                <c:pt idx="2503">
                  <c:v>44903</c:v>
                </c:pt>
                <c:pt idx="2504">
                  <c:v>44904</c:v>
                </c:pt>
                <c:pt idx="2505">
                  <c:v>44907</c:v>
                </c:pt>
                <c:pt idx="2506">
                  <c:v>44908</c:v>
                </c:pt>
                <c:pt idx="2507">
                  <c:v>44909</c:v>
                </c:pt>
                <c:pt idx="2508">
                  <c:v>44910</c:v>
                </c:pt>
                <c:pt idx="2509">
                  <c:v>44911</c:v>
                </c:pt>
                <c:pt idx="2510">
                  <c:v>44914</c:v>
                </c:pt>
                <c:pt idx="2511">
                  <c:v>44915</c:v>
                </c:pt>
                <c:pt idx="2512">
                  <c:v>44916</c:v>
                </c:pt>
                <c:pt idx="2513">
                  <c:v>44917</c:v>
                </c:pt>
                <c:pt idx="2514">
                  <c:v>44918</c:v>
                </c:pt>
                <c:pt idx="2515">
                  <c:v>44922</c:v>
                </c:pt>
                <c:pt idx="2516">
                  <c:v>44923</c:v>
                </c:pt>
                <c:pt idx="2517">
                  <c:v>44924</c:v>
                </c:pt>
                <c:pt idx="2518">
                  <c:v>44925</c:v>
                </c:pt>
              </c:numCache>
            </c:numRef>
          </c:cat>
          <c:val>
            <c:numRef>
              <c:f>Price_data_Daily!$AD$2:$AD$2520</c:f>
              <c:numCache>
                <c:formatCode>0.0</c:formatCode>
                <c:ptCount val="2519"/>
                <c:pt idx="0">
                  <c:v>100</c:v>
                </c:pt>
                <c:pt idx="1">
                  <c:v>97.90346981274638</c:v>
                </c:pt>
                <c:pt idx="2">
                  <c:v>96.900271573871947</c:v>
                </c:pt>
                <c:pt idx="3">
                  <c:v>95.327957700819738</c:v>
                </c:pt>
                <c:pt idx="4">
                  <c:v>94.549256061827037</c:v>
                </c:pt>
                <c:pt idx="5">
                  <c:v>95.088382971095228</c:v>
                </c:pt>
                <c:pt idx="6">
                  <c:v>96.840294124052818</c:v>
                </c:pt>
                <c:pt idx="7">
                  <c:v>97.963447262565538</c:v>
                </c:pt>
                <c:pt idx="8">
                  <c:v>96.43603270948968</c:v>
                </c:pt>
                <c:pt idx="9">
                  <c:v>94.459457421874347</c:v>
                </c:pt>
                <c:pt idx="10">
                  <c:v>95.567532430544276</c:v>
                </c:pt>
                <c:pt idx="11">
                  <c:v>102.35101551204491</c:v>
                </c:pt>
                <c:pt idx="12">
                  <c:v>103.5788778855771</c:v>
                </c:pt>
                <c:pt idx="13">
                  <c:v>104.70203102408983</c:v>
                </c:pt>
                <c:pt idx="14">
                  <c:v>103.6837546553726</c:v>
                </c:pt>
                <c:pt idx="15">
                  <c:v>106.60371826681924</c:v>
                </c:pt>
                <c:pt idx="16">
                  <c:v>110.87149915143638</c:v>
                </c:pt>
                <c:pt idx="17">
                  <c:v>113.01292865866635</c:v>
                </c:pt>
                <c:pt idx="18">
                  <c:v>112.71337647912269</c:v>
                </c:pt>
                <c:pt idx="19">
                  <c:v>112.63848843423676</c:v>
                </c:pt>
                <c:pt idx="20">
                  <c:v>112.44381302448856</c:v>
                </c:pt>
                <c:pt idx="21">
                  <c:v>117.11585532366882</c:v>
                </c:pt>
                <c:pt idx="22">
                  <c:v>114.45037703701348</c:v>
                </c:pt>
                <c:pt idx="23">
                  <c:v>114.55525380680896</c:v>
                </c:pt>
                <c:pt idx="24">
                  <c:v>113.79146276288301</c:v>
                </c:pt>
                <c:pt idx="25">
                  <c:v>112.74336520403224</c:v>
                </c:pt>
                <c:pt idx="26">
                  <c:v>111.97957416010631</c:v>
                </c:pt>
                <c:pt idx="27">
                  <c:v>112.17424956985448</c:v>
                </c:pt>
                <c:pt idx="28">
                  <c:v>112.24913761474042</c:v>
                </c:pt>
                <c:pt idx="29">
                  <c:v>111.2008725211136</c:v>
                </c:pt>
                <c:pt idx="30">
                  <c:v>112.08445092990181</c:v>
                </c:pt>
                <c:pt idx="31">
                  <c:v>108.77513649895882</c:v>
                </c:pt>
                <c:pt idx="32">
                  <c:v>110.75171178657415</c:v>
                </c:pt>
                <c:pt idx="33">
                  <c:v>108.04133417994244</c:v>
                </c:pt>
                <c:pt idx="34">
                  <c:v>105.75012858294065</c:v>
                </c:pt>
                <c:pt idx="35">
                  <c:v>107.2926212658593</c:v>
                </c:pt>
                <c:pt idx="36">
                  <c:v>104.41755697438899</c:v>
                </c:pt>
                <c:pt idx="37">
                  <c:v>107.14284517608745</c:v>
                </c:pt>
                <c:pt idx="38">
                  <c:v>107.50220727067425</c:v>
                </c:pt>
                <c:pt idx="39">
                  <c:v>106.28925549220882</c:v>
                </c:pt>
                <c:pt idx="40">
                  <c:v>107.26263254094972</c:v>
                </c:pt>
                <c:pt idx="41">
                  <c:v>106.3192442171184</c:v>
                </c:pt>
                <c:pt idx="42">
                  <c:v>108.2360095896906</c:v>
                </c:pt>
                <c:pt idx="43">
                  <c:v>107.87664749510382</c:v>
                </c:pt>
                <c:pt idx="44">
                  <c:v>106.07966948739386</c:v>
                </c:pt>
                <c:pt idx="45">
                  <c:v>104.41755697438897</c:v>
                </c:pt>
                <c:pt idx="46">
                  <c:v>104.79182966404254</c:v>
                </c:pt>
                <c:pt idx="47">
                  <c:v>104.01312802504982</c:v>
                </c:pt>
                <c:pt idx="48">
                  <c:v>104.35757952456984</c:v>
                </c:pt>
                <c:pt idx="49">
                  <c:v>107.51728540051704</c:v>
                </c:pt>
                <c:pt idx="50">
                  <c:v>106.04968076248429</c:v>
                </c:pt>
                <c:pt idx="51">
                  <c:v>104.47736688943209</c:v>
                </c:pt>
                <c:pt idx="52">
                  <c:v>104.25270275477433</c:v>
                </c:pt>
                <c:pt idx="53">
                  <c:v>104.77691906897576</c:v>
                </c:pt>
                <c:pt idx="54">
                  <c:v>103.65376593046302</c:v>
                </c:pt>
                <c:pt idx="55">
                  <c:v>102.30611619206859</c:v>
                </c:pt>
                <c:pt idx="56">
                  <c:v>102.84507556656075</c:v>
                </c:pt>
                <c:pt idx="57">
                  <c:v>100.26956345463411</c:v>
                </c:pt>
                <c:pt idx="58">
                  <c:v>99.221298361007285</c:v>
                </c:pt>
                <c:pt idx="59">
                  <c:v>101.81188860277672</c:v>
                </c:pt>
                <c:pt idx="60">
                  <c:v>100.44916073453948</c:v>
                </c:pt>
                <c:pt idx="61">
                  <c:v>100.08979863995269</c:v>
                </c:pt>
                <c:pt idx="62">
                  <c:v>99.191309636097714</c:v>
                </c:pt>
                <c:pt idx="63">
                  <c:v>98.95173490637319</c:v>
                </c:pt>
                <c:pt idx="64">
                  <c:v>99.895123230204504</c:v>
                </c:pt>
                <c:pt idx="65">
                  <c:v>100.40426141456312</c:v>
                </c:pt>
                <c:pt idx="66">
                  <c:v>100.46423886438228</c:v>
                </c:pt>
                <c:pt idx="67">
                  <c:v>102.81508684165117</c:v>
                </c:pt>
                <c:pt idx="68">
                  <c:v>103.80354202023487</c:v>
                </c:pt>
                <c:pt idx="69">
                  <c:v>103.48907924562444</c:v>
                </c:pt>
                <c:pt idx="70">
                  <c:v>99.535761135617747</c:v>
                </c:pt>
                <c:pt idx="71">
                  <c:v>101.49742582816631</c:v>
                </c:pt>
                <c:pt idx="72">
                  <c:v>104.04311674995941</c:v>
                </c:pt>
                <c:pt idx="73">
                  <c:v>106.93309163649648</c:v>
                </c:pt>
                <c:pt idx="74">
                  <c:v>107.80175945021793</c:v>
                </c:pt>
                <c:pt idx="75">
                  <c:v>106.6786063117052</c:v>
                </c:pt>
                <c:pt idx="76">
                  <c:v>108.53556176923429</c:v>
                </c:pt>
                <c:pt idx="77">
                  <c:v>110.12278623735327</c:v>
                </c:pt>
                <c:pt idx="78">
                  <c:v>111.99465228994914</c:v>
                </c:pt>
                <c:pt idx="79">
                  <c:v>111.44430055068685</c:v>
                </c:pt>
                <c:pt idx="80">
                  <c:v>112.71421415300284</c:v>
                </c:pt>
                <c:pt idx="81">
                  <c:v>112.42689201210945</c:v>
                </c:pt>
                <c:pt idx="82">
                  <c:v>111.89781718940313</c:v>
                </c:pt>
                <c:pt idx="83">
                  <c:v>114.73987712999529</c:v>
                </c:pt>
                <c:pt idx="84">
                  <c:v>117.15857669155677</c:v>
                </c:pt>
                <c:pt idx="85">
                  <c:v>115.22355002839717</c:v>
                </c:pt>
                <c:pt idx="86">
                  <c:v>116.44806170640874</c:v>
                </c:pt>
                <c:pt idx="87">
                  <c:v>115.82835056986957</c:v>
                </c:pt>
                <c:pt idx="88">
                  <c:v>115.52595029913338</c:v>
                </c:pt>
                <c:pt idx="89">
                  <c:v>118.38308836956834</c:v>
                </c:pt>
                <c:pt idx="90">
                  <c:v>117.23413487554683</c:v>
                </c:pt>
                <c:pt idx="91">
                  <c:v>117.35509498384131</c:v>
                </c:pt>
                <c:pt idx="92">
                  <c:v>118.71564489999015</c:v>
                </c:pt>
                <c:pt idx="93">
                  <c:v>117.47605509213579</c:v>
                </c:pt>
                <c:pt idx="94">
                  <c:v>119.38092549560979</c:v>
                </c:pt>
                <c:pt idx="95">
                  <c:v>120.92274803942432</c:v>
                </c:pt>
                <c:pt idx="96">
                  <c:v>121.95074142515138</c:v>
                </c:pt>
                <c:pt idx="97">
                  <c:v>121.05895381233763</c:v>
                </c:pt>
                <c:pt idx="98">
                  <c:v>121.02863001787598</c:v>
                </c:pt>
                <c:pt idx="99">
                  <c:v>122.90317662688838</c:v>
                </c:pt>
                <c:pt idx="100">
                  <c:v>127.10578648362939</c:v>
                </c:pt>
                <c:pt idx="101">
                  <c:v>125.71508030779493</c:v>
                </c:pt>
                <c:pt idx="102">
                  <c:v>126.39527149848134</c:v>
                </c:pt>
                <c:pt idx="103">
                  <c:v>122.85777470258394</c:v>
                </c:pt>
                <c:pt idx="104">
                  <c:v>123.50780963358473</c:v>
                </c:pt>
                <c:pt idx="105">
                  <c:v>120.63559343330697</c:v>
                </c:pt>
                <c:pt idx="106">
                  <c:v>117.73305343856755</c:v>
                </c:pt>
                <c:pt idx="107">
                  <c:v>120.27271310842352</c:v>
                </c:pt>
                <c:pt idx="108">
                  <c:v>121.82978131685688</c:v>
                </c:pt>
                <c:pt idx="109">
                  <c:v>121.95074142515138</c:v>
                </c:pt>
                <c:pt idx="110">
                  <c:v>120.04603855645338</c:v>
                </c:pt>
                <c:pt idx="111">
                  <c:v>118.94248698673631</c:v>
                </c:pt>
                <c:pt idx="112">
                  <c:v>121.21007018031771</c:v>
                </c:pt>
                <c:pt idx="113">
                  <c:v>120.59019150900254</c:v>
                </c:pt>
                <c:pt idx="114">
                  <c:v>119.83444213432607</c:v>
                </c:pt>
                <c:pt idx="115">
                  <c:v>121.4670685267495</c:v>
                </c:pt>
                <c:pt idx="116">
                  <c:v>121.05895381233765</c:v>
                </c:pt>
                <c:pt idx="117">
                  <c:v>116.508541760556</c:v>
                </c:pt>
                <c:pt idx="118">
                  <c:v>115.52595029913338</c:v>
                </c:pt>
                <c:pt idx="119">
                  <c:v>112.63865596901282</c:v>
                </c:pt>
                <c:pt idx="120">
                  <c:v>114.51320257802517</c:v>
                </c:pt>
                <c:pt idx="121">
                  <c:v>116.14582897044859</c:v>
                </c:pt>
                <c:pt idx="122">
                  <c:v>117.99005178499931</c:v>
                </c:pt>
                <c:pt idx="123">
                  <c:v>119.59252191773712</c:v>
                </c:pt>
                <c:pt idx="124">
                  <c:v>118.51912660770562</c:v>
                </c:pt>
                <c:pt idx="125">
                  <c:v>118.79120308398018</c:v>
                </c:pt>
                <c:pt idx="126">
                  <c:v>120.45415327086522</c:v>
                </c:pt>
                <c:pt idx="127">
                  <c:v>124.1126101750571</c:v>
                </c:pt>
                <c:pt idx="128">
                  <c:v>123.25081128715294</c:v>
                </c:pt>
                <c:pt idx="129">
                  <c:v>124.15784456458549</c:v>
                </c:pt>
                <c:pt idx="130">
                  <c:v>126.75815182336473</c:v>
                </c:pt>
                <c:pt idx="131">
                  <c:v>132.03398945536119</c:v>
                </c:pt>
                <c:pt idx="132">
                  <c:v>131.74683484924381</c:v>
                </c:pt>
                <c:pt idx="133">
                  <c:v>131.39903265420318</c:v>
                </c:pt>
                <c:pt idx="134">
                  <c:v>132.63862246205755</c:v>
                </c:pt>
                <c:pt idx="135">
                  <c:v>134.4980909412271</c:v>
                </c:pt>
                <c:pt idx="136">
                  <c:v>134.664452973826</c:v>
                </c:pt>
                <c:pt idx="137">
                  <c:v>134.61905104952157</c:v>
                </c:pt>
                <c:pt idx="138">
                  <c:v>134.01441804282521</c:v>
                </c:pt>
                <c:pt idx="139">
                  <c:v>133.89345793453072</c:v>
                </c:pt>
                <c:pt idx="140">
                  <c:v>133.65153771794178</c:v>
                </c:pt>
                <c:pt idx="141">
                  <c:v>135.55624058663975</c:v>
                </c:pt>
                <c:pt idx="142">
                  <c:v>134.81556934180611</c:v>
                </c:pt>
                <c:pt idx="143">
                  <c:v>135.20860592637516</c:v>
                </c:pt>
                <c:pt idx="144">
                  <c:v>136.19119738779776</c:v>
                </c:pt>
                <c:pt idx="145">
                  <c:v>135.97960096567044</c:v>
                </c:pt>
                <c:pt idx="146">
                  <c:v>137.8541475746828</c:v>
                </c:pt>
                <c:pt idx="147">
                  <c:v>138.9727772742427</c:v>
                </c:pt>
                <c:pt idx="148">
                  <c:v>139.10881551237998</c:v>
                </c:pt>
                <c:pt idx="149">
                  <c:v>139.16929556652724</c:v>
                </c:pt>
                <c:pt idx="150">
                  <c:v>138.32274234324191</c:v>
                </c:pt>
                <c:pt idx="151">
                  <c:v>138.89721909025269</c:v>
                </c:pt>
                <c:pt idx="152">
                  <c:v>138.29258608355633</c:v>
                </c:pt>
                <c:pt idx="153">
                  <c:v>138.17162597526186</c:v>
                </c:pt>
                <c:pt idx="154">
                  <c:v>139.16929556652727</c:v>
                </c:pt>
                <c:pt idx="155">
                  <c:v>140.57524740698057</c:v>
                </c:pt>
                <c:pt idx="156">
                  <c:v>137.65762928239835</c:v>
                </c:pt>
                <c:pt idx="157">
                  <c:v>138.17162597526186</c:v>
                </c:pt>
                <c:pt idx="158">
                  <c:v>137.23426890336768</c:v>
                </c:pt>
                <c:pt idx="159">
                  <c:v>136.50867578837685</c:v>
                </c:pt>
                <c:pt idx="160">
                  <c:v>136.38771568008238</c:v>
                </c:pt>
                <c:pt idx="161">
                  <c:v>137.26459269782933</c:v>
                </c:pt>
                <c:pt idx="162">
                  <c:v>137.30999462213379</c:v>
                </c:pt>
                <c:pt idx="163">
                  <c:v>136.91695803756474</c:v>
                </c:pt>
                <c:pt idx="164">
                  <c:v>132.91086647310823</c:v>
                </c:pt>
                <c:pt idx="165">
                  <c:v>133.45501942565738</c:v>
                </c:pt>
                <c:pt idx="166">
                  <c:v>132.91086647310826</c:v>
                </c:pt>
                <c:pt idx="167">
                  <c:v>131.61079661110665</c:v>
                </c:pt>
                <c:pt idx="168">
                  <c:v>133.62138145825631</c:v>
                </c:pt>
                <c:pt idx="169">
                  <c:v>135.45052614296424</c:v>
                </c:pt>
                <c:pt idx="170">
                  <c:v>135.64704443524877</c:v>
                </c:pt>
                <c:pt idx="171">
                  <c:v>134.19569067049108</c:v>
                </c:pt>
                <c:pt idx="172">
                  <c:v>135.20860592637533</c:v>
                </c:pt>
                <c:pt idx="173">
                  <c:v>136.6145577668286</c:v>
                </c:pt>
                <c:pt idx="174">
                  <c:v>135.19352779653252</c:v>
                </c:pt>
                <c:pt idx="175">
                  <c:v>140.09140697380275</c:v>
                </c:pt>
                <c:pt idx="176">
                  <c:v>140.49968922299061</c:v>
                </c:pt>
                <c:pt idx="177">
                  <c:v>140.28792526608726</c:v>
                </c:pt>
                <c:pt idx="178">
                  <c:v>140.45428729868618</c:v>
                </c:pt>
                <c:pt idx="179">
                  <c:v>143.23586718513113</c:v>
                </c:pt>
                <c:pt idx="180">
                  <c:v>144.58133897143719</c:v>
                </c:pt>
                <c:pt idx="181">
                  <c:v>147.34784072803933</c:v>
                </c:pt>
                <c:pt idx="182">
                  <c:v>144.94405176154461</c:v>
                </c:pt>
                <c:pt idx="183">
                  <c:v>147.3024388037349</c:v>
                </c:pt>
                <c:pt idx="184">
                  <c:v>147.8616698861268</c:v>
                </c:pt>
                <c:pt idx="185">
                  <c:v>147.65007346399949</c:v>
                </c:pt>
                <c:pt idx="186">
                  <c:v>148.82918321770663</c:v>
                </c:pt>
                <c:pt idx="187">
                  <c:v>149.29794552104175</c:v>
                </c:pt>
                <c:pt idx="188">
                  <c:v>152.54812017604579</c:v>
                </c:pt>
                <c:pt idx="189">
                  <c:v>152.17016172131954</c:v>
                </c:pt>
                <c:pt idx="190">
                  <c:v>152.00379968872062</c:v>
                </c:pt>
                <c:pt idx="191">
                  <c:v>152.62367836003583</c:v>
                </c:pt>
                <c:pt idx="192">
                  <c:v>150.35609516645442</c:v>
                </c:pt>
                <c:pt idx="193">
                  <c:v>147.28736067389212</c:v>
                </c:pt>
                <c:pt idx="194">
                  <c:v>145.26153016212362</c:v>
                </c:pt>
                <c:pt idx="195">
                  <c:v>147.71055351814675</c:v>
                </c:pt>
                <c:pt idx="196">
                  <c:v>147.9675518645785</c:v>
                </c:pt>
                <c:pt idx="197">
                  <c:v>146.74304018656693</c:v>
                </c:pt>
                <c:pt idx="198">
                  <c:v>143.84050019182752</c:v>
                </c:pt>
                <c:pt idx="199">
                  <c:v>143.58366938017178</c:v>
                </c:pt>
                <c:pt idx="200">
                  <c:v>141.86023913913951</c:v>
                </c:pt>
                <c:pt idx="201">
                  <c:v>140.34840532023455</c:v>
                </c:pt>
                <c:pt idx="202">
                  <c:v>140.80192195895083</c:v>
                </c:pt>
                <c:pt idx="203">
                  <c:v>142.26835385355133</c:v>
                </c:pt>
                <c:pt idx="204">
                  <c:v>141.07416597000139</c:v>
                </c:pt>
                <c:pt idx="205">
                  <c:v>142.23803005908968</c:v>
                </c:pt>
                <c:pt idx="206">
                  <c:v>142.5707541242875</c:v>
                </c:pt>
                <c:pt idx="207">
                  <c:v>142.60091038397312</c:v>
                </c:pt>
                <c:pt idx="208">
                  <c:v>142.40439209168861</c:v>
                </c:pt>
                <c:pt idx="209">
                  <c:v>143.06950515253223</c:v>
                </c:pt>
                <c:pt idx="210">
                  <c:v>143.16030900114109</c:v>
                </c:pt>
                <c:pt idx="211">
                  <c:v>140.06125071411714</c:v>
                </c:pt>
                <c:pt idx="212">
                  <c:v>138.73085705765388</c:v>
                </c:pt>
                <c:pt idx="213">
                  <c:v>136.84123231879872</c:v>
                </c:pt>
                <c:pt idx="214">
                  <c:v>136.87155611326037</c:v>
                </c:pt>
                <c:pt idx="215">
                  <c:v>131.9735094012141</c:v>
                </c:pt>
                <c:pt idx="216">
                  <c:v>132.07939137966579</c:v>
                </c:pt>
                <c:pt idx="217">
                  <c:v>132.0944695095086</c:v>
                </c:pt>
                <c:pt idx="218">
                  <c:v>131.429356448665</c:v>
                </c:pt>
                <c:pt idx="219">
                  <c:v>132.54798614822488</c:v>
                </c:pt>
                <c:pt idx="220">
                  <c:v>134.39220896277564</c:v>
                </c:pt>
                <c:pt idx="221">
                  <c:v>135.94944470598503</c:v>
                </c:pt>
                <c:pt idx="222">
                  <c:v>134.33189644340442</c:v>
                </c:pt>
                <c:pt idx="223">
                  <c:v>134.72493302797346</c:v>
                </c:pt>
                <c:pt idx="224">
                  <c:v>133.53057760964751</c:v>
                </c:pt>
                <c:pt idx="225">
                  <c:v>135.93419904136621</c:v>
                </c:pt>
                <c:pt idx="226">
                  <c:v>138.6552988736639</c:v>
                </c:pt>
                <c:pt idx="227">
                  <c:v>139.19961936098906</c:v>
                </c:pt>
                <c:pt idx="228">
                  <c:v>140.22761274671609</c:v>
                </c:pt>
                <c:pt idx="229">
                  <c:v>141.4822806844133</c:v>
                </c:pt>
                <c:pt idx="230">
                  <c:v>141.16480228383429</c:v>
                </c:pt>
                <c:pt idx="231">
                  <c:v>141.70912277115943</c:v>
                </c:pt>
                <c:pt idx="232">
                  <c:v>141.76943529053065</c:v>
                </c:pt>
                <c:pt idx="233">
                  <c:v>138.2925860835565</c:v>
                </c:pt>
                <c:pt idx="234">
                  <c:v>137.77858939069299</c:v>
                </c:pt>
                <c:pt idx="235">
                  <c:v>138.2471841592521</c:v>
                </c:pt>
                <c:pt idx="236">
                  <c:v>138.77625898195842</c:v>
                </c:pt>
                <c:pt idx="237">
                  <c:v>137.62747302271293</c:v>
                </c:pt>
                <c:pt idx="238">
                  <c:v>137.71810933654578</c:v>
                </c:pt>
                <c:pt idx="239">
                  <c:v>135.10272394792372</c:v>
                </c:pt>
                <c:pt idx="240">
                  <c:v>133.18294294938295</c:v>
                </c:pt>
                <c:pt idx="241">
                  <c:v>133.36438311182465</c:v>
                </c:pt>
                <c:pt idx="242">
                  <c:v>132.89562080848955</c:v>
                </c:pt>
                <c:pt idx="243">
                  <c:v>135.72260261923893</c:v>
                </c:pt>
                <c:pt idx="244">
                  <c:v>137.32507275197673</c:v>
                </c:pt>
                <c:pt idx="245">
                  <c:v>138.29258608355653</c:v>
                </c:pt>
                <c:pt idx="246">
                  <c:v>139.44137204280204</c:v>
                </c:pt>
                <c:pt idx="247">
                  <c:v>140.06125071411722</c:v>
                </c:pt>
                <c:pt idx="248">
                  <c:v>141.30084052197159</c:v>
                </c:pt>
                <c:pt idx="249">
                  <c:v>142.20787379940415</c:v>
                </c:pt>
                <c:pt idx="250">
                  <c:v>141.25560613244318</c:v>
                </c:pt>
                <c:pt idx="251">
                  <c:v>141.64864271701222</c:v>
                </c:pt>
                <c:pt idx="252">
                  <c:v>139.62281220524375</c:v>
                </c:pt>
                <c:pt idx="253">
                  <c:v>139.13913930684186</c:v>
                </c:pt>
                <c:pt idx="254">
                  <c:v>136.2820012364069</c:v>
                </c:pt>
                <c:pt idx="255">
                  <c:v>135.13304774238537</c:v>
                </c:pt>
                <c:pt idx="256">
                  <c:v>135.49592806726881</c:v>
                </c:pt>
                <c:pt idx="257">
                  <c:v>136.26675557178805</c:v>
                </c:pt>
                <c:pt idx="258">
                  <c:v>137.67270741224135</c:v>
                </c:pt>
                <c:pt idx="259">
                  <c:v>136.59947963698588</c:v>
                </c:pt>
                <c:pt idx="260">
                  <c:v>137.85414757468305</c:v>
                </c:pt>
                <c:pt idx="261">
                  <c:v>135.20860592637541</c:v>
                </c:pt>
                <c:pt idx="262">
                  <c:v>128.82921672466185</c:v>
                </c:pt>
                <c:pt idx="263">
                  <c:v>127.58945938203144</c:v>
                </c:pt>
                <c:pt idx="264">
                  <c:v>131.74683484924404</c:v>
                </c:pt>
                <c:pt idx="265">
                  <c:v>138.00526394266313</c:v>
                </c:pt>
                <c:pt idx="266">
                  <c:v>133.62138145825642</c:v>
                </c:pt>
                <c:pt idx="267">
                  <c:v>132.41194791008766</c:v>
                </c:pt>
                <c:pt idx="268">
                  <c:v>132.45734983439212</c:v>
                </c:pt>
                <c:pt idx="269">
                  <c:v>130.67343953921258</c:v>
                </c:pt>
                <c:pt idx="270">
                  <c:v>129.47925165566264</c:v>
                </c:pt>
                <c:pt idx="271">
                  <c:v>128.84429485450465</c:v>
                </c:pt>
                <c:pt idx="272">
                  <c:v>127.93726157707208</c:v>
                </c:pt>
                <c:pt idx="273">
                  <c:v>127.83137959862042</c:v>
                </c:pt>
                <c:pt idx="274">
                  <c:v>127.12086461347239</c:v>
                </c:pt>
                <c:pt idx="275">
                  <c:v>128.73841287605299</c:v>
                </c:pt>
                <c:pt idx="276">
                  <c:v>131.27807254590897</c:v>
                </c:pt>
                <c:pt idx="277">
                  <c:v>132.36654598578326</c:v>
                </c:pt>
                <c:pt idx="278">
                  <c:v>132.33638972609765</c:v>
                </c:pt>
                <c:pt idx="279">
                  <c:v>135.46560427280718</c:v>
                </c:pt>
                <c:pt idx="280">
                  <c:v>132.9259446029512</c:v>
                </c:pt>
                <c:pt idx="281">
                  <c:v>133.74234156655095</c:v>
                </c:pt>
                <c:pt idx="282">
                  <c:v>134.81556934180639</c:v>
                </c:pt>
                <c:pt idx="283">
                  <c:v>135.57131871648284</c:v>
                </c:pt>
                <c:pt idx="284">
                  <c:v>133.33405931736306</c:v>
                </c:pt>
                <c:pt idx="285">
                  <c:v>134.36205270309011</c:v>
                </c:pt>
                <c:pt idx="286">
                  <c:v>134.40745462739457</c:v>
                </c:pt>
                <c:pt idx="287">
                  <c:v>135.05748955839536</c:v>
                </c:pt>
                <c:pt idx="288">
                  <c:v>130.96059414532999</c:v>
                </c:pt>
                <c:pt idx="289">
                  <c:v>129.88736637007452</c:v>
                </c:pt>
                <c:pt idx="290">
                  <c:v>130.0384827380546</c:v>
                </c:pt>
                <c:pt idx="291">
                  <c:v>130.21992290049633</c:v>
                </c:pt>
                <c:pt idx="292">
                  <c:v>130.00832647836901</c:v>
                </c:pt>
                <c:pt idx="293">
                  <c:v>135.11796961254259</c:v>
                </c:pt>
                <c:pt idx="294">
                  <c:v>135.85864085737626</c:v>
                </c:pt>
                <c:pt idx="295">
                  <c:v>138.36814426754663</c:v>
                </c:pt>
                <c:pt idx="296">
                  <c:v>137.76334372607423</c:v>
                </c:pt>
                <c:pt idx="297">
                  <c:v>137.08315253538782</c:v>
                </c:pt>
                <c:pt idx="298">
                  <c:v>136.50867578837705</c:v>
                </c:pt>
                <c:pt idx="299">
                  <c:v>137.47618911995687</c:v>
                </c:pt>
                <c:pt idx="300">
                  <c:v>135.79816080322902</c:v>
                </c:pt>
                <c:pt idx="301">
                  <c:v>135.26908598052268</c:v>
                </c:pt>
                <c:pt idx="302">
                  <c:v>137.00759435139776</c:v>
                </c:pt>
                <c:pt idx="303">
                  <c:v>138.65529887366395</c:v>
                </c:pt>
                <c:pt idx="304">
                  <c:v>137.55174730394685</c:v>
                </c:pt>
                <c:pt idx="305">
                  <c:v>139.80425236768548</c:v>
                </c:pt>
                <c:pt idx="306">
                  <c:v>139.66821412954818</c:v>
                </c:pt>
                <c:pt idx="307">
                  <c:v>137.73318746638856</c:v>
                </c:pt>
                <c:pt idx="308">
                  <c:v>139.048335458233</c:v>
                </c:pt>
                <c:pt idx="309">
                  <c:v>139.50185209694925</c:v>
                </c:pt>
                <c:pt idx="310">
                  <c:v>139.03325732839019</c:v>
                </c:pt>
                <c:pt idx="311">
                  <c:v>138.82166090626288</c:v>
                </c:pt>
                <c:pt idx="312">
                  <c:v>141.13464602414874</c:v>
                </c:pt>
                <c:pt idx="313">
                  <c:v>141.45212442472774</c:v>
                </c:pt>
                <c:pt idx="314">
                  <c:v>140.9078039374026</c:v>
                </c:pt>
                <c:pt idx="315">
                  <c:v>139.33565759912645</c:v>
                </c:pt>
                <c:pt idx="316">
                  <c:v>137.29474895751517</c:v>
                </c:pt>
                <c:pt idx="317">
                  <c:v>136.00992476013238</c:v>
                </c:pt>
                <c:pt idx="318">
                  <c:v>135.3900460888172</c:v>
                </c:pt>
                <c:pt idx="319">
                  <c:v>139.68329225939107</c:v>
                </c:pt>
                <c:pt idx="320">
                  <c:v>135.8887971170619</c:v>
                </c:pt>
                <c:pt idx="321">
                  <c:v>132.01891132551873</c:v>
                </c:pt>
                <c:pt idx="322">
                  <c:v>130.8699578314972</c:v>
                </c:pt>
                <c:pt idx="323">
                  <c:v>128.70825661636746</c:v>
                </c:pt>
                <c:pt idx="324">
                  <c:v>124.30912846734192</c:v>
                </c:pt>
                <c:pt idx="325">
                  <c:v>123.43225144959496</c:v>
                </c:pt>
                <c:pt idx="326">
                  <c:v>123.43225144959496</c:v>
                </c:pt>
                <c:pt idx="327">
                  <c:v>123.47765337389937</c:v>
                </c:pt>
                <c:pt idx="328">
                  <c:v>123.96132627230128</c:v>
                </c:pt>
                <c:pt idx="329">
                  <c:v>127.24182472176693</c:v>
                </c:pt>
                <c:pt idx="330">
                  <c:v>124.71489769488932</c:v>
                </c:pt>
                <c:pt idx="331">
                  <c:v>125.72261937271661</c:v>
                </c:pt>
                <c:pt idx="332">
                  <c:v>125.3867121467742</c:v>
                </c:pt>
                <c:pt idx="333">
                  <c:v>124.27210328183905</c:v>
                </c:pt>
                <c:pt idx="334">
                  <c:v>124.21095308858767</c:v>
                </c:pt>
                <c:pt idx="335">
                  <c:v>123.49340164284634</c:v>
                </c:pt>
                <c:pt idx="336">
                  <c:v>122.53141695887555</c:v>
                </c:pt>
                <c:pt idx="337">
                  <c:v>121.99714855811226</c:v>
                </c:pt>
                <c:pt idx="338">
                  <c:v>122.85207852019916</c:v>
                </c:pt>
                <c:pt idx="339">
                  <c:v>123.52389297208401</c:v>
                </c:pt>
                <c:pt idx="340">
                  <c:v>122.63830414598344</c:v>
                </c:pt>
                <c:pt idx="341">
                  <c:v>125.44769480524955</c:v>
                </c:pt>
                <c:pt idx="342">
                  <c:v>124.02783757838567</c:v>
                </c:pt>
                <c:pt idx="343">
                  <c:v>123.66127148842955</c:v>
                </c:pt>
                <c:pt idx="344">
                  <c:v>123.18798574614159</c:v>
                </c:pt>
                <c:pt idx="345">
                  <c:v>123.78357187493229</c:v>
                </c:pt>
                <c:pt idx="346">
                  <c:v>123.98193304975314</c:v>
                </c:pt>
                <c:pt idx="347">
                  <c:v>123.76815867553741</c:v>
                </c:pt>
                <c:pt idx="348">
                  <c:v>126.71509538592507</c:v>
                </c:pt>
                <c:pt idx="349">
                  <c:v>127.2188724574507</c:v>
                </c:pt>
                <c:pt idx="350">
                  <c:v>127.52428835415546</c:v>
                </c:pt>
                <c:pt idx="351">
                  <c:v>130.13531783860068</c:v>
                </c:pt>
                <c:pt idx="352">
                  <c:v>129.57039057382372</c:v>
                </c:pt>
                <c:pt idx="353">
                  <c:v>130.1200721739819</c:v>
                </c:pt>
                <c:pt idx="354">
                  <c:v>131.12779385180917</c:v>
                </c:pt>
                <c:pt idx="355">
                  <c:v>131.14303951642799</c:v>
                </c:pt>
                <c:pt idx="356">
                  <c:v>131.44828787835672</c:v>
                </c:pt>
                <c:pt idx="357">
                  <c:v>132.2881397106008</c:v>
                </c:pt>
                <c:pt idx="358">
                  <c:v>133.84554298858623</c:v>
                </c:pt>
                <c:pt idx="359">
                  <c:v>135.99836486058632</c:v>
                </c:pt>
                <c:pt idx="360">
                  <c:v>136.05951505383769</c:v>
                </c:pt>
                <c:pt idx="361">
                  <c:v>136.01377805998118</c:v>
                </c:pt>
                <c:pt idx="362">
                  <c:v>137.25051977664299</c:v>
                </c:pt>
                <c:pt idx="363">
                  <c:v>136.39542227978009</c:v>
                </c:pt>
                <c:pt idx="364">
                  <c:v>136.47181813765027</c:v>
                </c:pt>
                <c:pt idx="365">
                  <c:v>138.33446977756444</c:v>
                </c:pt>
                <c:pt idx="366">
                  <c:v>139.34235899016775</c:v>
                </c:pt>
                <c:pt idx="367">
                  <c:v>142.42650668212488</c:v>
                </c:pt>
                <c:pt idx="368">
                  <c:v>142.73192257882968</c:v>
                </c:pt>
                <c:pt idx="369">
                  <c:v>144.74736593448424</c:v>
                </c:pt>
                <c:pt idx="370">
                  <c:v>141.90748394598046</c:v>
                </c:pt>
                <c:pt idx="371">
                  <c:v>140.823366410283</c:v>
                </c:pt>
                <c:pt idx="372">
                  <c:v>141.75469223024007</c:v>
                </c:pt>
                <c:pt idx="373">
                  <c:v>140.79287508104534</c:v>
                </c:pt>
                <c:pt idx="374">
                  <c:v>141.00664945526108</c:v>
                </c:pt>
                <c:pt idx="375">
                  <c:v>142.41126101750615</c:v>
                </c:pt>
                <c:pt idx="376">
                  <c:v>144.54900475966343</c:v>
                </c:pt>
                <c:pt idx="377">
                  <c:v>143.43422835995224</c:v>
                </c:pt>
                <c:pt idx="378">
                  <c:v>146.10640803764886</c:v>
                </c:pt>
                <c:pt idx="379">
                  <c:v>146.76280929013885</c:v>
                </c:pt>
                <c:pt idx="380">
                  <c:v>144.50310023103088</c:v>
                </c:pt>
                <c:pt idx="381">
                  <c:v>142.76258144284341</c:v>
                </c:pt>
                <c:pt idx="382">
                  <c:v>141.81584242349146</c:v>
                </c:pt>
                <c:pt idx="383">
                  <c:v>139.58662469362116</c:v>
                </c:pt>
                <c:pt idx="384">
                  <c:v>138.57890301579388</c:v>
                </c:pt>
                <c:pt idx="385">
                  <c:v>138.38037430619698</c:v>
                </c:pt>
                <c:pt idx="386">
                  <c:v>134.96015185352135</c:v>
                </c:pt>
                <c:pt idx="387">
                  <c:v>131.63157092333475</c:v>
                </c:pt>
                <c:pt idx="388">
                  <c:v>131.06664365855778</c:v>
                </c:pt>
                <c:pt idx="389">
                  <c:v>133.54012709188143</c:v>
                </c:pt>
                <c:pt idx="390">
                  <c:v>133.11257834344997</c:v>
                </c:pt>
                <c:pt idx="391">
                  <c:v>132.86831263999659</c:v>
                </c:pt>
                <c:pt idx="392">
                  <c:v>132.39502689770865</c:v>
                </c:pt>
                <c:pt idx="393">
                  <c:v>129.73826041940688</c:v>
                </c:pt>
                <c:pt idx="394">
                  <c:v>128.99005010965183</c:v>
                </c:pt>
                <c:pt idx="395">
                  <c:v>127.15788979897535</c:v>
                </c:pt>
                <c:pt idx="396">
                  <c:v>145.2665562054047</c:v>
                </c:pt>
                <c:pt idx="397">
                  <c:v>143.77030312067066</c:v>
                </c:pt>
                <c:pt idx="398">
                  <c:v>140.93025359739087</c:v>
                </c:pt>
                <c:pt idx="399">
                  <c:v>139.05218875808183</c:v>
                </c:pt>
                <c:pt idx="400">
                  <c:v>138.68579020290173</c:v>
                </c:pt>
                <c:pt idx="401">
                  <c:v>140.65532902992376</c:v>
                </c:pt>
                <c:pt idx="402">
                  <c:v>140.02941910667144</c:v>
                </c:pt>
                <c:pt idx="403">
                  <c:v>139.57137902900232</c:v>
                </c:pt>
                <c:pt idx="404">
                  <c:v>141.38829367505997</c:v>
                </c:pt>
                <c:pt idx="405">
                  <c:v>139.51022883575095</c:v>
                </c:pt>
                <c:pt idx="406">
                  <c:v>139.38809598402423</c:v>
                </c:pt>
                <c:pt idx="407">
                  <c:v>139.08268008731946</c:v>
                </c:pt>
                <c:pt idx="408">
                  <c:v>140.16679762301692</c:v>
                </c:pt>
                <c:pt idx="409">
                  <c:v>141.78535109425371</c:v>
                </c:pt>
                <c:pt idx="410">
                  <c:v>142.15174964943381</c:v>
                </c:pt>
                <c:pt idx="411">
                  <c:v>141.1745193008442</c:v>
                </c:pt>
                <c:pt idx="412">
                  <c:v>143.67866159818158</c:v>
                </c:pt>
                <c:pt idx="413">
                  <c:v>142.74716824344847</c:v>
                </c:pt>
                <c:pt idx="414">
                  <c:v>144.93064897946226</c:v>
                </c:pt>
                <c:pt idx="415">
                  <c:v>145.86197479941936</c:v>
                </c:pt>
                <c:pt idx="416">
                  <c:v>146.12165370226762</c:v>
                </c:pt>
                <c:pt idx="417">
                  <c:v>146.48805225744769</c:v>
                </c:pt>
                <c:pt idx="418">
                  <c:v>146.76280929013876</c:v>
                </c:pt>
                <c:pt idx="419">
                  <c:v>153.11472278858321</c:v>
                </c:pt>
                <c:pt idx="420">
                  <c:v>149.67925467128879</c:v>
                </c:pt>
                <c:pt idx="421">
                  <c:v>149.67925467128879</c:v>
                </c:pt>
                <c:pt idx="422">
                  <c:v>149.19055572960596</c:v>
                </c:pt>
                <c:pt idx="423">
                  <c:v>148.67153299346151</c:v>
                </c:pt>
                <c:pt idx="424">
                  <c:v>148.42709975523209</c:v>
                </c:pt>
                <c:pt idx="425">
                  <c:v>148.87006170305841</c:v>
                </c:pt>
                <c:pt idx="426">
                  <c:v>150.42746498104384</c:v>
                </c:pt>
                <c:pt idx="427">
                  <c:v>151.03812923967732</c:v>
                </c:pt>
                <c:pt idx="428">
                  <c:v>152.45815400131721</c:v>
                </c:pt>
                <c:pt idx="429">
                  <c:v>154.56523887946079</c:v>
                </c:pt>
                <c:pt idx="430">
                  <c:v>153.35898849203662</c:v>
                </c:pt>
                <c:pt idx="431">
                  <c:v>155.93935911246817</c:v>
                </c:pt>
                <c:pt idx="432">
                  <c:v>153.9544070860513</c:v>
                </c:pt>
                <c:pt idx="433">
                  <c:v>151.23665794927422</c:v>
                </c:pt>
                <c:pt idx="434">
                  <c:v>150.54959783277053</c:v>
                </c:pt>
                <c:pt idx="435">
                  <c:v>152.99242240208051</c:v>
                </c:pt>
                <c:pt idx="436">
                  <c:v>151.43501912409508</c:v>
                </c:pt>
                <c:pt idx="437">
                  <c:v>152.77881556264083</c:v>
                </c:pt>
                <c:pt idx="438">
                  <c:v>152.22913396248265</c:v>
                </c:pt>
                <c:pt idx="439">
                  <c:v>150.88550505871297</c:v>
                </c:pt>
                <c:pt idx="440">
                  <c:v>147.87741815507394</c:v>
                </c:pt>
                <c:pt idx="441">
                  <c:v>147.99971854157667</c:v>
                </c:pt>
                <c:pt idx="442">
                  <c:v>148.7936658451882</c:v>
                </c:pt>
                <c:pt idx="443">
                  <c:v>149.54170862016721</c:v>
                </c:pt>
                <c:pt idx="444">
                  <c:v>144.83900745697326</c:v>
                </c:pt>
                <c:pt idx="445">
                  <c:v>147.08347085146238</c:v>
                </c:pt>
                <c:pt idx="446">
                  <c:v>144.02981448874289</c:v>
                </c:pt>
                <c:pt idx="447">
                  <c:v>137.51003114471524</c:v>
                </c:pt>
                <c:pt idx="448">
                  <c:v>138.04446708025455</c:v>
                </c:pt>
                <c:pt idx="449">
                  <c:v>141.55616352064317</c:v>
                </c:pt>
                <c:pt idx="450">
                  <c:v>140.19728895225464</c:v>
                </c:pt>
                <c:pt idx="451">
                  <c:v>138.54824415178015</c:v>
                </c:pt>
                <c:pt idx="452">
                  <c:v>141.25091515871443</c:v>
                </c:pt>
                <c:pt idx="453">
                  <c:v>141.25091515871443</c:v>
                </c:pt>
                <c:pt idx="454">
                  <c:v>142.85405543055634</c:v>
                </c:pt>
                <c:pt idx="455">
                  <c:v>140.7164792231751</c:v>
                </c:pt>
                <c:pt idx="456">
                  <c:v>143.48013288858468</c:v>
                </c:pt>
                <c:pt idx="457">
                  <c:v>145.14442335367798</c:v>
                </c:pt>
                <c:pt idx="458">
                  <c:v>146.25903221861313</c:v>
                </c:pt>
                <c:pt idx="459">
                  <c:v>149.64859580727503</c:v>
                </c:pt>
                <c:pt idx="460">
                  <c:v>147.37364108354825</c:v>
                </c:pt>
                <c:pt idx="461">
                  <c:v>148.83940283904468</c:v>
                </c:pt>
                <c:pt idx="462">
                  <c:v>152.19847509846892</c:v>
                </c:pt>
                <c:pt idx="463">
                  <c:v>152.00011392364806</c:v>
                </c:pt>
                <c:pt idx="464">
                  <c:v>151.09911189815259</c:v>
                </c:pt>
                <c:pt idx="465">
                  <c:v>152.82455255649725</c:v>
                </c:pt>
                <c:pt idx="466">
                  <c:v>155.46607337018017</c:v>
                </c:pt>
                <c:pt idx="467">
                  <c:v>152.33585361481443</c:v>
                </c:pt>
                <c:pt idx="468">
                  <c:v>155.67984774439589</c:v>
                </c:pt>
                <c:pt idx="469">
                  <c:v>156.19903801531638</c:v>
                </c:pt>
                <c:pt idx="470">
                  <c:v>155.48131903479901</c:v>
                </c:pt>
                <c:pt idx="471">
                  <c:v>155.61869755114455</c:v>
                </c:pt>
                <c:pt idx="472">
                  <c:v>155.89362211861166</c:v>
                </c:pt>
                <c:pt idx="473">
                  <c:v>156.42789051937496</c:v>
                </c:pt>
                <c:pt idx="474">
                  <c:v>158.58087992615106</c:v>
                </c:pt>
                <c:pt idx="475">
                  <c:v>161.14600488196376</c:v>
                </c:pt>
                <c:pt idx="476">
                  <c:v>161.71093214674076</c:v>
                </c:pt>
                <c:pt idx="477">
                  <c:v>161.35977925617951</c:v>
                </c:pt>
                <c:pt idx="478">
                  <c:v>158.09218098446826</c:v>
                </c:pt>
                <c:pt idx="479">
                  <c:v>157.55791258370496</c:v>
                </c:pt>
                <c:pt idx="480">
                  <c:v>158.47399273904321</c:v>
                </c:pt>
                <c:pt idx="481">
                  <c:v>161.35977925617951</c:v>
                </c:pt>
                <c:pt idx="482">
                  <c:v>160.9169848431292</c:v>
                </c:pt>
                <c:pt idx="483">
                  <c:v>161.4819121079062</c:v>
                </c:pt>
                <c:pt idx="484">
                  <c:v>164.55098167002055</c:v>
                </c:pt>
                <c:pt idx="485">
                  <c:v>163.90965854737337</c:v>
                </c:pt>
                <c:pt idx="486">
                  <c:v>166.84118205836617</c:v>
                </c:pt>
                <c:pt idx="487">
                  <c:v>164.78000170885511</c:v>
                </c:pt>
                <c:pt idx="488">
                  <c:v>164.78000170885511</c:v>
                </c:pt>
                <c:pt idx="489">
                  <c:v>163.39046827645288</c:v>
                </c:pt>
                <c:pt idx="490">
                  <c:v>163.4057139410717</c:v>
                </c:pt>
                <c:pt idx="491">
                  <c:v>161.87896952709997</c:v>
                </c:pt>
                <c:pt idx="492">
                  <c:v>157.80217828715834</c:v>
                </c:pt>
                <c:pt idx="493">
                  <c:v>160.03139601702861</c:v>
                </c:pt>
                <c:pt idx="494">
                  <c:v>161.37502492079832</c:v>
                </c:pt>
                <c:pt idx="495">
                  <c:v>165.07000440616503</c:v>
                </c:pt>
                <c:pt idx="496">
                  <c:v>163.13095690838065</c:v>
                </c:pt>
                <c:pt idx="497">
                  <c:v>167.22299381294113</c:v>
                </c:pt>
                <c:pt idx="498">
                  <c:v>166.62740768415043</c:v>
                </c:pt>
                <c:pt idx="499">
                  <c:v>167.40610932314314</c:v>
                </c:pt>
                <c:pt idx="500">
                  <c:v>166.88708658699869</c:v>
                </c:pt>
                <c:pt idx="501">
                  <c:v>167.00921943872541</c:v>
                </c:pt>
                <c:pt idx="502">
                  <c:v>165.20755045728657</c:v>
                </c:pt>
                <c:pt idx="503">
                  <c:v>164.64262319250957</c:v>
                </c:pt>
                <c:pt idx="504">
                  <c:v>163.98605440524355</c:v>
                </c:pt>
                <c:pt idx="505">
                  <c:v>158.47399273904318</c:v>
                </c:pt>
                <c:pt idx="506">
                  <c:v>153.78653724046805</c:v>
                </c:pt>
                <c:pt idx="507">
                  <c:v>154.65688040194979</c:v>
                </c:pt>
                <c:pt idx="508">
                  <c:v>157.89381980964734</c:v>
                </c:pt>
                <c:pt idx="509">
                  <c:v>155.87837645399279</c:v>
                </c:pt>
                <c:pt idx="510">
                  <c:v>157.95480246812269</c:v>
                </c:pt>
                <c:pt idx="511">
                  <c:v>157.95480246812269</c:v>
                </c:pt>
                <c:pt idx="512">
                  <c:v>157.43577973197822</c:v>
                </c:pt>
                <c:pt idx="513">
                  <c:v>155.67984774439589</c:v>
                </c:pt>
                <c:pt idx="514">
                  <c:v>157.32889254487031</c:v>
                </c:pt>
                <c:pt idx="515">
                  <c:v>158.50448406828079</c:v>
                </c:pt>
                <c:pt idx="516">
                  <c:v>162.74914515380561</c:v>
                </c:pt>
                <c:pt idx="517">
                  <c:v>164.2913027671722</c:v>
                </c:pt>
                <c:pt idx="518">
                  <c:v>160.79485199140242</c:v>
                </c:pt>
                <c:pt idx="519">
                  <c:v>163.86375401874076</c:v>
                </c:pt>
                <c:pt idx="520">
                  <c:v>162.35225526938785</c:v>
                </c:pt>
                <c:pt idx="521">
                  <c:v>159.77188464895633</c:v>
                </c:pt>
                <c:pt idx="522">
                  <c:v>162.06208503730196</c:v>
                </c:pt>
                <c:pt idx="523">
                  <c:v>158.70301277787769</c:v>
                </c:pt>
                <c:pt idx="524">
                  <c:v>157.34413820948916</c:v>
                </c:pt>
                <c:pt idx="525">
                  <c:v>158.62661692000748</c:v>
                </c:pt>
                <c:pt idx="526">
                  <c:v>155.49656469941777</c:v>
                </c:pt>
                <c:pt idx="527">
                  <c:v>157.4203665325833</c:v>
                </c:pt>
                <c:pt idx="528">
                  <c:v>153.89342442757584</c:v>
                </c:pt>
                <c:pt idx="529">
                  <c:v>150.62582615586456</c:v>
                </c:pt>
                <c:pt idx="530">
                  <c:v>155.89362211861152</c:v>
                </c:pt>
                <c:pt idx="531">
                  <c:v>157.90906547426607</c:v>
                </c:pt>
                <c:pt idx="532">
                  <c:v>158.85563695884201</c:v>
                </c:pt>
                <c:pt idx="533">
                  <c:v>159.52745141072685</c:v>
                </c:pt>
                <c:pt idx="534">
                  <c:v>157.22200535776238</c:v>
                </c:pt>
                <c:pt idx="535">
                  <c:v>158.35185988731638</c:v>
                </c:pt>
                <c:pt idx="536">
                  <c:v>159.71073445570491</c:v>
                </c:pt>
                <c:pt idx="537">
                  <c:v>160.09254621027986</c:v>
                </c:pt>
                <c:pt idx="538">
                  <c:v>160.50468175931644</c:v>
                </c:pt>
                <c:pt idx="539">
                  <c:v>169.10105865225003</c:v>
                </c:pt>
                <c:pt idx="540">
                  <c:v>166.38314198069693</c:v>
                </c:pt>
                <c:pt idx="541">
                  <c:v>164.76475604423615</c:v>
                </c:pt>
                <c:pt idx="542">
                  <c:v>164.41343561889886</c:v>
                </c:pt>
                <c:pt idx="543">
                  <c:v>167.84890373619334</c:v>
                </c:pt>
                <c:pt idx="544">
                  <c:v>165.65034487033677</c:v>
                </c:pt>
                <c:pt idx="545">
                  <c:v>165.6808361995744</c:v>
                </c:pt>
                <c:pt idx="546">
                  <c:v>166.96331491009275</c:v>
                </c:pt>
                <c:pt idx="547">
                  <c:v>163.86375401874074</c:v>
                </c:pt>
                <c:pt idx="548">
                  <c:v>164.79524737347384</c:v>
                </c:pt>
                <c:pt idx="549">
                  <c:v>162.07733070192074</c:v>
                </c:pt>
                <c:pt idx="550">
                  <c:v>162.88669120492716</c:v>
                </c:pt>
                <c:pt idx="551">
                  <c:v>160.01615035240971</c:v>
                </c:pt>
                <c:pt idx="552">
                  <c:v>161.05436335947465</c:v>
                </c:pt>
                <c:pt idx="553">
                  <c:v>164.61196432849579</c:v>
                </c:pt>
                <c:pt idx="554">
                  <c:v>163.0240697212727</c:v>
                </c:pt>
                <c:pt idx="555">
                  <c:v>163.10046557914291</c:v>
                </c:pt>
                <c:pt idx="556">
                  <c:v>163.58899698604972</c:v>
                </c:pt>
                <c:pt idx="557">
                  <c:v>168.20022416153068</c:v>
                </c:pt>
                <c:pt idx="558">
                  <c:v>169.0551541236176</c:v>
                </c:pt>
                <c:pt idx="559">
                  <c:v>168.55137705209199</c:v>
                </c:pt>
                <c:pt idx="560">
                  <c:v>159.75663898433754</c:v>
                </c:pt>
                <c:pt idx="561">
                  <c:v>151.28239494313067</c:v>
                </c:pt>
                <c:pt idx="562">
                  <c:v>155.52705602865552</c:v>
                </c:pt>
                <c:pt idx="563">
                  <c:v>157.45102539659709</c:v>
                </c:pt>
                <c:pt idx="564">
                  <c:v>154.25982298275605</c:v>
                </c:pt>
                <c:pt idx="565">
                  <c:v>153.20619677629622</c:v>
                </c:pt>
                <c:pt idx="566">
                  <c:v>153.81702856970574</c:v>
                </c:pt>
                <c:pt idx="567">
                  <c:v>153.03832693071303</c:v>
                </c:pt>
                <c:pt idx="568">
                  <c:v>152.946685408224</c:v>
                </c:pt>
                <c:pt idx="569">
                  <c:v>152.64126951151925</c:v>
                </c:pt>
                <c:pt idx="570">
                  <c:v>153.81702856970577</c:v>
                </c:pt>
                <c:pt idx="571">
                  <c:v>152.71766536938947</c:v>
                </c:pt>
                <c:pt idx="572">
                  <c:v>152.39700380806588</c:v>
                </c:pt>
                <c:pt idx="573">
                  <c:v>152.64126951151928</c:v>
                </c:pt>
                <c:pt idx="574">
                  <c:v>146.79346815415249</c:v>
                </c:pt>
                <c:pt idx="575">
                  <c:v>145.23606487616706</c:v>
                </c:pt>
                <c:pt idx="576">
                  <c:v>144.28932585681511</c:v>
                </c:pt>
                <c:pt idx="577">
                  <c:v>146.70182663166344</c:v>
                </c:pt>
                <c:pt idx="578">
                  <c:v>149.25170592285733</c:v>
                </c:pt>
                <c:pt idx="579">
                  <c:v>164.6119643284959</c:v>
                </c:pt>
                <c:pt idx="580">
                  <c:v>165.95559323226561</c:v>
                </c:pt>
                <c:pt idx="581">
                  <c:v>164.84952864090806</c:v>
                </c:pt>
                <c:pt idx="582">
                  <c:v>168.77235542167708</c:v>
                </c:pt>
                <c:pt idx="583">
                  <c:v>168.89549348205998</c:v>
                </c:pt>
                <c:pt idx="584">
                  <c:v>165.58802193365329</c:v>
                </c:pt>
                <c:pt idx="585">
                  <c:v>164.66490531772175</c:v>
                </c:pt>
                <c:pt idx="586">
                  <c:v>166.71100753739</c:v>
                </c:pt>
                <c:pt idx="587">
                  <c:v>165.97268177942078</c:v>
                </c:pt>
                <c:pt idx="588">
                  <c:v>162.20365192304834</c:v>
                </c:pt>
                <c:pt idx="589">
                  <c:v>162.75752189260729</c:v>
                </c:pt>
                <c:pt idx="590">
                  <c:v>163.40353598898332</c:v>
                </c:pt>
                <c:pt idx="591">
                  <c:v>165.74181885804987</c:v>
                </c:pt>
                <c:pt idx="592">
                  <c:v>167.09566738315746</c:v>
                </c:pt>
                <c:pt idx="593">
                  <c:v>167.11091304777628</c:v>
                </c:pt>
                <c:pt idx="594">
                  <c:v>167.03401458557798</c:v>
                </c:pt>
                <c:pt idx="595">
                  <c:v>170.11079074738979</c:v>
                </c:pt>
                <c:pt idx="596">
                  <c:v>170.83370330596412</c:v>
                </c:pt>
                <c:pt idx="597">
                  <c:v>170.78763124255553</c:v>
                </c:pt>
                <c:pt idx="598">
                  <c:v>171.09522509134874</c:v>
                </c:pt>
                <c:pt idx="599">
                  <c:v>171.74140672250081</c:v>
                </c:pt>
                <c:pt idx="600">
                  <c:v>171.57219659870933</c:v>
                </c:pt>
                <c:pt idx="601">
                  <c:v>170.72614597975212</c:v>
                </c:pt>
                <c:pt idx="602">
                  <c:v>167.63395661854545</c:v>
                </c:pt>
                <c:pt idx="603">
                  <c:v>173.11050091222725</c:v>
                </c:pt>
                <c:pt idx="604">
                  <c:v>175.06429147030232</c:v>
                </c:pt>
                <c:pt idx="605">
                  <c:v>172.75666746524948</c:v>
                </c:pt>
                <c:pt idx="606">
                  <c:v>171.72599352310593</c:v>
                </c:pt>
                <c:pt idx="607">
                  <c:v>169.29539899244622</c:v>
                </c:pt>
                <c:pt idx="608">
                  <c:v>171.86454478288368</c:v>
                </c:pt>
                <c:pt idx="609">
                  <c:v>170.12620394678464</c:v>
                </c:pt>
                <c:pt idx="610">
                  <c:v>167.83399314112665</c:v>
                </c:pt>
                <c:pt idx="611">
                  <c:v>165.834130519643</c:v>
                </c:pt>
                <c:pt idx="612">
                  <c:v>166.52638421420366</c:v>
                </c:pt>
                <c:pt idx="613">
                  <c:v>167.66478301733522</c:v>
                </c:pt>
                <c:pt idx="614">
                  <c:v>169.21850053024795</c:v>
                </c:pt>
                <c:pt idx="615">
                  <c:v>166.00334064343443</c:v>
                </c:pt>
                <c:pt idx="616">
                  <c:v>166.72642073678483</c:v>
                </c:pt>
                <c:pt idx="617">
                  <c:v>168.00320326491814</c:v>
                </c:pt>
                <c:pt idx="618">
                  <c:v>165.86495691843277</c:v>
                </c:pt>
                <c:pt idx="619">
                  <c:v>167.57247135574207</c:v>
                </c:pt>
                <c:pt idx="620">
                  <c:v>167.38784803255578</c:v>
                </c:pt>
                <c:pt idx="621">
                  <c:v>172.156725432282</c:v>
                </c:pt>
                <c:pt idx="622">
                  <c:v>170.77221804316073</c:v>
                </c:pt>
                <c:pt idx="623">
                  <c:v>169.17242846683945</c:v>
                </c:pt>
                <c:pt idx="624">
                  <c:v>169.61840604063431</c:v>
                </c:pt>
                <c:pt idx="625">
                  <c:v>167.34177596914722</c:v>
                </c:pt>
                <c:pt idx="626">
                  <c:v>160.84997093271679</c:v>
                </c:pt>
                <c:pt idx="627">
                  <c:v>160.18837610216983</c:v>
                </c:pt>
                <c:pt idx="628">
                  <c:v>162.52665897123637</c:v>
                </c:pt>
                <c:pt idx="629">
                  <c:v>160.9114561955202</c:v>
                </c:pt>
                <c:pt idx="630">
                  <c:v>156.78859289216999</c:v>
                </c:pt>
                <c:pt idx="631">
                  <c:v>154.08106337673081</c:v>
                </c:pt>
                <c:pt idx="632">
                  <c:v>149.43532403738743</c:v>
                </c:pt>
                <c:pt idx="633">
                  <c:v>153.2504259571684</c:v>
                </c:pt>
                <c:pt idx="634">
                  <c:v>157.98847695810494</c:v>
                </c:pt>
                <c:pt idx="635">
                  <c:v>158.91159357403649</c:v>
                </c:pt>
                <c:pt idx="636">
                  <c:v>158.55776012705871</c:v>
                </c:pt>
                <c:pt idx="637">
                  <c:v>164.11120288293878</c:v>
                </c:pt>
                <c:pt idx="638">
                  <c:v>154.38882476029994</c:v>
                </c:pt>
                <c:pt idx="639">
                  <c:v>154.68117294447427</c:v>
                </c:pt>
                <c:pt idx="640">
                  <c:v>155.37325910425889</c:v>
                </c:pt>
                <c:pt idx="641">
                  <c:v>155.21946217986232</c:v>
                </c:pt>
                <c:pt idx="642">
                  <c:v>155.12715051826913</c:v>
                </c:pt>
                <c:pt idx="643">
                  <c:v>156.80400609156476</c:v>
                </c:pt>
                <c:pt idx="644">
                  <c:v>151.57357038387272</c:v>
                </c:pt>
                <c:pt idx="645">
                  <c:v>151.72736730826932</c:v>
                </c:pt>
                <c:pt idx="646">
                  <c:v>152.419788537606</c:v>
                </c:pt>
                <c:pt idx="647">
                  <c:v>152.32747687601284</c:v>
                </c:pt>
                <c:pt idx="648">
                  <c:v>152.43503420222484</c:v>
                </c:pt>
                <c:pt idx="649">
                  <c:v>152.55817226260771</c:v>
                </c:pt>
                <c:pt idx="650">
                  <c:v>150.97362835090524</c:v>
                </c:pt>
                <c:pt idx="651">
                  <c:v>148.89686726722331</c:v>
                </c:pt>
                <c:pt idx="652">
                  <c:v>151.72736730826932</c:v>
                </c:pt>
                <c:pt idx="653">
                  <c:v>148.23543997145237</c:v>
                </c:pt>
                <c:pt idx="654">
                  <c:v>149.17380225200276</c:v>
                </c:pt>
                <c:pt idx="655">
                  <c:v>152.9428321083752</c:v>
                </c:pt>
                <c:pt idx="656">
                  <c:v>152.58899866139743</c:v>
                </c:pt>
                <c:pt idx="657">
                  <c:v>149.34301237579419</c:v>
                </c:pt>
                <c:pt idx="658">
                  <c:v>145.7125337791995</c:v>
                </c:pt>
                <c:pt idx="659">
                  <c:v>142.58968555397914</c:v>
                </c:pt>
                <c:pt idx="660">
                  <c:v>143.32801131194833</c:v>
                </c:pt>
                <c:pt idx="661">
                  <c:v>142.83579413996887</c:v>
                </c:pt>
                <c:pt idx="662">
                  <c:v>139.8667428391451</c:v>
                </c:pt>
                <c:pt idx="663">
                  <c:v>134.51333660584621</c:v>
                </c:pt>
                <c:pt idx="664">
                  <c:v>132.1596405373848</c:v>
                </c:pt>
                <c:pt idx="665">
                  <c:v>131.22127825683441</c:v>
                </c:pt>
                <c:pt idx="666">
                  <c:v>133.85190931007531</c:v>
                </c:pt>
                <c:pt idx="667">
                  <c:v>135.99015565656069</c:v>
                </c:pt>
                <c:pt idx="668">
                  <c:v>141.38980148804416</c:v>
                </c:pt>
                <c:pt idx="669">
                  <c:v>141.49735881425613</c:v>
                </c:pt>
                <c:pt idx="670">
                  <c:v>140.02070729831772</c:v>
                </c:pt>
                <c:pt idx="671">
                  <c:v>137.15921332370593</c:v>
                </c:pt>
                <c:pt idx="672">
                  <c:v>139.4205977305742</c:v>
                </c:pt>
                <c:pt idx="673">
                  <c:v>142.57427235458425</c:v>
                </c:pt>
                <c:pt idx="674">
                  <c:v>140.55899653370574</c:v>
                </c:pt>
                <c:pt idx="675">
                  <c:v>144.42033805167131</c:v>
                </c:pt>
                <c:pt idx="676">
                  <c:v>140.09760576051596</c:v>
                </c:pt>
                <c:pt idx="677">
                  <c:v>141.85119226123385</c:v>
                </c:pt>
                <c:pt idx="678">
                  <c:v>141.03596804106633</c:v>
                </c:pt>
                <c:pt idx="679">
                  <c:v>139.8821560385399</c:v>
                </c:pt>
                <c:pt idx="680">
                  <c:v>143.57428743271404</c:v>
                </c:pt>
                <c:pt idx="681">
                  <c:v>144.15881626628666</c:v>
                </c:pt>
                <c:pt idx="682">
                  <c:v>142.74348247837563</c:v>
                </c:pt>
                <c:pt idx="683">
                  <c:v>138.46682225062887</c:v>
                </c:pt>
                <c:pt idx="684">
                  <c:v>137.52845997007847</c:v>
                </c:pt>
                <c:pt idx="685">
                  <c:v>133.34411140392484</c:v>
                </c:pt>
                <c:pt idx="686">
                  <c:v>129.03679231216435</c:v>
                </c:pt>
                <c:pt idx="687">
                  <c:v>129.52900948414381</c:v>
                </c:pt>
                <c:pt idx="688">
                  <c:v>131.2981767190326</c:v>
                </c:pt>
                <c:pt idx="689">
                  <c:v>127.80608184743961</c:v>
                </c:pt>
                <c:pt idx="690">
                  <c:v>131.08289453183258</c:v>
                </c:pt>
                <c:pt idx="691">
                  <c:v>135.34397402540847</c:v>
                </c:pt>
                <c:pt idx="692">
                  <c:v>132.25195219897785</c:v>
                </c:pt>
                <c:pt idx="693">
                  <c:v>136.0055688559554</c:v>
                </c:pt>
                <c:pt idx="694">
                  <c:v>137.51304677068356</c:v>
                </c:pt>
                <c:pt idx="695">
                  <c:v>138.52847504820829</c:v>
                </c:pt>
                <c:pt idx="696">
                  <c:v>138.54372071282711</c:v>
                </c:pt>
                <c:pt idx="697">
                  <c:v>140.57440973310051</c:v>
                </c:pt>
                <c:pt idx="698">
                  <c:v>139.78984437694672</c:v>
                </c:pt>
                <c:pt idx="699">
                  <c:v>138.23612686403396</c:v>
                </c:pt>
                <c:pt idx="700">
                  <c:v>134.31330008326495</c:v>
                </c:pt>
                <c:pt idx="701">
                  <c:v>134.25181482046153</c:v>
                </c:pt>
                <c:pt idx="702">
                  <c:v>136.14395258095718</c:v>
                </c:pt>
                <c:pt idx="703">
                  <c:v>136.37464796755205</c:v>
                </c:pt>
                <c:pt idx="704">
                  <c:v>136.57468449013322</c:v>
                </c:pt>
                <c:pt idx="705">
                  <c:v>136.94393113650585</c:v>
                </c:pt>
                <c:pt idx="706">
                  <c:v>138.46682225062887</c:v>
                </c:pt>
                <c:pt idx="707">
                  <c:v>142.02040238502528</c:v>
                </c:pt>
                <c:pt idx="708">
                  <c:v>144.05109140529865</c:v>
                </c:pt>
                <c:pt idx="709">
                  <c:v>141.97433032161669</c:v>
                </c:pt>
                <c:pt idx="710">
                  <c:v>140.83593151848513</c:v>
                </c:pt>
                <c:pt idx="711">
                  <c:v>143.58953309733289</c:v>
                </c:pt>
                <c:pt idx="712">
                  <c:v>141.62049687463895</c:v>
                </c:pt>
                <c:pt idx="713">
                  <c:v>142.74348247837563</c:v>
                </c:pt>
                <c:pt idx="714">
                  <c:v>144.77417149864903</c:v>
                </c:pt>
                <c:pt idx="715">
                  <c:v>146.31247581216689</c:v>
                </c:pt>
                <c:pt idx="716">
                  <c:v>147.02014270612241</c:v>
                </c:pt>
                <c:pt idx="717">
                  <c:v>146.4662727365635</c:v>
                </c:pt>
                <c:pt idx="718">
                  <c:v>148.18920037326768</c:v>
                </c:pt>
                <c:pt idx="719">
                  <c:v>147.25083809271732</c:v>
                </c:pt>
                <c:pt idx="720">
                  <c:v>143.86646808211236</c:v>
                </c:pt>
                <c:pt idx="721">
                  <c:v>144.52789537788325</c:v>
                </c:pt>
                <c:pt idx="722">
                  <c:v>142.71265607958591</c:v>
                </c:pt>
                <c:pt idx="723">
                  <c:v>140.60523613189028</c:v>
                </c:pt>
                <c:pt idx="724">
                  <c:v>141.97433032161669</c:v>
                </c:pt>
                <c:pt idx="725">
                  <c:v>141.49735881425605</c:v>
                </c:pt>
                <c:pt idx="726">
                  <c:v>143.29735244793454</c:v>
                </c:pt>
                <c:pt idx="727">
                  <c:v>143.49722143573968</c:v>
                </c:pt>
                <c:pt idx="728">
                  <c:v>140.66672139469367</c:v>
                </c:pt>
                <c:pt idx="729">
                  <c:v>138.86689529579118</c:v>
                </c:pt>
                <c:pt idx="730">
                  <c:v>138.95920695738434</c:v>
                </c:pt>
                <c:pt idx="731">
                  <c:v>139.94364130134329</c:v>
                </c:pt>
                <c:pt idx="732">
                  <c:v>142.28192417040987</c:v>
                </c:pt>
                <c:pt idx="733">
                  <c:v>142.63575761738764</c:v>
                </c:pt>
                <c:pt idx="734">
                  <c:v>143.43573617293629</c:v>
                </c:pt>
                <c:pt idx="735">
                  <c:v>142.02040238502528</c:v>
                </c:pt>
                <c:pt idx="736">
                  <c:v>139.94364130134332</c:v>
                </c:pt>
                <c:pt idx="737">
                  <c:v>141.52818521304579</c:v>
                </c:pt>
                <c:pt idx="738">
                  <c:v>140.48209807150738</c:v>
                </c:pt>
                <c:pt idx="739">
                  <c:v>139.25138760678266</c:v>
                </c:pt>
                <c:pt idx="740">
                  <c:v>138.25154006342885</c:v>
                </c:pt>
                <c:pt idx="741">
                  <c:v>137.143967659087</c:v>
                </c:pt>
                <c:pt idx="742">
                  <c:v>134.26722801985636</c:v>
                </c:pt>
                <c:pt idx="743">
                  <c:v>133.0056911563419</c:v>
                </c:pt>
                <c:pt idx="744">
                  <c:v>136.66699615172632</c:v>
                </c:pt>
                <c:pt idx="745">
                  <c:v>137.466974707275</c:v>
                </c:pt>
                <c:pt idx="746">
                  <c:v>135.26707556321017</c:v>
                </c:pt>
                <c:pt idx="747">
                  <c:v>134.48251020705638</c:v>
                </c:pt>
                <c:pt idx="748">
                  <c:v>137.26693818469386</c:v>
                </c:pt>
                <c:pt idx="749">
                  <c:v>139.06676428359634</c:v>
                </c:pt>
                <c:pt idx="750">
                  <c:v>140.48209807150738</c:v>
                </c:pt>
                <c:pt idx="751">
                  <c:v>140.66672139469367</c:v>
                </c:pt>
                <c:pt idx="752">
                  <c:v>140.86675791727484</c:v>
                </c:pt>
                <c:pt idx="753">
                  <c:v>141.4052146874389</c:v>
                </c:pt>
                <c:pt idx="754">
                  <c:v>140.51292447029709</c:v>
                </c:pt>
                <c:pt idx="755">
                  <c:v>136.55927129073834</c:v>
                </c:pt>
                <c:pt idx="756">
                  <c:v>134.2980544186461</c:v>
                </c:pt>
                <c:pt idx="757">
                  <c:v>132.94420589353851</c:v>
                </c:pt>
                <c:pt idx="758">
                  <c:v>130.15977791590103</c:v>
                </c:pt>
                <c:pt idx="759">
                  <c:v>126.89854596567898</c:v>
                </c:pt>
                <c:pt idx="760">
                  <c:v>123.49876275567915</c:v>
                </c:pt>
                <c:pt idx="761">
                  <c:v>126.6216109808995</c:v>
                </c:pt>
                <c:pt idx="762">
                  <c:v>127.14465455166871</c:v>
                </c:pt>
                <c:pt idx="763">
                  <c:v>123.08344404589798</c:v>
                </c:pt>
                <c:pt idx="764">
                  <c:v>127.52914686266016</c:v>
                </c:pt>
                <c:pt idx="765">
                  <c:v>119.17603046452381</c:v>
                </c:pt>
                <c:pt idx="766">
                  <c:v>123.56024801848257</c:v>
                </c:pt>
                <c:pt idx="767">
                  <c:v>131.15979299403088</c:v>
                </c:pt>
                <c:pt idx="768">
                  <c:v>134.39036608023923</c:v>
                </c:pt>
                <c:pt idx="769">
                  <c:v>139.00527902079287</c:v>
                </c:pt>
                <c:pt idx="770">
                  <c:v>138.02067714205791</c:v>
                </c:pt>
                <c:pt idx="771">
                  <c:v>138.74375723540825</c:v>
                </c:pt>
                <c:pt idx="772">
                  <c:v>138.00543147743906</c:v>
                </c:pt>
                <c:pt idx="773">
                  <c:v>138.15922840183563</c:v>
                </c:pt>
                <c:pt idx="774">
                  <c:v>141.282076627056</c:v>
                </c:pt>
                <c:pt idx="775">
                  <c:v>141.89743185941836</c:v>
                </c:pt>
                <c:pt idx="776">
                  <c:v>136.159365780352</c:v>
                </c:pt>
                <c:pt idx="777">
                  <c:v>139.95905450073815</c:v>
                </c:pt>
                <c:pt idx="778">
                  <c:v>140.71296099287827</c:v>
                </c:pt>
                <c:pt idx="779">
                  <c:v>135.92867039375716</c:v>
                </c:pt>
                <c:pt idx="780">
                  <c:v>132.85189423194538</c:v>
                </c:pt>
                <c:pt idx="781">
                  <c:v>130.71364788546001</c:v>
                </c:pt>
                <c:pt idx="782">
                  <c:v>125.74473396315257</c:v>
                </c:pt>
                <c:pt idx="783">
                  <c:v>125.8524588241406</c:v>
                </c:pt>
                <c:pt idx="784">
                  <c:v>126.20629227111837</c:v>
                </c:pt>
                <c:pt idx="785">
                  <c:v>129.19058923656098</c:v>
                </c:pt>
                <c:pt idx="786">
                  <c:v>132.72892370633855</c:v>
                </c:pt>
                <c:pt idx="787">
                  <c:v>132.1750537367796</c:v>
                </c:pt>
                <c:pt idx="788">
                  <c:v>135.3902136235931</c:v>
                </c:pt>
                <c:pt idx="789">
                  <c:v>135.25166236381537</c:v>
                </c:pt>
                <c:pt idx="790">
                  <c:v>136.26709064134008</c:v>
                </c:pt>
                <c:pt idx="791">
                  <c:v>137.23627932068018</c:v>
                </c:pt>
                <c:pt idx="792">
                  <c:v>138.32843852562715</c:v>
                </c:pt>
                <c:pt idx="793">
                  <c:v>139.71294591474845</c:v>
                </c:pt>
                <c:pt idx="794">
                  <c:v>140.02070729831763</c:v>
                </c:pt>
                <c:pt idx="795">
                  <c:v>144.28178679189352</c:v>
                </c:pt>
                <c:pt idx="796">
                  <c:v>143.58953309733286</c:v>
                </c:pt>
                <c:pt idx="797">
                  <c:v>145.68170738040968</c:v>
                </c:pt>
                <c:pt idx="798">
                  <c:v>146.6817224585395</c:v>
                </c:pt>
                <c:pt idx="799">
                  <c:v>147.74322279947276</c:v>
                </c:pt>
                <c:pt idx="800">
                  <c:v>144.2817867918935</c:v>
                </c:pt>
                <c:pt idx="801">
                  <c:v>144.77417149864897</c:v>
                </c:pt>
                <c:pt idx="802">
                  <c:v>147.58925834030012</c:v>
                </c:pt>
                <c:pt idx="803">
                  <c:v>150.37368631793757</c:v>
                </c:pt>
                <c:pt idx="804">
                  <c:v>149.2046286507923</c:v>
                </c:pt>
                <c:pt idx="805">
                  <c:v>148.58927341842994</c:v>
                </c:pt>
                <c:pt idx="806">
                  <c:v>149.65060622458722</c:v>
                </c:pt>
                <c:pt idx="807">
                  <c:v>150.38909951733245</c:v>
                </c:pt>
                <c:pt idx="808">
                  <c:v>150.72751976491531</c:v>
                </c:pt>
                <c:pt idx="809">
                  <c:v>150.48141117892558</c:v>
                </c:pt>
                <c:pt idx="810">
                  <c:v>151.12742527530162</c:v>
                </c:pt>
                <c:pt idx="811">
                  <c:v>150.31220105513412</c:v>
                </c:pt>
                <c:pt idx="812">
                  <c:v>149.11231698919914</c:v>
                </c:pt>
                <c:pt idx="813">
                  <c:v>149.94295440876152</c:v>
                </c:pt>
                <c:pt idx="814">
                  <c:v>153.88119438892539</c:v>
                </c:pt>
                <c:pt idx="815">
                  <c:v>155.60412202562958</c:v>
                </c:pt>
                <c:pt idx="816">
                  <c:v>154.4348968237083</c:v>
                </c:pt>
                <c:pt idx="817">
                  <c:v>154.71183180848777</c:v>
                </c:pt>
                <c:pt idx="818">
                  <c:v>156.3424477835988</c:v>
                </c:pt>
                <c:pt idx="819">
                  <c:v>153.0966290327716</c:v>
                </c:pt>
                <c:pt idx="820">
                  <c:v>155.52722356343131</c:v>
                </c:pt>
                <c:pt idx="821">
                  <c:v>153.97350605051855</c:v>
                </c:pt>
                <c:pt idx="822">
                  <c:v>154.83496986887064</c:v>
                </c:pt>
                <c:pt idx="823">
                  <c:v>154.21961463650828</c:v>
                </c:pt>
                <c:pt idx="824">
                  <c:v>155.14256371766382</c:v>
                </c:pt>
                <c:pt idx="825">
                  <c:v>156.9886294147509</c:v>
                </c:pt>
                <c:pt idx="826">
                  <c:v>154.4042379596946</c:v>
                </c:pt>
                <c:pt idx="827">
                  <c:v>153.14270109618016</c:v>
                </c:pt>
                <c:pt idx="828">
                  <c:v>152.6504839242007</c:v>
                </c:pt>
                <c:pt idx="829">
                  <c:v>153.45046247974935</c:v>
                </c:pt>
                <c:pt idx="830">
                  <c:v>148.34316483244021</c:v>
                </c:pt>
                <c:pt idx="831">
                  <c:v>147.40463501711378</c:v>
                </c:pt>
                <c:pt idx="832">
                  <c:v>147.48170101408809</c:v>
                </c:pt>
                <c:pt idx="833">
                  <c:v>147.88160652447442</c:v>
                </c:pt>
                <c:pt idx="834">
                  <c:v>148.3123384336505</c:v>
                </c:pt>
                <c:pt idx="835">
                  <c:v>152.66589712359556</c:v>
                </c:pt>
                <c:pt idx="836">
                  <c:v>150.77375936309994</c:v>
                </c:pt>
                <c:pt idx="837">
                  <c:v>148.60468661782483</c:v>
                </c:pt>
                <c:pt idx="838">
                  <c:v>149.92754120936664</c:v>
                </c:pt>
                <c:pt idx="839">
                  <c:v>146.97775640778644</c:v>
                </c:pt>
                <c:pt idx="840">
                  <c:v>145.98159462950531</c:v>
                </c:pt>
                <c:pt idx="841">
                  <c:v>144.61166276589876</c:v>
                </c:pt>
                <c:pt idx="842">
                  <c:v>143.72439859203786</c:v>
                </c:pt>
                <c:pt idx="843">
                  <c:v>144.75172183866079</c:v>
                </c:pt>
                <c:pt idx="844">
                  <c:v>145.31212566448494</c:v>
                </c:pt>
                <c:pt idx="845">
                  <c:v>144.11358187675819</c:v>
                </c:pt>
                <c:pt idx="846">
                  <c:v>142.47911260179845</c:v>
                </c:pt>
                <c:pt idx="847">
                  <c:v>142.12109078541991</c:v>
                </c:pt>
                <c:pt idx="848">
                  <c:v>149.17262950857037</c:v>
                </c:pt>
                <c:pt idx="849">
                  <c:v>146.79095513251175</c:v>
                </c:pt>
                <c:pt idx="850">
                  <c:v>147.13339621471937</c:v>
                </c:pt>
                <c:pt idx="851">
                  <c:v>145.24980272780132</c:v>
                </c:pt>
                <c:pt idx="852">
                  <c:v>148.62780641691708</c:v>
                </c:pt>
                <c:pt idx="853">
                  <c:v>148.9702474991247</c:v>
                </c:pt>
                <c:pt idx="854">
                  <c:v>151.80326056181119</c:v>
                </c:pt>
                <c:pt idx="855">
                  <c:v>153.98272046320022</c:v>
                </c:pt>
                <c:pt idx="856">
                  <c:v>154.74533876369395</c:v>
                </c:pt>
                <c:pt idx="857">
                  <c:v>155.78841027926379</c:v>
                </c:pt>
                <c:pt idx="858">
                  <c:v>155.63277047233086</c:v>
                </c:pt>
                <c:pt idx="859">
                  <c:v>155.43022092810924</c:v>
                </c:pt>
                <c:pt idx="860">
                  <c:v>155.88172714951313</c:v>
                </c:pt>
                <c:pt idx="861">
                  <c:v>156.98695406699051</c:v>
                </c:pt>
                <c:pt idx="862">
                  <c:v>155.77282954509289</c:v>
                </c:pt>
                <c:pt idx="863">
                  <c:v>157.51619642447287</c:v>
                </c:pt>
                <c:pt idx="864">
                  <c:v>157.37613735171084</c:v>
                </c:pt>
                <c:pt idx="865">
                  <c:v>156.52003464619173</c:v>
                </c:pt>
                <c:pt idx="866">
                  <c:v>151.58546535297069</c:v>
                </c:pt>
                <c:pt idx="867">
                  <c:v>149.95099607801095</c:v>
                </c:pt>
                <c:pt idx="868">
                  <c:v>147.25804208808648</c:v>
                </c:pt>
                <c:pt idx="869">
                  <c:v>146.60415385723695</c:v>
                </c:pt>
                <c:pt idx="870">
                  <c:v>148.76786548967905</c:v>
                </c:pt>
                <c:pt idx="871">
                  <c:v>147.33577822416493</c:v>
                </c:pt>
                <c:pt idx="872">
                  <c:v>150.76035658101733</c:v>
                </c:pt>
                <c:pt idx="873">
                  <c:v>153.31325149817977</c:v>
                </c:pt>
                <c:pt idx="874">
                  <c:v>153.71801551707097</c:v>
                </c:pt>
                <c:pt idx="875">
                  <c:v>157.82747603833866</c:v>
                </c:pt>
                <c:pt idx="876">
                  <c:v>147.89618204998905</c:v>
                </c:pt>
                <c:pt idx="877">
                  <c:v>143.98893600339093</c:v>
                </c:pt>
                <c:pt idx="878">
                  <c:v>146.94659493944457</c:v>
                </c:pt>
                <c:pt idx="879">
                  <c:v>149.60838746102723</c:v>
                </c:pt>
                <c:pt idx="880">
                  <c:v>154.43405914982804</c:v>
                </c:pt>
                <c:pt idx="881">
                  <c:v>153.2355153621013</c:v>
                </c:pt>
                <c:pt idx="882">
                  <c:v>148.40984367330051</c:v>
                </c:pt>
                <c:pt idx="883">
                  <c:v>147.70938077471433</c:v>
                </c:pt>
                <c:pt idx="884">
                  <c:v>147.27345528748134</c:v>
                </c:pt>
                <c:pt idx="885">
                  <c:v>151.33634114101238</c:v>
                </c:pt>
                <c:pt idx="886">
                  <c:v>155.29016185534715</c:v>
                </c:pt>
                <c:pt idx="887">
                  <c:v>157.03369626950317</c:v>
                </c:pt>
                <c:pt idx="888">
                  <c:v>157.39171808588171</c:v>
                </c:pt>
                <c:pt idx="889">
                  <c:v>160.28705408525178</c:v>
                </c:pt>
                <c:pt idx="890">
                  <c:v>158.16991712054633</c:v>
                </c:pt>
                <c:pt idx="891">
                  <c:v>160.53601076243405</c:v>
                </c:pt>
                <c:pt idx="892">
                  <c:v>164.42767607486127</c:v>
                </c:pt>
                <c:pt idx="893">
                  <c:v>168.36591605502517</c:v>
                </c:pt>
                <c:pt idx="894">
                  <c:v>164.19413259707389</c:v>
                </c:pt>
                <c:pt idx="895">
                  <c:v>164.42767607486127</c:v>
                </c:pt>
                <c:pt idx="896">
                  <c:v>165.75086573595519</c:v>
                </c:pt>
                <c:pt idx="897">
                  <c:v>169.31550316556965</c:v>
                </c:pt>
                <c:pt idx="898">
                  <c:v>170.54520842163819</c:v>
                </c:pt>
                <c:pt idx="899">
                  <c:v>171.35473645942068</c:v>
                </c:pt>
                <c:pt idx="900">
                  <c:v>170.6386928266636</c:v>
                </c:pt>
                <c:pt idx="901">
                  <c:v>170.76317116525476</c:v>
                </c:pt>
                <c:pt idx="902">
                  <c:v>170.26509027611419</c:v>
                </c:pt>
                <c:pt idx="903">
                  <c:v>168.81742227642917</c:v>
                </c:pt>
                <c:pt idx="904">
                  <c:v>171.3703171935916</c:v>
                </c:pt>
                <c:pt idx="905">
                  <c:v>170.60753135832186</c:v>
                </c:pt>
                <c:pt idx="906">
                  <c:v>170.06270826666861</c:v>
                </c:pt>
                <c:pt idx="907">
                  <c:v>171.05903757972575</c:v>
                </c:pt>
                <c:pt idx="908">
                  <c:v>170.43631081721801</c:v>
                </c:pt>
                <c:pt idx="909">
                  <c:v>172.30432356996516</c:v>
                </c:pt>
                <c:pt idx="910">
                  <c:v>171.65043533911563</c:v>
                </c:pt>
                <c:pt idx="911">
                  <c:v>172.52228631358167</c:v>
                </c:pt>
                <c:pt idx="912">
                  <c:v>168.03905570698851</c:v>
                </c:pt>
                <c:pt idx="913">
                  <c:v>164.14739039456126</c:v>
                </c:pt>
                <c:pt idx="914">
                  <c:v>165.05040283736906</c:v>
                </c:pt>
                <c:pt idx="915">
                  <c:v>166.14004902067555</c:v>
                </c:pt>
                <c:pt idx="916">
                  <c:v>166.80935045091991</c:v>
                </c:pt>
                <c:pt idx="917">
                  <c:v>168.87957767833663</c:v>
                </c:pt>
                <c:pt idx="918">
                  <c:v>166.06214534982104</c:v>
                </c:pt>
                <c:pt idx="919">
                  <c:v>165.73528500178429</c:v>
                </c:pt>
                <c:pt idx="920">
                  <c:v>165.48616078982599</c:v>
                </c:pt>
                <c:pt idx="921">
                  <c:v>166.68487211232878</c:v>
                </c:pt>
                <c:pt idx="922">
                  <c:v>167.36975427674406</c:v>
                </c:pt>
                <c:pt idx="923">
                  <c:v>165.85976334037548</c:v>
                </c:pt>
                <c:pt idx="924">
                  <c:v>167.32301207423137</c:v>
                </c:pt>
                <c:pt idx="925">
                  <c:v>167.89899663422642</c:v>
                </c:pt>
                <c:pt idx="926">
                  <c:v>168.00789423864666</c:v>
                </c:pt>
                <c:pt idx="927">
                  <c:v>165.51732225816781</c:v>
                </c:pt>
                <c:pt idx="928">
                  <c:v>162.01484023046092</c:v>
                </c:pt>
                <c:pt idx="929">
                  <c:v>158.32572446225532</c:v>
                </c:pt>
                <c:pt idx="930">
                  <c:v>160.55159149660497</c:v>
                </c:pt>
                <c:pt idx="931">
                  <c:v>158.37229912999197</c:v>
                </c:pt>
                <c:pt idx="932">
                  <c:v>158.74590168054141</c:v>
                </c:pt>
                <c:pt idx="933">
                  <c:v>161.32995806604563</c:v>
                </c:pt>
                <c:pt idx="934">
                  <c:v>159.08834276274905</c:v>
                </c:pt>
                <c:pt idx="935">
                  <c:v>160.86303864524689</c:v>
                </c:pt>
                <c:pt idx="936">
                  <c:v>163.26012622070036</c:v>
                </c:pt>
                <c:pt idx="937">
                  <c:v>166.10888755233378</c:v>
                </c:pt>
                <c:pt idx="938">
                  <c:v>169.3466646339115</c:v>
                </c:pt>
                <c:pt idx="939">
                  <c:v>169.00422355170386</c:v>
                </c:pt>
                <c:pt idx="940">
                  <c:v>169.31550316556971</c:v>
                </c:pt>
                <c:pt idx="941">
                  <c:v>170.6386928266636</c:v>
                </c:pt>
                <c:pt idx="942">
                  <c:v>171.01229537721301</c:v>
                </c:pt>
                <c:pt idx="943">
                  <c:v>169.25334776366213</c:v>
                </c:pt>
                <c:pt idx="944">
                  <c:v>170.57636988998001</c:v>
                </c:pt>
                <c:pt idx="945">
                  <c:v>169.56462737752798</c:v>
                </c:pt>
                <c:pt idx="946">
                  <c:v>169.61136958004067</c:v>
                </c:pt>
                <c:pt idx="947">
                  <c:v>169.37782610225327</c:v>
                </c:pt>
                <c:pt idx="948">
                  <c:v>169.26876096305699</c:v>
                </c:pt>
                <c:pt idx="949">
                  <c:v>165.59522592902229</c:v>
                </c:pt>
                <c:pt idx="950">
                  <c:v>166.54464550479076</c:v>
                </c:pt>
                <c:pt idx="951">
                  <c:v>159.88229006636061</c:v>
                </c:pt>
                <c:pt idx="952">
                  <c:v>159.679908056915</c:v>
                </c:pt>
                <c:pt idx="953">
                  <c:v>156.27091043423349</c:v>
                </c:pt>
                <c:pt idx="954">
                  <c:v>157.40729882005266</c:v>
                </c:pt>
                <c:pt idx="955">
                  <c:v>157.46945422196021</c:v>
                </c:pt>
                <c:pt idx="956">
                  <c:v>159.29072477219469</c:v>
                </c:pt>
                <c:pt idx="957">
                  <c:v>162.03042096463184</c:v>
                </c:pt>
                <c:pt idx="958">
                  <c:v>161.23664119579635</c:v>
                </c:pt>
                <c:pt idx="959">
                  <c:v>163.85169151486633</c:v>
                </c:pt>
                <c:pt idx="960">
                  <c:v>163.88285298320812</c:v>
                </c:pt>
                <c:pt idx="961">
                  <c:v>162.73088386321803</c:v>
                </c:pt>
                <c:pt idx="962">
                  <c:v>161.65681841408244</c:v>
                </c:pt>
                <c:pt idx="963">
                  <c:v>161.96826556272433</c:v>
                </c:pt>
                <c:pt idx="964">
                  <c:v>164.16297112873218</c:v>
                </c:pt>
                <c:pt idx="965">
                  <c:v>164.41209534069048</c:v>
                </c:pt>
                <c:pt idx="966">
                  <c:v>161.71914135076602</c:v>
                </c:pt>
                <c:pt idx="967">
                  <c:v>161.93710409438253</c:v>
                </c:pt>
                <c:pt idx="968">
                  <c:v>158.43462206667564</c:v>
                </c:pt>
                <c:pt idx="969">
                  <c:v>159.53984898415302</c:v>
                </c:pt>
                <c:pt idx="970">
                  <c:v>163.05791174603081</c:v>
                </c:pt>
                <c:pt idx="971">
                  <c:v>163.15122861628018</c:v>
                </c:pt>
                <c:pt idx="972">
                  <c:v>161.37670026855841</c:v>
                </c:pt>
                <c:pt idx="973">
                  <c:v>157.84305677250973</c:v>
                </c:pt>
                <c:pt idx="974">
                  <c:v>156.05294769061706</c:v>
                </c:pt>
                <c:pt idx="975">
                  <c:v>154.41847841565732</c:v>
                </c:pt>
                <c:pt idx="976">
                  <c:v>155.69492587423855</c:v>
                </c:pt>
                <c:pt idx="977">
                  <c:v>156.75341058920327</c:v>
                </c:pt>
                <c:pt idx="978">
                  <c:v>159.64874658857335</c:v>
                </c:pt>
                <c:pt idx="979">
                  <c:v>162.80878753407262</c:v>
                </c:pt>
                <c:pt idx="980">
                  <c:v>163.58715410351326</c:v>
                </c:pt>
                <c:pt idx="981">
                  <c:v>163.9451759198918</c:v>
                </c:pt>
                <c:pt idx="982">
                  <c:v>163.60273483768415</c:v>
                </c:pt>
                <c:pt idx="983">
                  <c:v>162.10832463548641</c:v>
                </c:pt>
                <c:pt idx="984">
                  <c:v>161.31437733187485</c:v>
                </c:pt>
                <c:pt idx="985">
                  <c:v>161.56350154383315</c:v>
                </c:pt>
                <c:pt idx="986">
                  <c:v>160.53601076243422</c:v>
                </c:pt>
                <c:pt idx="987">
                  <c:v>155.64818367172586</c:v>
                </c:pt>
                <c:pt idx="988">
                  <c:v>155.32132332368914</c:v>
                </c:pt>
                <c:pt idx="989">
                  <c:v>160.2091504143975</c:v>
                </c:pt>
                <c:pt idx="990">
                  <c:v>159.88229006636075</c:v>
                </c:pt>
                <c:pt idx="991">
                  <c:v>161.18989899328378</c:v>
                </c:pt>
                <c:pt idx="992">
                  <c:v>160.50501682886849</c:v>
                </c:pt>
                <c:pt idx="993">
                  <c:v>159.8043863955063</c:v>
                </c:pt>
                <c:pt idx="994">
                  <c:v>160.17798894605571</c:v>
                </c:pt>
                <c:pt idx="995">
                  <c:v>162.88669120492708</c:v>
                </c:pt>
                <c:pt idx="996">
                  <c:v>161.31437733187485</c:v>
                </c:pt>
                <c:pt idx="997">
                  <c:v>163.49366969848785</c:v>
                </c:pt>
                <c:pt idx="998">
                  <c:v>165.37726318540589</c:v>
                </c:pt>
                <c:pt idx="999">
                  <c:v>171.57269920303727</c:v>
                </c:pt>
                <c:pt idx="1000">
                  <c:v>170.77875189942571</c:v>
                </c:pt>
                <c:pt idx="1001">
                  <c:v>171.30799425690805</c:v>
                </c:pt>
                <c:pt idx="1002">
                  <c:v>171.19909665248781</c:v>
                </c:pt>
                <c:pt idx="1003">
                  <c:v>172.36647897187277</c:v>
                </c:pt>
                <c:pt idx="1004">
                  <c:v>173.58060349377038</c:v>
                </c:pt>
                <c:pt idx="1005">
                  <c:v>172.44438264272722</c:v>
                </c:pt>
                <c:pt idx="1006">
                  <c:v>173.03594793689317</c:v>
                </c:pt>
                <c:pt idx="1007">
                  <c:v>174.65483647768201</c:v>
                </c:pt>
                <c:pt idx="1008">
                  <c:v>171.93072101941578</c:v>
                </c:pt>
                <c:pt idx="1009">
                  <c:v>171.10561224746243</c:v>
                </c:pt>
                <c:pt idx="1010">
                  <c:v>173.1604262754843</c:v>
                </c:pt>
                <c:pt idx="1011">
                  <c:v>172.97362500020958</c:v>
                </c:pt>
                <c:pt idx="1012">
                  <c:v>175.10617516430992</c:v>
                </c:pt>
                <c:pt idx="1013">
                  <c:v>175.35529937626825</c:v>
                </c:pt>
                <c:pt idx="1014">
                  <c:v>176.64732756902035</c:v>
                </c:pt>
                <c:pt idx="1015">
                  <c:v>178.65539939452952</c:v>
                </c:pt>
                <c:pt idx="1016">
                  <c:v>179.48034063170684</c:v>
                </c:pt>
                <c:pt idx="1017">
                  <c:v>180.42992774225132</c:v>
                </c:pt>
                <c:pt idx="1018">
                  <c:v>191.41987398034169</c:v>
                </c:pt>
                <c:pt idx="1019">
                  <c:v>189.69192030035654</c:v>
                </c:pt>
                <c:pt idx="1020">
                  <c:v>189.98778671482754</c:v>
                </c:pt>
                <c:pt idx="1021">
                  <c:v>190.17442045532624</c:v>
                </c:pt>
                <c:pt idx="1022">
                  <c:v>190.76598574949216</c:v>
                </c:pt>
                <c:pt idx="1023">
                  <c:v>191.1240075658707</c:v>
                </c:pt>
                <c:pt idx="1024">
                  <c:v>188.55553191453737</c:v>
                </c:pt>
                <c:pt idx="1025">
                  <c:v>189.55186122759454</c:v>
                </c:pt>
                <c:pt idx="1026">
                  <c:v>189.45837682256916</c:v>
                </c:pt>
                <c:pt idx="1027">
                  <c:v>188.97587666759949</c:v>
                </c:pt>
                <c:pt idx="1028">
                  <c:v>188.83565006006143</c:v>
                </c:pt>
                <c:pt idx="1029">
                  <c:v>191.06185216396315</c:v>
                </c:pt>
                <c:pt idx="1030">
                  <c:v>191.48202938224924</c:v>
                </c:pt>
                <c:pt idx="1031">
                  <c:v>190.26790486035159</c:v>
                </c:pt>
                <c:pt idx="1032">
                  <c:v>191.87121266696957</c:v>
                </c:pt>
                <c:pt idx="1033">
                  <c:v>193.16324085972167</c:v>
                </c:pt>
                <c:pt idx="1034">
                  <c:v>193.83254228996606</c:v>
                </c:pt>
                <c:pt idx="1035">
                  <c:v>194.34620391327749</c:v>
                </c:pt>
                <c:pt idx="1036">
                  <c:v>196.91467956461082</c:v>
                </c:pt>
                <c:pt idx="1037">
                  <c:v>196.52549627989049</c:v>
                </c:pt>
                <c:pt idx="1038">
                  <c:v>198.09781015294271</c:v>
                </c:pt>
                <c:pt idx="1039">
                  <c:v>198.11339088711361</c:v>
                </c:pt>
                <c:pt idx="1040">
                  <c:v>197.5062448587768</c:v>
                </c:pt>
                <c:pt idx="1041">
                  <c:v>198.61147177625418</c:v>
                </c:pt>
                <c:pt idx="1042">
                  <c:v>192.75847684083044</c:v>
                </c:pt>
                <c:pt idx="1043">
                  <c:v>192.680740704752</c:v>
                </c:pt>
                <c:pt idx="1044">
                  <c:v>190.73482428115037</c:v>
                </c:pt>
                <c:pt idx="1045">
                  <c:v>191.31080884114542</c:v>
                </c:pt>
                <c:pt idx="1046">
                  <c:v>189.4272153542274</c:v>
                </c:pt>
                <c:pt idx="1047">
                  <c:v>192.19807301500632</c:v>
                </c:pt>
                <c:pt idx="1048">
                  <c:v>189.24041407895268</c:v>
                </c:pt>
                <c:pt idx="1049">
                  <c:v>191.4352871797366</c:v>
                </c:pt>
                <c:pt idx="1050">
                  <c:v>189.28715628146537</c:v>
                </c:pt>
                <c:pt idx="1051">
                  <c:v>186.76542283264473</c:v>
                </c:pt>
                <c:pt idx="1052">
                  <c:v>187.96413415514752</c:v>
                </c:pt>
                <c:pt idx="1053">
                  <c:v>188.74233318981211</c:v>
                </c:pt>
                <c:pt idx="1054">
                  <c:v>194.57974739106493</c:v>
                </c:pt>
                <c:pt idx="1055">
                  <c:v>193.31888066665459</c:v>
                </c:pt>
                <c:pt idx="1056">
                  <c:v>193.00760105278874</c:v>
                </c:pt>
                <c:pt idx="1057">
                  <c:v>196.24537813436646</c:v>
                </c:pt>
                <c:pt idx="1058">
                  <c:v>196.43217940964115</c:v>
                </c:pt>
                <c:pt idx="1059">
                  <c:v>199.09397193122385</c:v>
                </c:pt>
                <c:pt idx="1060">
                  <c:v>199.66995649121887</c:v>
                </c:pt>
                <c:pt idx="1061">
                  <c:v>196.63456141908674</c:v>
                </c:pt>
                <c:pt idx="1062">
                  <c:v>200.68186653844688</c:v>
                </c:pt>
                <c:pt idx="1063">
                  <c:v>201.14878595924566</c:v>
                </c:pt>
                <c:pt idx="1064">
                  <c:v>205.8498117746793</c:v>
                </c:pt>
                <c:pt idx="1065">
                  <c:v>206.56585540743637</c:v>
                </c:pt>
                <c:pt idx="1066">
                  <c:v>208.2626476190797</c:v>
                </c:pt>
                <c:pt idx="1067">
                  <c:v>206.89271575547312</c:v>
                </c:pt>
                <c:pt idx="1068">
                  <c:v>206.45695780301614</c:v>
                </c:pt>
                <c:pt idx="1069">
                  <c:v>206.7214952143693</c:v>
                </c:pt>
                <c:pt idx="1070">
                  <c:v>205.75632736965395</c:v>
                </c:pt>
                <c:pt idx="1071">
                  <c:v>206.62817834411999</c:v>
                </c:pt>
                <c:pt idx="1072">
                  <c:v>203.96638582253732</c:v>
                </c:pt>
                <c:pt idx="1073">
                  <c:v>203.88848215168284</c:v>
                </c:pt>
                <c:pt idx="1074">
                  <c:v>204.19976176554869</c:v>
                </c:pt>
                <c:pt idx="1075">
                  <c:v>202.22285140838127</c:v>
                </c:pt>
                <c:pt idx="1076">
                  <c:v>202.06721160144835</c:v>
                </c:pt>
                <c:pt idx="1077">
                  <c:v>200.82192561120891</c:v>
                </c:pt>
                <c:pt idx="1078">
                  <c:v>199.84117703232266</c:v>
                </c:pt>
                <c:pt idx="1079">
                  <c:v>202.6276154272725</c:v>
                </c:pt>
                <c:pt idx="1080">
                  <c:v>203.37482052837134</c:v>
                </c:pt>
                <c:pt idx="1081">
                  <c:v>197.52182559294764</c:v>
                </c:pt>
                <c:pt idx="1082">
                  <c:v>202.44081415199778</c:v>
                </c:pt>
                <c:pt idx="1083">
                  <c:v>202.40965268365602</c:v>
                </c:pt>
                <c:pt idx="1084">
                  <c:v>207.74898599576827</c:v>
                </c:pt>
                <c:pt idx="1085">
                  <c:v>208.96311051766588</c:v>
                </c:pt>
                <c:pt idx="1086">
                  <c:v>206.19225285688694</c:v>
                </c:pt>
                <c:pt idx="1087">
                  <c:v>206.95503869215673</c:v>
                </c:pt>
                <c:pt idx="1088">
                  <c:v>207.28039122720918</c:v>
                </c:pt>
                <c:pt idx="1089">
                  <c:v>208.8682858344323</c:v>
                </c:pt>
                <c:pt idx="1090">
                  <c:v>212.2168034029666</c:v>
                </c:pt>
                <c:pt idx="1091">
                  <c:v>210.92762330140704</c:v>
                </c:pt>
                <c:pt idx="1092">
                  <c:v>212.32687375081906</c:v>
                </c:pt>
                <c:pt idx="1093">
                  <c:v>213.55306077659091</c:v>
                </c:pt>
                <c:pt idx="1094">
                  <c:v>209.51279211782403</c:v>
                </c:pt>
                <c:pt idx="1095">
                  <c:v>212.16972613090184</c:v>
                </c:pt>
                <c:pt idx="1096">
                  <c:v>210.34594255902689</c:v>
                </c:pt>
                <c:pt idx="1097">
                  <c:v>210.91204256723611</c:v>
                </c:pt>
                <c:pt idx="1098">
                  <c:v>212.92430276214608</c:v>
                </c:pt>
                <c:pt idx="1099">
                  <c:v>213.39591315667369</c:v>
                </c:pt>
                <c:pt idx="1100">
                  <c:v>215.78546166720574</c:v>
                </c:pt>
                <c:pt idx="1101">
                  <c:v>208.78971202447366</c:v>
                </c:pt>
                <c:pt idx="1102">
                  <c:v>210.66057286841331</c:v>
                </c:pt>
                <c:pt idx="1103">
                  <c:v>211.99666270726161</c:v>
                </c:pt>
                <c:pt idx="1104">
                  <c:v>210.99061637719464</c:v>
                </c:pt>
                <c:pt idx="1105">
                  <c:v>210.51900598266698</c:v>
                </c:pt>
                <c:pt idx="1106">
                  <c:v>209.85875143032828</c:v>
                </c:pt>
                <c:pt idx="1107">
                  <c:v>212.05965578304927</c:v>
                </c:pt>
                <c:pt idx="1108">
                  <c:v>210.97486810824768</c:v>
                </c:pt>
                <c:pt idx="1109">
                  <c:v>209.73293281352889</c:v>
                </c:pt>
                <c:pt idx="1110">
                  <c:v>207.50053192291401</c:v>
                </c:pt>
                <c:pt idx="1111">
                  <c:v>210.36169082797372</c:v>
                </c:pt>
                <c:pt idx="1112">
                  <c:v>211.76094127738574</c:v>
                </c:pt>
                <c:pt idx="1113">
                  <c:v>209.33989622895982</c:v>
                </c:pt>
                <c:pt idx="1114">
                  <c:v>208.49099751881005</c:v>
                </c:pt>
                <c:pt idx="1115">
                  <c:v>210.64465706469025</c:v>
                </c:pt>
                <c:pt idx="1116">
                  <c:v>212.24829994086028</c:v>
                </c:pt>
                <c:pt idx="1117">
                  <c:v>204.41923232214933</c:v>
                </c:pt>
                <c:pt idx="1118">
                  <c:v>202.9258273286078</c:v>
                </c:pt>
                <c:pt idx="1119">
                  <c:v>207.40620984400846</c:v>
                </c:pt>
                <c:pt idx="1120">
                  <c:v>204.60787647996042</c:v>
                </c:pt>
                <c:pt idx="1121">
                  <c:v>200.56760782119355</c:v>
                </c:pt>
                <c:pt idx="1122">
                  <c:v>203.7904743077045</c:v>
                </c:pt>
                <c:pt idx="1123">
                  <c:v>206.65163321276421</c:v>
                </c:pt>
                <c:pt idx="1124">
                  <c:v>201.9981872737234</c:v>
                </c:pt>
                <c:pt idx="1125">
                  <c:v>205.04815787137025</c:v>
                </c:pt>
                <c:pt idx="1126">
                  <c:v>204.40348405320245</c:v>
                </c:pt>
                <c:pt idx="1127">
                  <c:v>211.66661919848019</c:v>
                </c:pt>
                <c:pt idx="1128">
                  <c:v>210.31461355590892</c:v>
                </c:pt>
                <c:pt idx="1129">
                  <c:v>208.09796093424097</c:v>
                </c:pt>
                <c:pt idx="1130">
                  <c:v>212.21680340296641</c:v>
                </c:pt>
                <c:pt idx="1131">
                  <c:v>203.74322950086366</c:v>
                </c:pt>
                <c:pt idx="1132">
                  <c:v>204.85934617878308</c:v>
                </c:pt>
                <c:pt idx="1133">
                  <c:v>203.85329984871612</c:v>
                </c:pt>
                <c:pt idx="1134">
                  <c:v>206.69871048482889</c:v>
                </c:pt>
                <c:pt idx="1135">
                  <c:v>206.29009316608895</c:v>
                </c:pt>
                <c:pt idx="1136">
                  <c:v>208.91536310649684</c:v>
                </c:pt>
                <c:pt idx="1137">
                  <c:v>211.93383716624976</c:v>
                </c:pt>
                <c:pt idx="1138">
                  <c:v>213.52173177347285</c:v>
                </c:pt>
                <c:pt idx="1139">
                  <c:v>215.43966988947727</c:v>
                </c:pt>
                <c:pt idx="1140">
                  <c:v>215.14078784903776</c:v>
                </c:pt>
                <c:pt idx="1141">
                  <c:v>219.96729721171874</c:v>
                </c:pt>
                <c:pt idx="1142">
                  <c:v>220.43890760624635</c:v>
                </c:pt>
                <c:pt idx="1143">
                  <c:v>225.20225635836357</c:v>
                </c:pt>
                <c:pt idx="1144">
                  <c:v>236.80437466807169</c:v>
                </c:pt>
                <c:pt idx="1145">
                  <c:v>241.8193606537877</c:v>
                </c:pt>
                <c:pt idx="1146">
                  <c:v>242.55818901608498</c:v>
                </c:pt>
                <c:pt idx="1147">
                  <c:v>241.6935420369883</c:v>
                </c:pt>
                <c:pt idx="1148">
                  <c:v>240.10564742976521</c:v>
                </c:pt>
                <c:pt idx="1149">
                  <c:v>242.93547733170709</c:v>
                </c:pt>
                <c:pt idx="1150">
                  <c:v>240.90746886785021</c:v>
                </c:pt>
                <c:pt idx="1151">
                  <c:v>239.79135218993076</c:v>
                </c:pt>
                <c:pt idx="1152">
                  <c:v>236.332764273544</c:v>
                </c:pt>
                <c:pt idx="1153">
                  <c:v>237.26023679365238</c:v>
                </c:pt>
                <c:pt idx="1154">
                  <c:v>237.41738441356958</c:v>
                </c:pt>
                <c:pt idx="1155">
                  <c:v>239.22541971649758</c:v>
                </c:pt>
                <c:pt idx="1156">
                  <c:v>240.43585847332255</c:v>
                </c:pt>
                <c:pt idx="1157">
                  <c:v>242.76258144284296</c:v>
                </c:pt>
                <c:pt idx="1158">
                  <c:v>240.73457297898602</c:v>
                </c:pt>
                <c:pt idx="1159">
                  <c:v>241.41057580027163</c:v>
                </c:pt>
                <c:pt idx="1160">
                  <c:v>236.09687530889215</c:v>
                </c:pt>
                <c:pt idx="1161">
                  <c:v>237.68476991611521</c:v>
                </c:pt>
                <c:pt idx="1162">
                  <c:v>239.91717080673004</c:v>
                </c:pt>
                <c:pt idx="1163">
                  <c:v>239.68128184207822</c:v>
                </c:pt>
                <c:pt idx="1164">
                  <c:v>241.58363922391172</c:v>
                </c:pt>
                <c:pt idx="1165">
                  <c:v>236.83587120596539</c:v>
                </c:pt>
                <c:pt idx="1166">
                  <c:v>239.36681906746779</c:v>
                </c:pt>
                <c:pt idx="1167">
                  <c:v>238.31369546533608</c:v>
                </c:pt>
                <c:pt idx="1168">
                  <c:v>242.68400763288426</c:v>
                </c:pt>
                <c:pt idx="1169">
                  <c:v>241.15910610144886</c:v>
                </c:pt>
                <c:pt idx="1170">
                  <c:v>241.23767991140747</c:v>
                </c:pt>
                <c:pt idx="1171">
                  <c:v>242.44811866823238</c:v>
                </c:pt>
                <c:pt idx="1172">
                  <c:v>242.29097104831516</c:v>
                </c:pt>
                <c:pt idx="1173">
                  <c:v>243.91019465865605</c:v>
                </c:pt>
                <c:pt idx="1174">
                  <c:v>243.37575872311675</c:v>
                </c:pt>
                <c:pt idx="1175">
                  <c:v>245.73381069575495</c:v>
                </c:pt>
                <c:pt idx="1176">
                  <c:v>247.25871222719036</c:v>
                </c:pt>
                <c:pt idx="1177">
                  <c:v>243.37575872311675</c:v>
                </c:pt>
                <c:pt idx="1178">
                  <c:v>246.00119619830068</c:v>
                </c:pt>
                <c:pt idx="1179">
                  <c:v>252.8868754931803</c:v>
                </c:pt>
                <c:pt idx="1180">
                  <c:v>251.09475599397527</c:v>
                </c:pt>
                <c:pt idx="1181">
                  <c:v>255.90534955293327</c:v>
                </c:pt>
                <c:pt idx="1182">
                  <c:v>253.65720039337145</c:v>
                </c:pt>
                <c:pt idx="1183">
                  <c:v>251.64494019846151</c:v>
                </c:pt>
                <c:pt idx="1184">
                  <c:v>253.78301901017082</c:v>
                </c:pt>
                <c:pt idx="1185">
                  <c:v>255.32366881055313</c:v>
                </c:pt>
                <c:pt idx="1186">
                  <c:v>262.52381088004324</c:v>
                </c:pt>
                <c:pt idx="1187">
                  <c:v>264.56756761284703</c:v>
                </c:pt>
                <c:pt idx="1188">
                  <c:v>259.69398097810131</c:v>
                </c:pt>
                <c:pt idx="1189">
                  <c:v>260.60587276403885</c:v>
                </c:pt>
                <c:pt idx="1190">
                  <c:v>260.90458726970235</c:v>
                </c:pt>
                <c:pt idx="1191">
                  <c:v>254.69474326133232</c:v>
                </c:pt>
                <c:pt idx="1192">
                  <c:v>256.03100063495663</c:v>
                </c:pt>
                <c:pt idx="1193">
                  <c:v>262.44523707008466</c:v>
                </c:pt>
                <c:pt idx="1194">
                  <c:v>268.02615552923385</c:v>
                </c:pt>
                <c:pt idx="1195">
                  <c:v>269.14227220715321</c:v>
                </c:pt>
                <c:pt idx="1196">
                  <c:v>268.35619903801512</c:v>
                </c:pt>
                <c:pt idx="1197">
                  <c:v>267.97907825716902</c:v>
                </c:pt>
                <c:pt idx="1198">
                  <c:v>269.12669147298226</c:v>
                </c:pt>
                <c:pt idx="1199">
                  <c:v>264.92910765952217</c:v>
                </c:pt>
                <c:pt idx="1200">
                  <c:v>266.37543538099891</c:v>
                </c:pt>
                <c:pt idx="1201">
                  <c:v>267.47580378997139</c:v>
                </c:pt>
                <c:pt idx="1202">
                  <c:v>269.11094320403527</c:v>
                </c:pt>
                <c:pt idx="1203">
                  <c:v>271.81495448917775</c:v>
                </c:pt>
                <c:pt idx="1204">
                  <c:v>272.93107116709717</c:v>
                </c:pt>
                <c:pt idx="1205">
                  <c:v>277.15998398367509</c:v>
                </c:pt>
                <c:pt idx="1206">
                  <c:v>277.61584610925581</c:v>
                </c:pt>
                <c:pt idx="1207">
                  <c:v>277.22280952468674</c:v>
                </c:pt>
                <c:pt idx="1208">
                  <c:v>269.97559018313189</c:v>
                </c:pt>
                <c:pt idx="1209">
                  <c:v>276.71987012704125</c:v>
                </c:pt>
                <c:pt idx="1210">
                  <c:v>275.46218656337544</c:v>
                </c:pt>
                <c:pt idx="1211">
                  <c:v>279.9425690787761</c:v>
                </c:pt>
                <c:pt idx="1212">
                  <c:v>280.50850155220928</c:v>
                </c:pt>
                <c:pt idx="1213">
                  <c:v>278.82645240085674</c:v>
                </c:pt>
                <c:pt idx="1214">
                  <c:v>279.54953249420714</c:v>
                </c:pt>
                <c:pt idx="1215">
                  <c:v>281.29474225612347</c:v>
                </c:pt>
                <c:pt idx="1216">
                  <c:v>279.72242838307125</c:v>
                </c:pt>
                <c:pt idx="1217">
                  <c:v>284.15590116118312</c:v>
                </c:pt>
                <c:pt idx="1218">
                  <c:v>285.17769576019703</c:v>
                </c:pt>
                <c:pt idx="1219">
                  <c:v>286.5139531338213</c:v>
                </c:pt>
                <c:pt idx="1220">
                  <c:v>290.17693347696604</c:v>
                </c:pt>
                <c:pt idx="1221">
                  <c:v>290.71136941250535</c:v>
                </c:pt>
                <c:pt idx="1222">
                  <c:v>288.51046505978434</c:v>
                </c:pt>
                <c:pt idx="1223">
                  <c:v>285.35059164906113</c:v>
                </c:pt>
                <c:pt idx="1224">
                  <c:v>279.84824699987058</c:v>
                </c:pt>
                <c:pt idx="1225">
                  <c:v>282.34803339303113</c:v>
                </c:pt>
                <c:pt idx="1226">
                  <c:v>281.16892363932402</c:v>
                </c:pt>
                <c:pt idx="1227">
                  <c:v>283.51122734301532</c:v>
                </c:pt>
                <c:pt idx="1228">
                  <c:v>279.69109937995336</c:v>
                </c:pt>
                <c:pt idx="1229">
                  <c:v>285.79087304047096</c:v>
                </c:pt>
                <c:pt idx="1230">
                  <c:v>283.49547907406838</c:v>
                </c:pt>
                <c:pt idx="1231">
                  <c:v>285.38192065217896</c:v>
                </c:pt>
                <c:pt idx="1232">
                  <c:v>291.4188687716848</c:v>
                </c:pt>
                <c:pt idx="1233">
                  <c:v>287.69306288752836</c:v>
                </c:pt>
                <c:pt idx="1234">
                  <c:v>292.99101510996093</c:v>
                </c:pt>
                <c:pt idx="1235">
                  <c:v>290.39707417267084</c:v>
                </c:pt>
                <c:pt idx="1236">
                  <c:v>289.72107135138526</c:v>
                </c:pt>
                <c:pt idx="1237">
                  <c:v>271.09170686105119</c:v>
                </c:pt>
                <c:pt idx="1238">
                  <c:v>275.9337969579031</c:v>
                </c:pt>
                <c:pt idx="1239">
                  <c:v>271.07595859210431</c:v>
                </c:pt>
                <c:pt idx="1240">
                  <c:v>266.20253949213469</c:v>
                </c:pt>
                <c:pt idx="1241">
                  <c:v>268.0419037981805</c:v>
                </c:pt>
                <c:pt idx="1242">
                  <c:v>268.30912176595012</c:v>
                </c:pt>
                <c:pt idx="1243">
                  <c:v>270.6673412733644</c:v>
                </c:pt>
                <c:pt idx="1244">
                  <c:v>270.36862676770085</c:v>
                </c:pt>
                <c:pt idx="1245">
                  <c:v>275.32061967762917</c:v>
                </c:pt>
                <c:pt idx="1246">
                  <c:v>270.65159300441746</c:v>
                </c:pt>
                <c:pt idx="1247">
                  <c:v>272.53803458252804</c:v>
                </c:pt>
                <c:pt idx="1248">
                  <c:v>270.25838888507241</c:v>
                </c:pt>
                <c:pt idx="1249">
                  <c:v>273.22978567276067</c:v>
                </c:pt>
                <c:pt idx="1250">
                  <c:v>277.27005433152749</c:v>
                </c:pt>
                <c:pt idx="1251">
                  <c:v>278.30759719948833</c:v>
                </c:pt>
                <c:pt idx="1252">
                  <c:v>275.38344521864087</c:v>
                </c:pt>
                <c:pt idx="1253">
                  <c:v>274.39314715752084</c:v>
                </c:pt>
                <c:pt idx="1254">
                  <c:v>275.4621865633755</c:v>
                </c:pt>
                <c:pt idx="1255">
                  <c:v>272.11366899484125</c:v>
                </c:pt>
                <c:pt idx="1256">
                  <c:v>273.60707398838275</c:v>
                </c:pt>
                <c:pt idx="1257">
                  <c:v>273.85854368720544</c:v>
                </c:pt>
                <c:pt idx="1258">
                  <c:v>273.26111467587845</c:v>
                </c:pt>
                <c:pt idx="1259">
                  <c:v>279.4081331432368</c:v>
                </c:pt>
                <c:pt idx="1260">
                  <c:v>281.53046368599928</c:v>
                </c:pt>
                <c:pt idx="1261">
                  <c:v>284.15590116118318</c:v>
                </c:pt>
                <c:pt idx="1262">
                  <c:v>287.48867046077055</c:v>
                </c:pt>
                <c:pt idx="1263">
                  <c:v>288.99782372325905</c:v>
                </c:pt>
                <c:pt idx="1264">
                  <c:v>287.4414256539298</c:v>
                </c:pt>
                <c:pt idx="1265">
                  <c:v>284.09290808539549</c:v>
                </c:pt>
                <c:pt idx="1266">
                  <c:v>280.69714571002044</c:v>
                </c:pt>
                <c:pt idx="1267">
                  <c:v>284.34454531899428</c:v>
                </c:pt>
                <c:pt idx="1268">
                  <c:v>293.00676337890803</c:v>
                </c:pt>
                <c:pt idx="1269">
                  <c:v>313.12936532800757</c:v>
                </c:pt>
                <c:pt idx="1270">
                  <c:v>319.70091691782886</c:v>
                </c:pt>
                <c:pt idx="1271">
                  <c:v>323.09651175842788</c:v>
                </c:pt>
                <c:pt idx="1272">
                  <c:v>323.12800829632175</c:v>
                </c:pt>
                <c:pt idx="1273">
                  <c:v>322.95511240745765</c:v>
                </c:pt>
                <c:pt idx="1274">
                  <c:v>317.95570715591253</c:v>
                </c:pt>
                <c:pt idx="1275">
                  <c:v>315.72347380007369</c:v>
                </c:pt>
                <c:pt idx="1276">
                  <c:v>324.65290982775713</c:v>
                </c:pt>
                <c:pt idx="1277">
                  <c:v>320.73845978578964</c:v>
                </c:pt>
                <c:pt idx="1278">
                  <c:v>314.78025301101837</c:v>
                </c:pt>
                <c:pt idx="1279">
                  <c:v>319.07199136860794</c:v>
                </c:pt>
                <c:pt idx="1280">
                  <c:v>316.65094632018202</c:v>
                </c:pt>
                <c:pt idx="1281">
                  <c:v>305.88214598645277</c:v>
                </c:pt>
                <c:pt idx="1282">
                  <c:v>293.4782062386596</c:v>
                </c:pt>
                <c:pt idx="1283">
                  <c:v>305.15906589310237</c:v>
                </c:pt>
                <c:pt idx="1284">
                  <c:v>294.21720213573292</c:v>
                </c:pt>
                <c:pt idx="1285">
                  <c:v>282.81947625278281</c:v>
                </c:pt>
                <c:pt idx="1286">
                  <c:v>288.74635402443624</c:v>
                </c:pt>
                <c:pt idx="1287">
                  <c:v>292.94377030312029</c:v>
                </c:pt>
                <c:pt idx="1288">
                  <c:v>291.21447634492688</c:v>
                </c:pt>
                <c:pt idx="1289">
                  <c:v>300.80433445972511</c:v>
                </c:pt>
                <c:pt idx="1290">
                  <c:v>306.40100118782124</c:v>
                </c:pt>
                <c:pt idx="1291">
                  <c:v>302.20341737436115</c:v>
                </c:pt>
                <c:pt idx="1292">
                  <c:v>307.37555097999433</c:v>
                </c:pt>
                <c:pt idx="1293">
                  <c:v>305.63067628763008</c:v>
                </c:pt>
                <c:pt idx="1294">
                  <c:v>303.8698857915428</c:v>
                </c:pt>
                <c:pt idx="1295">
                  <c:v>309.41930771279812</c:v>
                </c:pt>
                <c:pt idx="1296">
                  <c:v>315.73922206902063</c:v>
                </c:pt>
                <c:pt idx="1297">
                  <c:v>310.39402503974725</c:v>
                </c:pt>
                <c:pt idx="1298">
                  <c:v>307.1711585532363</c:v>
                </c:pt>
                <c:pt idx="1299">
                  <c:v>301.73180697983344</c:v>
                </c:pt>
                <c:pt idx="1300">
                  <c:v>304.30999964817659</c:v>
                </c:pt>
                <c:pt idx="1301">
                  <c:v>311.82477202705314</c:v>
                </c:pt>
                <c:pt idx="1302">
                  <c:v>318.8833472107969</c:v>
                </c:pt>
                <c:pt idx="1303">
                  <c:v>323.92982973440672</c:v>
                </c:pt>
                <c:pt idx="1304">
                  <c:v>322.31043858928979</c:v>
                </c:pt>
                <c:pt idx="1305">
                  <c:v>329.21203368789236</c:v>
                </c:pt>
                <c:pt idx="1306">
                  <c:v>332.18326294080452</c:v>
                </c:pt>
                <c:pt idx="1307">
                  <c:v>327.02671006934224</c:v>
                </c:pt>
                <c:pt idx="1308">
                  <c:v>332.54480298747973</c:v>
                </c:pt>
                <c:pt idx="1309">
                  <c:v>337.11967511656195</c:v>
                </c:pt>
                <c:pt idx="1310">
                  <c:v>336.5222461052349</c:v>
                </c:pt>
                <c:pt idx="1311">
                  <c:v>334.46274110348418</c:v>
                </c:pt>
                <c:pt idx="1312">
                  <c:v>334.22701967360837</c:v>
                </c:pt>
                <c:pt idx="1313">
                  <c:v>336.00339090386649</c:v>
                </c:pt>
                <c:pt idx="1314">
                  <c:v>321.83882819476213</c:v>
                </c:pt>
                <c:pt idx="1315">
                  <c:v>313.01946251493115</c:v>
                </c:pt>
                <c:pt idx="1316">
                  <c:v>326.1305665523517</c:v>
                </c:pt>
                <c:pt idx="1317">
                  <c:v>314.87457508992389</c:v>
                </c:pt>
                <c:pt idx="1318">
                  <c:v>305.81932044544106</c:v>
                </c:pt>
                <c:pt idx="1319">
                  <c:v>312.15481553583442</c:v>
                </c:pt>
                <c:pt idx="1320">
                  <c:v>303.49259747592066</c:v>
                </c:pt>
                <c:pt idx="1321">
                  <c:v>313.52240191257664</c:v>
                </c:pt>
                <c:pt idx="1322">
                  <c:v>311.68303760653083</c:v>
                </c:pt>
                <c:pt idx="1323">
                  <c:v>312.34345969364557</c:v>
                </c:pt>
                <c:pt idx="1324">
                  <c:v>305.97646806535835</c:v>
                </c:pt>
                <c:pt idx="1325">
                  <c:v>312.10773826376976</c:v>
                </c:pt>
                <c:pt idx="1326">
                  <c:v>323.14375656526869</c:v>
                </c:pt>
                <c:pt idx="1327">
                  <c:v>323.14375656526869</c:v>
                </c:pt>
                <c:pt idx="1328">
                  <c:v>324.22854424007028</c:v>
                </c:pt>
                <c:pt idx="1329">
                  <c:v>323.30090418518591</c:v>
                </c:pt>
                <c:pt idx="1330">
                  <c:v>324.95162433342068</c:v>
                </c:pt>
                <c:pt idx="1331">
                  <c:v>334.38416729352559</c:v>
                </c:pt>
                <c:pt idx="1332">
                  <c:v>324.35419532209357</c:v>
                </c:pt>
                <c:pt idx="1333">
                  <c:v>306.71546396243167</c:v>
                </c:pt>
                <c:pt idx="1334">
                  <c:v>303.44535266907991</c:v>
                </c:pt>
                <c:pt idx="1335">
                  <c:v>300.7728379218313</c:v>
                </c:pt>
                <c:pt idx="1336">
                  <c:v>305.0647438141969</c:v>
                </c:pt>
                <c:pt idx="1337">
                  <c:v>301.3072738573706</c:v>
                </c:pt>
                <c:pt idx="1338">
                  <c:v>307.62718821359312</c:v>
                </c:pt>
                <c:pt idx="1339">
                  <c:v>304.11884246872512</c:v>
                </c:pt>
                <c:pt idx="1340">
                  <c:v>298.88505606551246</c:v>
                </c:pt>
                <c:pt idx="1341">
                  <c:v>303.62729543584976</c:v>
                </c:pt>
                <c:pt idx="1342">
                  <c:v>301.88258827826149</c:v>
                </c:pt>
                <c:pt idx="1343">
                  <c:v>305.7048941934118</c:v>
                </c:pt>
                <c:pt idx="1344">
                  <c:v>310.08224282155322</c:v>
                </c:pt>
                <c:pt idx="1345">
                  <c:v>309.08306541730354</c:v>
                </c:pt>
                <c:pt idx="1346">
                  <c:v>307.48126542366987</c:v>
                </c:pt>
                <c:pt idx="1347">
                  <c:v>313.95212861309636</c:v>
                </c:pt>
                <c:pt idx="1348">
                  <c:v>318.90060329272796</c:v>
                </c:pt>
                <c:pt idx="1349">
                  <c:v>315.30028095581895</c:v>
                </c:pt>
                <c:pt idx="1350">
                  <c:v>320.28041970812046</c:v>
                </c:pt>
                <c:pt idx="1351">
                  <c:v>317.09240045502395</c:v>
                </c:pt>
                <c:pt idx="1352">
                  <c:v>321.77131168002148</c:v>
                </c:pt>
                <c:pt idx="1353">
                  <c:v>320.9783695850661</c:v>
                </c:pt>
                <c:pt idx="1354">
                  <c:v>312.98461528151654</c:v>
                </c:pt>
                <c:pt idx="1355">
                  <c:v>321.18443735958436</c:v>
                </c:pt>
                <c:pt idx="1356">
                  <c:v>321.2320172359772</c:v>
                </c:pt>
                <c:pt idx="1357">
                  <c:v>317.52078687733552</c:v>
                </c:pt>
                <c:pt idx="1358">
                  <c:v>318.51996428158526</c:v>
                </c:pt>
                <c:pt idx="1359">
                  <c:v>318.94818316912085</c:v>
                </c:pt>
                <c:pt idx="1360">
                  <c:v>310.22498245073177</c:v>
                </c:pt>
                <c:pt idx="1361">
                  <c:v>312.60414380514987</c:v>
                </c:pt>
                <c:pt idx="1362">
                  <c:v>311.8902781244812</c:v>
                </c:pt>
                <c:pt idx="1363">
                  <c:v>320.62939464659325</c:v>
                </c:pt>
                <c:pt idx="1364">
                  <c:v>323.42069155004799</c:v>
                </c:pt>
                <c:pt idx="1365">
                  <c:v>331.9852368355356</c:v>
                </c:pt>
                <c:pt idx="1366">
                  <c:v>338.78932669448807</c:v>
                </c:pt>
                <c:pt idx="1367">
                  <c:v>329.19377239730483</c:v>
                </c:pt>
                <c:pt idx="1368">
                  <c:v>329.01936869545642</c:v>
                </c:pt>
                <c:pt idx="1369">
                  <c:v>332.84167461060679</c:v>
                </c:pt>
                <c:pt idx="1370">
                  <c:v>332.01690090820551</c:v>
                </c:pt>
                <c:pt idx="1371">
                  <c:v>339.01131027272936</c:v>
                </c:pt>
                <c:pt idx="1372">
                  <c:v>342.40539730034413</c:v>
                </c:pt>
                <c:pt idx="1373">
                  <c:v>340.70843755392474</c:v>
                </c:pt>
                <c:pt idx="1374">
                  <c:v>334.80836534643623</c:v>
                </c:pt>
                <c:pt idx="1375">
                  <c:v>327.00509808323409</c:v>
                </c:pt>
                <c:pt idx="1376">
                  <c:v>325.92667672992167</c:v>
                </c:pt>
                <c:pt idx="1377">
                  <c:v>323.92832192142231</c:v>
                </c:pt>
                <c:pt idx="1378">
                  <c:v>327.30649314531411</c:v>
                </c:pt>
                <c:pt idx="1379">
                  <c:v>311.8902781244812</c:v>
                </c:pt>
                <c:pt idx="1380">
                  <c:v>313.98396022054226</c:v>
                </c:pt>
                <c:pt idx="1381">
                  <c:v>307.5288453000627</c:v>
                </c:pt>
                <c:pt idx="1382">
                  <c:v>307.02138246346436</c:v>
                </c:pt>
                <c:pt idx="1383">
                  <c:v>313.98396022054226</c:v>
                </c:pt>
                <c:pt idx="1384">
                  <c:v>309.66993973774055</c:v>
                </c:pt>
                <c:pt idx="1385">
                  <c:v>303.67470777746644</c:v>
                </c:pt>
                <c:pt idx="1386">
                  <c:v>310.84352084383863</c:v>
                </c:pt>
                <c:pt idx="1387">
                  <c:v>312.95295120884663</c:v>
                </c:pt>
                <c:pt idx="1388">
                  <c:v>315.79199552347023</c:v>
                </c:pt>
                <c:pt idx="1389">
                  <c:v>316.29945836006857</c:v>
                </c:pt>
                <c:pt idx="1390">
                  <c:v>307.03713073241124</c:v>
                </c:pt>
                <c:pt idx="1391">
                  <c:v>316.1408029271671</c:v>
                </c:pt>
                <c:pt idx="1392">
                  <c:v>315.91881934892581</c:v>
                </c:pt>
                <c:pt idx="1393">
                  <c:v>317.33046737176414</c:v>
                </c:pt>
                <c:pt idx="1394">
                  <c:v>324.08680981954774</c:v>
                </c:pt>
                <c:pt idx="1395">
                  <c:v>345.59324901866449</c:v>
                </c:pt>
                <c:pt idx="1396">
                  <c:v>341.4062198960944</c:v>
                </c:pt>
                <c:pt idx="1397">
                  <c:v>348.6224453040835</c:v>
                </c:pt>
                <c:pt idx="1398">
                  <c:v>350.16091715237746</c:v>
                </c:pt>
                <c:pt idx="1399">
                  <c:v>338.93206632366673</c:v>
                </c:pt>
                <c:pt idx="1400">
                  <c:v>347.2903762998601</c:v>
                </c:pt>
                <c:pt idx="1401">
                  <c:v>343.61064247911224</c:v>
                </c:pt>
                <c:pt idx="1402">
                  <c:v>338.2976121268369</c:v>
                </c:pt>
                <c:pt idx="1403">
                  <c:v>340.20080718255059</c:v>
                </c:pt>
                <c:pt idx="1404">
                  <c:v>339.40786508759521</c:v>
                </c:pt>
                <c:pt idx="1405">
                  <c:v>339.26512545841672</c:v>
                </c:pt>
                <c:pt idx="1406">
                  <c:v>342.29432174383561</c:v>
                </c:pt>
                <c:pt idx="1407">
                  <c:v>340.6449418738091</c:v>
                </c:pt>
                <c:pt idx="1408">
                  <c:v>338.72583101437249</c:v>
                </c:pt>
                <c:pt idx="1409">
                  <c:v>338.70991521064951</c:v>
                </c:pt>
                <c:pt idx="1410">
                  <c:v>337.82181336290847</c:v>
                </c:pt>
                <c:pt idx="1411">
                  <c:v>331.74733745357162</c:v>
                </c:pt>
                <c:pt idx="1412">
                  <c:v>323.37311167365539</c:v>
                </c:pt>
                <c:pt idx="1413">
                  <c:v>324.65776833626217</c:v>
                </c:pt>
                <c:pt idx="1414">
                  <c:v>326.10108043177041</c:v>
                </c:pt>
                <c:pt idx="1415">
                  <c:v>312.66747195048993</c:v>
                </c:pt>
                <c:pt idx="1416">
                  <c:v>313.80955651869419</c:v>
                </c:pt>
                <c:pt idx="1417">
                  <c:v>313.03219515790971</c:v>
                </c:pt>
                <c:pt idx="1418">
                  <c:v>316.39461811285457</c:v>
                </c:pt>
                <c:pt idx="1419">
                  <c:v>317.98066983754137</c:v>
                </c:pt>
                <c:pt idx="1420">
                  <c:v>318.48830020891569</c:v>
                </c:pt>
                <c:pt idx="1421">
                  <c:v>316.47386206191732</c:v>
                </c:pt>
                <c:pt idx="1422">
                  <c:v>321.92979957814725</c:v>
                </c:pt>
                <c:pt idx="1423">
                  <c:v>330.82740399838474</c:v>
                </c:pt>
                <c:pt idx="1424">
                  <c:v>327.81395598191273</c:v>
                </c:pt>
                <c:pt idx="1425">
                  <c:v>328.02019129120708</c:v>
                </c:pt>
                <c:pt idx="1426">
                  <c:v>325.45087796599358</c:v>
                </c:pt>
                <c:pt idx="1427">
                  <c:v>325.21297858402937</c:v>
                </c:pt>
                <c:pt idx="1428">
                  <c:v>316.3787023091316</c:v>
                </c:pt>
                <c:pt idx="1429">
                  <c:v>309.46370442844653</c:v>
                </c:pt>
                <c:pt idx="1430">
                  <c:v>292.54101670154165</c:v>
                </c:pt>
                <c:pt idx="1431">
                  <c:v>286.86309560707042</c:v>
                </c:pt>
                <c:pt idx="1432">
                  <c:v>294.4758758299252</c:v>
                </c:pt>
                <c:pt idx="1433">
                  <c:v>290.82797361662324</c:v>
                </c:pt>
                <c:pt idx="1434">
                  <c:v>278.13989488868128</c:v>
                </c:pt>
                <c:pt idx="1435">
                  <c:v>288.65521510627548</c:v>
                </c:pt>
                <c:pt idx="1436">
                  <c:v>292.38236126864012</c:v>
                </c:pt>
                <c:pt idx="1437">
                  <c:v>290.38400646014077</c:v>
                </c:pt>
                <c:pt idx="1438">
                  <c:v>295.90327212171047</c:v>
                </c:pt>
                <c:pt idx="1439">
                  <c:v>299.83665359336942</c:v>
                </c:pt>
                <c:pt idx="1440">
                  <c:v>303.70653938491256</c:v>
                </c:pt>
                <c:pt idx="1441">
                  <c:v>298.85339199284266</c:v>
                </c:pt>
                <c:pt idx="1442">
                  <c:v>303.67470777746666</c:v>
                </c:pt>
                <c:pt idx="1443">
                  <c:v>301.67635296896731</c:v>
                </c:pt>
                <c:pt idx="1444">
                  <c:v>299.44009877850374</c:v>
                </c:pt>
                <c:pt idx="1445">
                  <c:v>299.34493902571802</c:v>
                </c:pt>
                <c:pt idx="1446">
                  <c:v>298.20302199228979</c:v>
                </c:pt>
                <c:pt idx="1447">
                  <c:v>301.47028519444899</c:v>
                </c:pt>
                <c:pt idx="1448">
                  <c:v>301.59710901990456</c:v>
                </c:pt>
                <c:pt idx="1449">
                  <c:v>304.2140022215109</c:v>
                </c:pt>
                <c:pt idx="1450">
                  <c:v>297.31492014454875</c:v>
                </c:pt>
                <c:pt idx="1451">
                  <c:v>291.49409188612299</c:v>
                </c:pt>
                <c:pt idx="1452">
                  <c:v>288.14775226967714</c:v>
                </c:pt>
                <c:pt idx="1453">
                  <c:v>290.16185534712343</c:v>
                </c:pt>
                <c:pt idx="1454">
                  <c:v>272.66820910350441</c:v>
                </c:pt>
                <c:pt idx="1455">
                  <c:v>272.44605799048713</c:v>
                </c:pt>
                <c:pt idx="1456">
                  <c:v>276.41110353481599</c:v>
                </c:pt>
                <c:pt idx="1457">
                  <c:v>274.93612736663783</c:v>
                </c:pt>
                <c:pt idx="1458">
                  <c:v>288.21124794979289</c:v>
                </c:pt>
                <c:pt idx="1459">
                  <c:v>293.42911854928258</c:v>
                </c:pt>
                <c:pt idx="1460">
                  <c:v>279.83685463510062</c:v>
                </c:pt>
                <c:pt idx="1461">
                  <c:v>278.75843328178814</c:v>
                </c:pt>
                <c:pt idx="1462">
                  <c:v>279.66245093325216</c:v>
                </c:pt>
                <c:pt idx="1463">
                  <c:v>274.30184070458392</c:v>
                </c:pt>
                <c:pt idx="1464">
                  <c:v>250.84462657336067</c:v>
                </c:pt>
                <c:pt idx="1465">
                  <c:v>268.10037343501546</c:v>
                </c:pt>
                <c:pt idx="1466">
                  <c:v>263.61194925036534</c:v>
                </c:pt>
                <c:pt idx="1467">
                  <c:v>259.10777679676829</c:v>
                </c:pt>
                <c:pt idx="1468">
                  <c:v>267.62457467108703</c:v>
                </c:pt>
                <c:pt idx="1469">
                  <c:v>273.36599144567396</c:v>
                </c:pt>
                <c:pt idx="1470">
                  <c:v>278.69493760167228</c:v>
                </c:pt>
                <c:pt idx="1471">
                  <c:v>277.53727229929711</c:v>
                </c:pt>
                <c:pt idx="1472">
                  <c:v>274.15893354062928</c:v>
                </c:pt>
                <c:pt idx="1473">
                  <c:v>281.40715809084031</c:v>
                </c:pt>
                <c:pt idx="1474">
                  <c:v>281.39124228711734</c:v>
                </c:pt>
                <c:pt idx="1475">
                  <c:v>277.53727229929711</c:v>
                </c:pt>
                <c:pt idx="1476">
                  <c:v>278.34613019797541</c:v>
                </c:pt>
                <c:pt idx="1477">
                  <c:v>268.03704528967558</c:v>
                </c:pt>
                <c:pt idx="1478">
                  <c:v>271.03457750242467</c:v>
                </c:pt>
                <c:pt idx="1479">
                  <c:v>273.95286576611107</c:v>
                </c:pt>
                <c:pt idx="1480">
                  <c:v>280.39206488286771</c:v>
                </c:pt>
                <c:pt idx="1481">
                  <c:v>268.02112948595271</c:v>
                </c:pt>
                <c:pt idx="1482">
                  <c:v>259.4565842004651</c:v>
                </c:pt>
                <c:pt idx="1483">
                  <c:v>255.872177667279</c:v>
                </c:pt>
                <c:pt idx="1484">
                  <c:v>259.96421457183948</c:v>
                </c:pt>
                <c:pt idx="1485">
                  <c:v>259.5676597569738</c:v>
                </c:pt>
                <c:pt idx="1486">
                  <c:v>265.54697591352499</c:v>
                </c:pt>
                <c:pt idx="1487">
                  <c:v>265.51531184085508</c:v>
                </c:pt>
                <c:pt idx="1488">
                  <c:v>276.45868341120882</c:v>
                </c:pt>
                <c:pt idx="1489">
                  <c:v>272.03375490667452</c:v>
                </c:pt>
                <c:pt idx="1490">
                  <c:v>271.76419145204045</c:v>
                </c:pt>
                <c:pt idx="1491">
                  <c:v>281.77188129826027</c:v>
                </c:pt>
                <c:pt idx="1492">
                  <c:v>269.05213849764846</c:v>
                </c:pt>
                <c:pt idx="1493">
                  <c:v>263.83410036338273</c:v>
                </c:pt>
                <c:pt idx="1494">
                  <c:v>253.01738508370858</c:v>
                </c:pt>
                <c:pt idx="1495">
                  <c:v>255.9991690275107</c:v>
                </c:pt>
                <c:pt idx="1496">
                  <c:v>256.09432878029639</c:v>
                </c:pt>
                <c:pt idx="1497">
                  <c:v>262.04181332940163</c:v>
                </c:pt>
                <c:pt idx="1498">
                  <c:v>260.24969383019658</c:v>
                </c:pt>
                <c:pt idx="1499">
                  <c:v>255.39637890335067</c:v>
                </c:pt>
                <c:pt idx="1500">
                  <c:v>254.71451236490392</c:v>
                </c:pt>
                <c:pt idx="1501">
                  <c:v>257.85478420683154</c:v>
                </c:pt>
                <c:pt idx="1502">
                  <c:v>244.05645251813121</c:v>
                </c:pt>
                <c:pt idx="1503">
                  <c:v>242.1530899276415</c:v>
                </c:pt>
                <c:pt idx="1504">
                  <c:v>235.4443273562508</c:v>
                </c:pt>
                <c:pt idx="1505">
                  <c:v>229.98838984002083</c:v>
                </c:pt>
                <c:pt idx="1506">
                  <c:v>242.53389647356028</c:v>
                </c:pt>
                <c:pt idx="1507">
                  <c:v>244.86531041680954</c:v>
                </c:pt>
                <c:pt idx="1508">
                  <c:v>245.97539584279184</c:v>
                </c:pt>
                <c:pt idx="1509">
                  <c:v>246.81608534891606</c:v>
                </c:pt>
                <c:pt idx="1510">
                  <c:v>247.89450670222845</c:v>
                </c:pt>
                <c:pt idx="1511">
                  <c:v>234.22299883898373</c:v>
                </c:pt>
                <c:pt idx="1512">
                  <c:v>244.35768004543513</c:v>
                </c:pt>
                <c:pt idx="1513">
                  <c:v>249.94044138712061</c:v>
                </c:pt>
                <c:pt idx="1514">
                  <c:v>248.10074201152275</c:v>
                </c:pt>
                <c:pt idx="1515">
                  <c:v>258.39407865087571</c:v>
                </c:pt>
                <c:pt idx="1516">
                  <c:v>257.90236408322437</c:v>
                </c:pt>
                <c:pt idx="1517">
                  <c:v>256.9665148243144</c:v>
                </c:pt>
                <c:pt idx="1518">
                  <c:v>251.68514854470891</c:v>
                </c:pt>
                <c:pt idx="1519">
                  <c:v>252.54158631978009</c:v>
                </c:pt>
                <c:pt idx="1520">
                  <c:v>249.44889435424534</c:v>
                </c:pt>
                <c:pt idx="1521">
                  <c:v>249.86119743805799</c:v>
                </c:pt>
                <c:pt idx="1522">
                  <c:v>258.04510371240286</c:v>
                </c:pt>
                <c:pt idx="1523">
                  <c:v>252.96980520731566</c:v>
                </c:pt>
                <c:pt idx="1524">
                  <c:v>257.12517025721587</c:v>
                </c:pt>
                <c:pt idx="1525">
                  <c:v>267.87838985677428</c:v>
                </c:pt>
                <c:pt idx="1526">
                  <c:v>280.18582957357341</c:v>
                </c:pt>
                <c:pt idx="1527">
                  <c:v>276.20503576029762</c:v>
                </c:pt>
                <c:pt idx="1528">
                  <c:v>276.93448217513719</c:v>
                </c:pt>
                <c:pt idx="1529">
                  <c:v>281.02651907969761</c:v>
                </c:pt>
                <c:pt idx="1530">
                  <c:v>277.600600444637</c:v>
                </c:pt>
                <c:pt idx="1531">
                  <c:v>282.96137820808121</c:v>
                </c:pt>
                <c:pt idx="1532">
                  <c:v>284.78532931473217</c:v>
                </c:pt>
                <c:pt idx="1533">
                  <c:v>288.03667671316839</c:v>
                </c:pt>
                <c:pt idx="1534">
                  <c:v>296.36332261669185</c:v>
                </c:pt>
                <c:pt idx="1535">
                  <c:v>287.22781881449015</c:v>
                </c:pt>
                <c:pt idx="1536">
                  <c:v>287.18023893809732</c:v>
                </c:pt>
                <c:pt idx="1537">
                  <c:v>283.13594944470572</c:v>
                </c:pt>
                <c:pt idx="1538">
                  <c:v>289.90820769621229</c:v>
                </c:pt>
                <c:pt idx="1539">
                  <c:v>289.14692967392682</c:v>
                </c:pt>
                <c:pt idx="1540">
                  <c:v>292.35069719597021</c:v>
                </c:pt>
                <c:pt idx="1541">
                  <c:v>292.41402534130998</c:v>
                </c:pt>
                <c:pt idx="1542">
                  <c:v>289.38482905589103</c:v>
                </c:pt>
                <c:pt idx="1543">
                  <c:v>291.58941917368475</c:v>
                </c:pt>
                <c:pt idx="1544">
                  <c:v>289.49573707762369</c:v>
                </c:pt>
                <c:pt idx="1545">
                  <c:v>293.23879904371131</c:v>
                </c:pt>
                <c:pt idx="1546">
                  <c:v>296.56939039121022</c:v>
                </c:pt>
                <c:pt idx="1547">
                  <c:v>293.98432879704978</c:v>
                </c:pt>
                <c:pt idx="1548">
                  <c:v>292.01763806122028</c:v>
                </c:pt>
                <c:pt idx="1549">
                  <c:v>290.03503152166786</c:v>
                </c:pt>
                <c:pt idx="1550">
                  <c:v>293.5877739821841</c:v>
                </c:pt>
                <c:pt idx="1551">
                  <c:v>294.46012756097821</c:v>
                </c:pt>
                <c:pt idx="1552">
                  <c:v>292.66784052699711</c:v>
                </c:pt>
                <c:pt idx="1553">
                  <c:v>287.32297856727581</c:v>
                </c:pt>
                <c:pt idx="1554">
                  <c:v>281.54989772001898</c:v>
                </c:pt>
                <c:pt idx="1555">
                  <c:v>283.64341228130405</c:v>
                </c:pt>
                <c:pt idx="1556">
                  <c:v>287.21190301076723</c:v>
                </c:pt>
                <c:pt idx="1557">
                  <c:v>289.46407300495378</c:v>
                </c:pt>
                <c:pt idx="1558">
                  <c:v>289.49573707762369</c:v>
                </c:pt>
                <c:pt idx="1559">
                  <c:v>290.70114979116767</c:v>
                </c:pt>
                <c:pt idx="1560">
                  <c:v>305.80005394619764</c:v>
                </c:pt>
                <c:pt idx="1561">
                  <c:v>302.35838704219003</c:v>
                </c:pt>
                <c:pt idx="1562">
                  <c:v>302.6281180316002</c:v>
                </c:pt>
                <c:pt idx="1563">
                  <c:v>303.15132913714541</c:v>
                </c:pt>
                <c:pt idx="1564">
                  <c:v>308.25845924967854</c:v>
                </c:pt>
                <c:pt idx="1565">
                  <c:v>297.77480310475426</c:v>
                </c:pt>
                <c:pt idx="1566">
                  <c:v>295.52263311056771</c:v>
                </c:pt>
                <c:pt idx="1567">
                  <c:v>297.04518915513864</c:v>
                </c:pt>
                <c:pt idx="1568">
                  <c:v>291.92231077365864</c:v>
                </c:pt>
                <c:pt idx="1569">
                  <c:v>292.14446188667591</c:v>
                </c:pt>
                <c:pt idx="1570">
                  <c:v>298.25060186868268</c:v>
                </c:pt>
                <c:pt idx="1571">
                  <c:v>305.27667530587644</c:v>
                </c:pt>
                <c:pt idx="1572">
                  <c:v>307.43368554727726</c:v>
                </c:pt>
                <c:pt idx="1573">
                  <c:v>313.61923701312276</c:v>
                </c:pt>
                <c:pt idx="1574">
                  <c:v>314.63416268631943</c:v>
                </c:pt>
                <c:pt idx="1575">
                  <c:v>319.40806612932658</c:v>
                </c:pt>
                <c:pt idx="1576">
                  <c:v>322.84973303333413</c:v>
                </c:pt>
                <c:pt idx="1577">
                  <c:v>319.69371292245967</c:v>
                </c:pt>
                <c:pt idx="1578">
                  <c:v>316.870416876783</c:v>
                </c:pt>
                <c:pt idx="1579">
                  <c:v>313.88880046775688</c:v>
                </c:pt>
                <c:pt idx="1580">
                  <c:v>321.67615192723605</c:v>
                </c:pt>
                <c:pt idx="1581">
                  <c:v>316.94966082584574</c:v>
                </c:pt>
                <c:pt idx="1582">
                  <c:v>322.94489278611991</c:v>
                </c:pt>
                <c:pt idx="1583">
                  <c:v>322.53258970230723</c:v>
                </c:pt>
                <c:pt idx="1584">
                  <c:v>326.57687919569884</c:v>
                </c:pt>
                <c:pt idx="1585">
                  <c:v>325.94242499886894</c:v>
                </c:pt>
                <c:pt idx="1586">
                  <c:v>325.59361759517208</c:v>
                </c:pt>
                <c:pt idx="1587">
                  <c:v>325.78393710074351</c:v>
                </c:pt>
                <c:pt idx="1588">
                  <c:v>327.05267795962726</c:v>
                </c:pt>
                <c:pt idx="1589">
                  <c:v>332.46974740781798</c:v>
                </c:pt>
                <c:pt idx="1590">
                  <c:v>331.2021792923664</c:v>
                </c:pt>
                <c:pt idx="1591">
                  <c:v>335.06921699271703</c:v>
                </c:pt>
                <c:pt idx="1592">
                  <c:v>331.17001261536842</c:v>
                </c:pt>
                <c:pt idx="1593">
                  <c:v>330.43202192695128</c:v>
                </c:pt>
                <c:pt idx="1594">
                  <c:v>334.84455285805927</c:v>
                </c:pt>
                <c:pt idx="1595">
                  <c:v>329.21253629222059</c:v>
                </c:pt>
                <c:pt idx="1596">
                  <c:v>322.02395412227668</c:v>
                </c:pt>
                <c:pt idx="1597">
                  <c:v>323.21127308000928</c:v>
                </c:pt>
                <c:pt idx="1598">
                  <c:v>319.29615289893775</c:v>
                </c:pt>
                <c:pt idx="1599">
                  <c:v>318.89507464511917</c:v>
                </c:pt>
                <c:pt idx="1600">
                  <c:v>305.57706515930016</c:v>
                </c:pt>
                <c:pt idx="1601">
                  <c:v>317.77175397183038</c:v>
                </c:pt>
                <c:pt idx="1602">
                  <c:v>321.92762162605868</c:v>
                </c:pt>
                <c:pt idx="1603">
                  <c:v>324.35050955702093</c:v>
                </c:pt>
                <c:pt idx="1604">
                  <c:v>322.84236150318861</c:v>
                </c:pt>
                <c:pt idx="1605">
                  <c:v>305.64106344374397</c:v>
                </c:pt>
                <c:pt idx="1606">
                  <c:v>310.88808509426309</c:v>
                </c:pt>
                <c:pt idx="1607">
                  <c:v>307.32596068628908</c:v>
                </c:pt>
                <c:pt idx="1608">
                  <c:v>305.86572757840173</c:v>
                </c:pt>
                <c:pt idx="1609">
                  <c:v>304.5500769822292</c:v>
                </c:pt>
                <c:pt idx="1610">
                  <c:v>306.45947082465602</c:v>
                </c:pt>
                <c:pt idx="1611">
                  <c:v>302.56026644730736</c:v>
                </c:pt>
                <c:pt idx="1612">
                  <c:v>304.69449195916798</c:v>
                </c:pt>
                <c:pt idx="1613">
                  <c:v>301.74202660117129</c:v>
                </c:pt>
                <c:pt idx="1614">
                  <c:v>300.02496268162821</c:v>
                </c:pt>
                <c:pt idx="1615">
                  <c:v>305.60906430152193</c:v>
                </c:pt>
                <c:pt idx="1616">
                  <c:v>303.9082512552539</c:v>
                </c:pt>
                <c:pt idx="1617">
                  <c:v>309.29968788271185</c:v>
                </c:pt>
                <c:pt idx="1618">
                  <c:v>315.49328101780685</c:v>
                </c:pt>
                <c:pt idx="1619">
                  <c:v>318.1247497449279</c:v>
                </c:pt>
                <c:pt idx="1620">
                  <c:v>321.07721510292464</c:v>
                </c:pt>
                <c:pt idx="1621">
                  <c:v>315.81427764868255</c:v>
                </c:pt>
                <c:pt idx="1622">
                  <c:v>317.59533985266955</c:v>
                </c:pt>
                <c:pt idx="1623">
                  <c:v>308.11220139020321</c:v>
                </c:pt>
                <c:pt idx="1624">
                  <c:v>304.29324617057347</c:v>
                </c:pt>
                <c:pt idx="1625">
                  <c:v>312.44465069836826</c:v>
                </c:pt>
                <c:pt idx="1626">
                  <c:v>315.81427764868249</c:v>
                </c:pt>
                <c:pt idx="1627">
                  <c:v>323.58035219160575</c:v>
                </c:pt>
                <c:pt idx="1628">
                  <c:v>324.55925788795565</c:v>
                </c:pt>
                <c:pt idx="1629">
                  <c:v>325.40966441108975</c:v>
                </c:pt>
                <c:pt idx="1630">
                  <c:v>319.37640205665656</c:v>
                </c:pt>
                <c:pt idx="1631">
                  <c:v>327.96088398049187</c:v>
                </c:pt>
                <c:pt idx="1632">
                  <c:v>328.92370633834281</c:v>
                </c:pt>
                <c:pt idx="1633">
                  <c:v>333.64115056182749</c:v>
                </c:pt>
                <c:pt idx="1634">
                  <c:v>344.93735037050271</c:v>
                </c:pt>
                <c:pt idx="1635">
                  <c:v>344.0549447051468</c:v>
                </c:pt>
                <c:pt idx="1636">
                  <c:v>343.10820568579487</c:v>
                </c:pt>
                <c:pt idx="1637">
                  <c:v>336.5614492428262</c:v>
                </c:pt>
                <c:pt idx="1638">
                  <c:v>333.8014813424893</c:v>
                </c:pt>
                <c:pt idx="1639">
                  <c:v>331.52300838846588</c:v>
                </c:pt>
                <c:pt idx="1640">
                  <c:v>333.94606385420417</c:v>
                </c:pt>
                <c:pt idx="1641">
                  <c:v>334.9408853542771</c:v>
                </c:pt>
                <c:pt idx="1642">
                  <c:v>334.04222881564607</c:v>
                </c:pt>
                <c:pt idx="1643">
                  <c:v>331.76375586162266</c:v>
                </c:pt>
                <c:pt idx="1644">
                  <c:v>328.93962214206584</c:v>
                </c:pt>
                <c:pt idx="1645">
                  <c:v>349.26979967866799</c:v>
                </c:pt>
                <c:pt idx="1646">
                  <c:v>363.67896316077776</c:v>
                </c:pt>
                <c:pt idx="1647">
                  <c:v>358.81693642557821</c:v>
                </c:pt>
                <c:pt idx="1648">
                  <c:v>365.42785868776679</c:v>
                </c:pt>
                <c:pt idx="1649">
                  <c:v>369.39122888433531</c:v>
                </c:pt>
                <c:pt idx="1650">
                  <c:v>375.56890621570739</c:v>
                </c:pt>
                <c:pt idx="1651">
                  <c:v>369.13456560745567</c:v>
                </c:pt>
                <c:pt idx="1652">
                  <c:v>370.41821706140627</c:v>
                </c:pt>
                <c:pt idx="1653">
                  <c:v>370.61071451906599</c:v>
                </c:pt>
                <c:pt idx="1654">
                  <c:v>366.39068104561773</c:v>
                </c:pt>
                <c:pt idx="1655">
                  <c:v>357.51736916790469</c:v>
                </c:pt>
                <c:pt idx="1656">
                  <c:v>355.31897783682416</c:v>
                </c:pt>
                <c:pt idx="1657">
                  <c:v>352.86409076363992</c:v>
                </c:pt>
                <c:pt idx="1658">
                  <c:v>340.38040446245594</c:v>
                </c:pt>
                <c:pt idx="1659">
                  <c:v>344.80901873206301</c:v>
                </c:pt>
                <c:pt idx="1660">
                  <c:v>346.10875352451251</c:v>
                </c:pt>
                <c:pt idx="1661">
                  <c:v>353.05658822129965</c:v>
                </c:pt>
                <c:pt idx="1662">
                  <c:v>346.57416513232698</c:v>
                </c:pt>
                <c:pt idx="1663">
                  <c:v>344.10302718586775</c:v>
                </c:pt>
                <c:pt idx="1664">
                  <c:v>351.72485428662816</c:v>
                </c:pt>
                <c:pt idx="1665">
                  <c:v>334.90871867727907</c:v>
                </c:pt>
                <c:pt idx="1666">
                  <c:v>336.73786336198697</c:v>
                </c:pt>
                <c:pt idx="1667">
                  <c:v>341.53572427796661</c:v>
                </c:pt>
                <c:pt idx="1668">
                  <c:v>346.09267018601344</c:v>
                </c:pt>
                <c:pt idx="1669">
                  <c:v>344.48802210118725</c:v>
                </c:pt>
                <c:pt idx="1670">
                  <c:v>348.24281150159703</c:v>
                </c:pt>
                <c:pt idx="1671">
                  <c:v>345.40276197831724</c:v>
                </c:pt>
                <c:pt idx="1672">
                  <c:v>337.76485153905782</c:v>
                </c:pt>
                <c:pt idx="1673">
                  <c:v>343.36486896267456</c:v>
                </c:pt>
                <c:pt idx="1674">
                  <c:v>343.49336813589042</c:v>
                </c:pt>
                <c:pt idx="1675">
                  <c:v>346.18900268223143</c:v>
                </c:pt>
                <c:pt idx="1676">
                  <c:v>352.59134414826116</c:v>
                </c:pt>
                <c:pt idx="1677">
                  <c:v>357.19637253702894</c:v>
                </c:pt>
                <c:pt idx="1678">
                  <c:v>353.04050488280063</c:v>
                </c:pt>
                <c:pt idx="1679">
                  <c:v>364.67378466085052</c:v>
                </c:pt>
                <c:pt idx="1680">
                  <c:v>380.43076541613078</c:v>
                </c:pt>
                <c:pt idx="1681">
                  <c:v>382.78948752787306</c:v>
                </c:pt>
                <c:pt idx="1682">
                  <c:v>387.23435267075507</c:v>
                </c:pt>
                <c:pt idx="1683">
                  <c:v>387.77967836673645</c:v>
                </c:pt>
                <c:pt idx="1684">
                  <c:v>393.50819496356905</c:v>
                </c:pt>
                <c:pt idx="1685">
                  <c:v>396.05941453297118</c:v>
                </c:pt>
                <c:pt idx="1686">
                  <c:v>399.52537397950323</c:v>
                </c:pt>
                <c:pt idx="1687">
                  <c:v>395.06459303289824</c:v>
                </c:pt>
                <c:pt idx="1688">
                  <c:v>398.09730754861386</c:v>
                </c:pt>
                <c:pt idx="1689">
                  <c:v>400.80902543345377</c:v>
                </c:pt>
                <c:pt idx="1690">
                  <c:v>400.48802880257813</c:v>
                </c:pt>
                <c:pt idx="1691">
                  <c:v>394.39060062892503</c:v>
                </c:pt>
                <c:pt idx="1692">
                  <c:v>398.70696659859118</c:v>
                </c:pt>
                <c:pt idx="1693">
                  <c:v>395.35342298677597</c:v>
                </c:pt>
                <c:pt idx="1694">
                  <c:v>397.18256767148387</c:v>
                </c:pt>
                <c:pt idx="1695">
                  <c:v>398.00097505239592</c:v>
                </c:pt>
                <c:pt idx="1696">
                  <c:v>391.05314035560872</c:v>
                </c:pt>
                <c:pt idx="1697">
                  <c:v>398.61080163714922</c:v>
                </c:pt>
                <c:pt idx="1698">
                  <c:v>393.74877490194973</c:v>
                </c:pt>
                <c:pt idx="1699">
                  <c:v>385.56537123193294</c:v>
                </c:pt>
                <c:pt idx="1700">
                  <c:v>392.08012853267962</c:v>
                </c:pt>
                <c:pt idx="1701">
                  <c:v>394.7916788827435</c:v>
                </c:pt>
                <c:pt idx="1702">
                  <c:v>397.00615355232304</c:v>
                </c:pt>
                <c:pt idx="1703">
                  <c:v>388.43775496698663</c:v>
                </c:pt>
                <c:pt idx="1704">
                  <c:v>395.16075799434009</c:v>
                </c:pt>
                <c:pt idx="1705">
                  <c:v>403.53682665679275</c:v>
                </c:pt>
                <c:pt idx="1706">
                  <c:v>417.19191611198636</c:v>
                </c:pt>
                <c:pt idx="1707">
                  <c:v>419.8233848391074</c:v>
                </c:pt>
                <c:pt idx="1708">
                  <c:v>429.29043996307473</c:v>
                </c:pt>
                <c:pt idx="1709">
                  <c:v>408.31843669949734</c:v>
                </c:pt>
                <c:pt idx="1710">
                  <c:v>407.17920022248563</c:v>
                </c:pt>
                <c:pt idx="1711">
                  <c:v>408.23818754177842</c:v>
                </c:pt>
                <c:pt idx="1712">
                  <c:v>417.88165678490651</c:v>
                </c:pt>
                <c:pt idx="1713">
                  <c:v>409.63408729566976</c:v>
                </c:pt>
                <c:pt idx="1714">
                  <c:v>413.43712671157652</c:v>
                </c:pt>
                <c:pt idx="1715">
                  <c:v>425.16657145106825</c:v>
                </c:pt>
                <c:pt idx="1716">
                  <c:v>423.59409004323999</c:v>
                </c:pt>
                <c:pt idx="1717">
                  <c:v>427.63770939752749</c:v>
                </c:pt>
                <c:pt idx="1718">
                  <c:v>424.5728282048139</c:v>
                </c:pt>
                <c:pt idx="1719">
                  <c:v>426.25772544735901</c:v>
                </c:pt>
                <c:pt idx="1720">
                  <c:v>420.35296226614173</c:v>
                </c:pt>
                <c:pt idx="1721">
                  <c:v>434.20038164421914</c:v>
                </c:pt>
                <c:pt idx="1722">
                  <c:v>440.24386361999029</c:v>
                </c:pt>
                <c:pt idx="1723">
                  <c:v>438.0196719334009</c:v>
                </c:pt>
                <c:pt idx="1724">
                  <c:v>433.08845333570054</c:v>
                </c:pt>
                <c:pt idx="1725">
                  <c:v>431.33185120901413</c:v>
                </c:pt>
                <c:pt idx="1726">
                  <c:v>430.75167827961832</c:v>
                </c:pt>
                <c:pt idx="1727">
                  <c:v>429.83308510263953</c:v>
                </c:pt>
                <c:pt idx="1728">
                  <c:v>431.23518364324411</c:v>
                </c:pt>
                <c:pt idx="1729">
                  <c:v>434.99014057842999</c:v>
                </c:pt>
                <c:pt idx="1730">
                  <c:v>434.6838870078451</c:v>
                </c:pt>
                <c:pt idx="1731">
                  <c:v>443.12847739369442</c:v>
                </c:pt>
                <c:pt idx="1732">
                  <c:v>440.71111811034126</c:v>
                </c:pt>
                <c:pt idx="1733">
                  <c:v>437.61675079704617</c:v>
                </c:pt>
                <c:pt idx="1734">
                  <c:v>433.29803934051563</c:v>
                </c:pt>
                <c:pt idx="1735">
                  <c:v>430.33267380476445</c:v>
                </c:pt>
                <c:pt idx="1736">
                  <c:v>429.02741036470593</c:v>
                </c:pt>
                <c:pt idx="1737">
                  <c:v>436.97224451365435</c:v>
                </c:pt>
                <c:pt idx="1738">
                  <c:v>437.48791655427829</c:v>
                </c:pt>
                <c:pt idx="1739">
                  <c:v>437.50416742755323</c:v>
                </c:pt>
                <c:pt idx="1740">
                  <c:v>436.11815222544772</c:v>
                </c:pt>
                <c:pt idx="1741">
                  <c:v>428.01214962195729</c:v>
                </c:pt>
                <c:pt idx="1742">
                  <c:v>426.80338621289269</c:v>
                </c:pt>
                <c:pt idx="1743">
                  <c:v>434.7321370233422</c:v>
                </c:pt>
                <c:pt idx="1744">
                  <c:v>441.30720684346011</c:v>
                </c:pt>
                <c:pt idx="1745">
                  <c:v>451.37939757845191</c:v>
                </c:pt>
                <c:pt idx="1746">
                  <c:v>447.23793791496217</c:v>
                </c:pt>
                <c:pt idx="1747">
                  <c:v>449.8002147795824</c:v>
                </c:pt>
                <c:pt idx="1748">
                  <c:v>457.74521646330686</c:v>
                </c:pt>
                <c:pt idx="1749">
                  <c:v>462.90210440432116</c:v>
                </c:pt>
                <c:pt idx="1750">
                  <c:v>467.17273338013086</c:v>
                </c:pt>
                <c:pt idx="1751">
                  <c:v>472.1362861896053</c:v>
                </c:pt>
                <c:pt idx="1752">
                  <c:v>475.14990174085341</c:v>
                </c:pt>
                <c:pt idx="1753">
                  <c:v>470.83102274954678</c:v>
                </c:pt>
                <c:pt idx="1754">
                  <c:v>470.28301649714888</c:v>
                </c:pt>
                <c:pt idx="1755">
                  <c:v>473.13546359385498</c:v>
                </c:pt>
                <c:pt idx="1756">
                  <c:v>477.24492411512267</c:v>
                </c:pt>
                <c:pt idx="1757">
                  <c:v>475.29481932212025</c:v>
                </c:pt>
                <c:pt idx="1758">
                  <c:v>477.56726102420657</c:v>
                </c:pt>
                <c:pt idx="1759">
                  <c:v>478.0990164033293</c:v>
                </c:pt>
                <c:pt idx="1760">
                  <c:v>475.23065350290028</c:v>
                </c:pt>
                <c:pt idx="1761">
                  <c:v>476.9227547408147</c:v>
                </c:pt>
                <c:pt idx="1762">
                  <c:v>488.0262895570541</c:v>
                </c:pt>
                <c:pt idx="1763">
                  <c:v>480.16187210060065</c:v>
                </c:pt>
                <c:pt idx="1764">
                  <c:v>476.34241427664278</c:v>
                </c:pt>
                <c:pt idx="1765">
                  <c:v>481.5155530909322</c:v>
                </c:pt>
                <c:pt idx="1766">
                  <c:v>486.51144011218059</c:v>
                </c:pt>
                <c:pt idx="1767">
                  <c:v>485.68951450097188</c:v>
                </c:pt>
                <c:pt idx="1768">
                  <c:v>477.30959253867047</c:v>
                </c:pt>
                <c:pt idx="1769">
                  <c:v>485.8022654052408</c:v>
                </c:pt>
                <c:pt idx="1770">
                  <c:v>487.57495087042628</c:v>
                </c:pt>
                <c:pt idx="1771">
                  <c:v>483.59449212670256</c:v>
                </c:pt>
                <c:pt idx="1772">
                  <c:v>485.20600913734597</c:v>
                </c:pt>
                <c:pt idx="1773">
                  <c:v>483.52999123793057</c:v>
                </c:pt>
                <c:pt idx="1774">
                  <c:v>480.88696261126336</c:v>
                </c:pt>
                <c:pt idx="1775">
                  <c:v>477.42234344293951</c:v>
                </c:pt>
                <c:pt idx="1776">
                  <c:v>474.31189279114545</c:v>
                </c:pt>
                <c:pt idx="1777">
                  <c:v>476.74533541299763</c:v>
                </c:pt>
                <c:pt idx="1778">
                  <c:v>458.13188672638648</c:v>
                </c:pt>
                <c:pt idx="1779">
                  <c:v>467.63998787048155</c:v>
                </c:pt>
                <c:pt idx="1780">
                  <c:v>477.24492411512244</c:v>
                </c:pt>
                <c:pt idx="1781">
                  <c:v>474.4087278916914</c:v>
                </c:pt>
                <c:pt idx="1782">
                  <c:v>452.29815829020635</c:v>
                </c:pt>
                <c:pt idx="1783">
                  <c:v>464.38461963742049</c:v>
                </c:pt>
                <c:pt idx="1784">
                  <c:v>482.22456026309584</c:v>
                </c:pt>
                <c:pt idx="1785">
                  <c:v>493.65059952319524</c:v>
                </c:pt>
                <c:pt idx="1786">
                  <c:v>498.85573747970659</c:v>
                </c:pt>
                <c:pt idx="1787">
                  <c:v>491.47482538687893</c:v>
                </c:pt>
                <c:pt idx="1788">
                  <c:v>499.06549101929761</c:v>
                </c:pt>
                <c:pt idx="1789">
                  <c:v>509.26634846228137</c:v>
                </c:pt>
                <c:pt idx="1790">
                  <c:v>511.57095684136573</c:v>
                </c:pt>
                <c:pt idx="1791">
                  <c:v>511.26470327078084</c:v>
                </c:pt>
                <c:pt idx="1792">
                  <c:v>509.73377048740826</c:v>
                </c:pt>
                <c:pt idx="1793">
                  <c:v>498.25964874658791</c:v>
                </c:pt>
                <c:pt idx="1794">
                  <c:v>511.49037261409461</c:v>
                </c:pt>
                <c:pt idx="1795">
                  <c:v>505.17313881428862</c:v>
                </c:pt>
                <c:pt idx="1796">
                  <c:v>493.13492748257147</c:v>
                </c:pt>
                <c:pt idx="1797">
                  <c:v>467.99465899133941</c:v>
                </c:pt>
                <c:pt idx="1798">
                  <c:v>458.6316429632875</c:v>
                </c:pt>
                <c:pt idx="1799">
                  <c:v>461.41958917122156</c:v>
                </c:pt>
                <c:pt idx="1800">
                  <c:v>446.77051588983522</c:v>
                </c:pt>
                <c:pt idx="1801">
                  <c:v>445.9325069401275</c:v>
                </c:pt>
                <c:pt idx="1802">
                  <c:v>463.30502554067601</c:v>
                </c:pt>
                <c:pt idx="1803">
                  <c:v>458.16422093816072</c:v>
                </c:pt>
                <c:pt idx="1804">
                  <c:v>486.06010142555289</c:v>
                </c:pt>
                <c:pt idx="1805">
                  <c:v>464.52987228823969</c:v>
                </c:pt>
                <c:pt idx="1806">
                  <c:v>464.30420294492575</c:v>
                </c:pt>
                <c:pt idx="1807">
                  <c:v>425.30462010651809</c:v>
                </c:pt>
                <c:pt idx="1808">
                  <c:v>450.84764219932896</c:v>
                </c:pt>
                <c:pt idx="1809">
                  <c:v>425.67537456587496</c:v>
                </c:pt>
                <c:pt idx="1810">
                  <c:v>387.98105516752594</c:v>
                </c:pt>
                <c:pt idx="1811">
                  <c:v>414.08833438600965</c:v>
                </c:pt>
                <c:pt idx="1812">
                  <c:v>369.62544250122676</c:v>
                </c:pt>
                <c:pt idx="1813">
                  <c:v>384.09726398957213</c:v>
                </c:pt>
                <c:pt idx="1814">
                  <c:v>317.45963668408433</c:v>
                </c:pt>
                <c:pt idx="1815">
                  <c:v>344.92042935812356</c:v>
                </c:pt>
                <c:pt idx="1816">
                  <c:v>348.25638181845551</c:v>
                </c:pt>
                <c:pt idx="1817">
                  <c:v>375.73342536576979</c:v>
                </c:pt>
                <c:pt idx="1818">
                  <c:v>419.34188989279397</c:v>
                </c:pt>
                <c:pt idx="1819">
                  <c:v>422.33942210554301</c:v>
                </c:pt>
                <c:pt idx="1820">
                  <c:v>444.62707596529287</c:v>
                </c:pt>
                <c:pt idx="1821">
                  <c:v>407.11017589476086</c:v>
                </c:pt>
                <c:pt idx="1822">
                  <c:v>431.94435835018396</c:v>
                </c:pt>
                <c:pt idx="1823">
                  <c:v>421.64649827187827</c:v>
                </c:pt>
                <c:pt idx="1824">
                  <c:v>401.29253079707968</c:v>
                </c:pt>
                <c:pt idx="1825">
                  <c:v>398.50458458914557</c:v>
                </c:pt>
                <c:pt idx="1826">
                  <c:v>394.20162140156191</c:v>
                </c:pt>
                <c:pt idx="1827">
                  <c:v>436.94007783665643</c:v>
                </c:pt>
                <c:pt idx="1828">
                  <c:v>439.2929362312376</c:v>
                </c:pt>
                <c:pt idx="1829">
                  <c:v>448.94612249137555</c:v>
                </c:pt>
                <c:pt idx="1830">
                  <c:v>446.09350785989346</c:v>
                </c:pt>
                <c:pt idx="1831">
                  <c:v>441.7263788530899</c:v>
                </c:pt>
                <c:pt idx="1832">
                  <c:v>465.62554972348323</c:v>
                </c:pt>
                <c:pt idx="1833">
                  <c:v>455.24727295268252</c:v>
                </c:pt>
                <c:pt idx="1834">
                  <c:v>471.21786054740244</c:v>
                </c:pt>
                <c:pt idx="1835">
                  <c:v>476.45533271568786</c:v>
                </c:pt>
                <c:pt idx="1836">
                  <c:v>469.89617869929288</c:v>
                </c:pt>
                <c:pt idx="1837">
                  <c:v>452.99124965864723</c:v>
                </c:pt>
                <c:pt idx="1838">
                  <c:v>475.35948774566816</c:v>
                </c:pt>
                <c:pt idx="1839">
                  <c:v>466.38297444591996</c:v>
                </c:pt>
                <c:pt idx="1840">
                  <c:v>472.69669001542923</c:v>
                </c:pt>
                <c:pt idx="1841">
                  <c:v>471.17413397085829</c:v>
                </c:pt>
                <c:pt idx="1842">
                  <c:v>472.01649882474283</c:v>
                </c:pt>
                <c:pt idx="1843">
                  <c:v>491.9226458432102</c:v>
                </c:pt>
                <c:pt idx="1844">
                  <c:v>467.17357105401095</c:v>
                </c:pt>
                <c:pt idx="1845">
                  <c:v>451.99676322812655</c:v>
                </c:pt>
                <c:pt idx="1846">
                  <c:v>458.67000842699866</c:v>
                </c:pt>
                <c:pt idx="1847">
                  <c:v>467.04389913736281</c:v>
                </c:pt>
                <c:pt idx="1848">
                  <c:v>472.79402772030346</c:v>
                </c:pt>
                <c:pt idx="1849">
                  <c:v>485.24956817911419</c:v>
                </c:pt>
                <c:pt idx="1850">
                  <c:v>493.04043786889002</c:v>
                </c:pt>
                <c:pt idx="1851">
                  <c:v>493.02418699561497</c:v>
                </c:pt>
                <c:pt idx="1852">
                  <c:v>480.45522549343121</c:v>
                </c:pt>
                <c:pt idx="1853">
                  <c:v>476.56791608518074</c:v>
                </c:pt>
                <c:pt idx="1854">
                  <c:v>490.04374333002107</c:v>
                </c:pt>
                <c:pt idx="1855">
                  <c:v>473.830565379608</c:v>
                </c:pt>
                <c:pt idx="1856">
                  <c:v>493.83405010294945</c:v>
                </c:pt>
                <c:pt idx="1857">
                  <c:v>496.03679733820672</c:v>
                </c:pt>
                <c:pt idx="1858">
                  <c:v>527.44303398777924</c:v>
                </c:pt>
                <c:pt idx="1859">
                  <c:v>516.67205570196154</c:v>
                </c:pt>
                <c:pt idx="1860">
                  <c:v>517.27116006104882</c:v>
                </c:pt>
                <c:pt idx="1861">
                  <c:v>518.08102316838335</c:v>
                </c:pt>
                <c:pt idx="1862">
                  <c:v>515.92686101817492</c:v>
                </c:pt>
                <c:pt idx="1863">
                  <c:v>518.25928017008027</c:v>
                </c:pt>
                <c:pt idx="1864">
                  <c:v>533.71134763298392</c:v>
                </c:pt>
                <c:pt idx="1865">
                  <c:v>529.20851545759513</c:v>
                </c:pt>
                <c:pt idx="1866">
                  <c:v>542.16615764017115</c:v>
                </c:pt>
                <c:pt idx="1867">
                  <c:v>560.90626261746172</c:v>
                </c:pt>
                <c:pt idx="1868">
                  <c:v>571.93641720179949</c:v>
                </c:pt>
                <c:pt idx="1869">
                  <c:v>578.5934115273966</c:v>
                </c:pt>
                <c:pt idx="1870">
                  <c:v>565.68435442986959</c:v>
                </c:pt>
                <c:pt idx="1871">
                  <c:v>565.81402634651772</c:v>
                </c:pt>
                <c:pt idx="1872">
                  <c:v>563.53019227966126</c:v>
                </c:pt>
                <c:pt idx="1873">
                  <c:v>539.18588150935307</c:v>
                </c:pt>
                <c:pt idx="1874">
                  <c:v>555.67448663156131</c:v>
                </c:pt>
                <c:pt idx="1875">
                  <c:v>566.91539996414633</c:v>
                </c:pt>
                <c:pt idx="1876">
                  <c:v>570.21952081703228</c:v>
                </c:pt>
                <c:pt idx="1877">
                  <c:v>586.99980398431069</c:v>
                </c:pt>
                <c:pt idx="1878">
                  <c:v>581.28217714792015</c:v>
                </c:pt>
                <c:pt idx="1879">
                  <c:v>584.18153398191487</c:v>
                </c:pt>
                <c:pt idx="1880">
                  <c:v>590.04474853867657</c:v>
                </c:pt>
                <c:pt idx="1881">
                  <c:v>593.85113865010385</c:v>
                </c:pt>
                <c:pt idx="1882">
                  <c:v>585.65533740666081</c:v>
                </c:pt>
                <c:pt idx="1883">
                  <c:v>593.70521586018072</c:v>
                </c:pt>
                <c:pt idx="1884">
                  <c:v>585.94701545173109</c:v>
                </c:pt>
                <c:pt idx="1885">
                  <c:v>590.8871133925611</c:v>
                </c:pt>
                <c:pt idx="1886">
                  <c:v>596.10263850518629</c:v>
                </c:pt>
                <c:pt idx="1887">
                  <c:v>595.38994556794989</c:v>
                </c:pt>
                <c:pt idx="1888">
                  <c:v>604.50886342732451</c:v>
                </c:pt>
                <c:pt idx="1889">
                  <c:v>624.33409114896881</c:v>
                </c:pt>
                <c:pt idx="1890">
                  <c:v>618.76238710250141</c:v>
                </c:pt>
                <c:pt idx="1891">
                  <c:v>634.81372645926831</c:v>
                </c:pt>
                <c:pt idx="1892">
                  <c:v>639.332641973156</c:v>
                </c:pt>
                <c:pt idx="1893">
                  <c:v>641.16295940129612</c:v>
                </c:pt>
                <c:pt idx="1894">
                  <c:v>629.45261362627184</c:v>
                </c:pt>
                <c:pt idx="1895">
                  <c:v>642.75018386941497</c:v>
                </c:pt>
                <c:pt idx="1896">
                  <c:v>608.08841145200552</c:v>
                </c:pt>
                <c:pt idx="1897">
                  <c:v>623.94541046857637</c:v>
                </c:pt>
                <c:pt idx="1898">
                  <c:v>621.30522993310171</c:v>
                </c:pt>
                <c:pt idx="1899">
                  <c:v>634.08478264875657</c:v>
                </c:pt>
                <c:pt idx="1900">
                  <c:v>621.67782727499491</c:v>
                </c:pt>
                <c:pt idx="1901">
                  <c:v>635.89884920362181</c:v>
                </c:pt>
                <c:pt idx="1902">
                  <c:v>622.34193512718241</c:v>
                </c:pt>
                <c:pt idx="1903">
                  <c:v>595.53570082309682</c:v>
                </c:pt>
                <c:pt idx="1904">
                  <c:v>618.37370642210897</c:v>
                </c:pt>
                <c:pt idx="1905">
                  <c:v>609.59488415807755</c:v>
                </c:pt>
                <c:pt idx="1906">
                  <c:v>590.57918447421571</c:v>
                </c:pt>
                <c:pt idx="1907">
                  <c:v>587.51815658135092</c:v>
                </c:pt>
                <c:pt idx="1908">
                  <c:v>572.92453731083083</c:v>
                </c:pt>
                <c:pt idx="1909">
                  <c:v>593.80255356505484</c:v>
                </c:pt>
                <c:pt idx="1910">
                  <c:v>599.82794178501456</c:v>
                </c:pt>
                <c:pt idx="1911">
                  <c:v>596.87999986597072</c:v>
                </c:pt>
                <c:pt idx="1912">
                  <c:v>598.04620944192345</c:v>
                </c:pt>
                <c:pt idx="1913">
                  <c:v>592.92785449939629</c:v>
                </c:pt>
                <c:pt idx="1914">
                  <c:v>591.85881509354158</c:v>
                </c:pt>
                <c:pt idx="1915">
                  <c:v>585.21807164121947</c:v>
                </c:pt>
                <c:pt idx="1916">
                  <c:v>607.08420800447504</c:v>
                </c:pt>
                <c:pt idx="1917">
                  <c:v>607.00328870765202</c:v>
                </c:pt>
                <c:pt idx="1918">
                  <c:v>601.07507065779032</c:v>
                </c:pt>
                <c:pt idx="1919">
                  <c:v>613.07726201266087</c:v>
                </c:pt>
                <c:pt idx="1920">
                  <c:v>610.98776828600057</c:v>
                </c:pt>
                <c:pt idx="1921">
                  <c:v>607.29479921794632</c:v>
                </c:pt>
                <c:pt idx="1922">
                  <c:v>602.80821791583242</c:v>
                </c:pt>
                <c:pt idx="1923">
                  <c:v>602.72729861900939</c:v>
                </c:pt>
                <c:pt idx="1924">
                  <c:v>612.23489715877622</c:v>
                </c:pt>
                <c:pt idx="1925">
                  <c:v>616.83473196948705</c:v>
                </c:pt>
                <c:pt idx="1926">
                  <c:v>625.07928583275509</c:v>
                </c:pt>
                <c:pt idx="1927">
                  <c:v>609.36804207133139</c:v>
                </c:pt>
                <c:pt idx="1928">
                  <c:v>614.6321522690057</c:v>
                </c:pt>
                <c:pt idx="1929">
                  <c:v>606.06392121844544</c:v>
                </c:pt>
                <c:pt idx="1930">
                  <c:v>626.66651030087428</c:v>
                </c:pt>
                <c:pt idx="1931">
                  <c:v>645.43911702471496</c:v>
                </c:pt>
                <c:pt idx="1932">
                  <c:v>609.27087190123348</c:v>
                </c:pt>
                <c:pt idx="1933">
                  <c:v>595.1146859309307</c:v>
                </c:pt>
                <c:pt idx="1934">
                  <c:v>562.60690812895359</c:v>
                </c:pt>
                <c:pt idx="1935">
                  <c:v>582.07595691675567</c:v>
                </c:pt>
                <c:pt idx="1936">
                  <c:v>578.23723259355438</c:v>
                </c:pt>
                <c:pt idx="1937">
                  <c:v>581.84911483000951</c:v>
                </c:pt>
                <c:pt idx="1938">
                  <c:v>595.95688325003925</c:v>
                </c:pt>
                <c:pt idx="1939">
                  <c:v>599.69843740314275</c:v>
                </c:pt>
                <c:pt idx="1940">
                  <c:v>586.95121889926179</c:v>
                </c:pt>
                <c:pt idx="1941">
                  <c:v>594.01314477852634</c:v>
                </c:pt>
                <c:pt idx="1942">
                  <c:v>593.36512026483797</c:v>
                </c:pt>
                <c:pt idx="1943">
                  <c:v>587.33989957965423</c:v>
                </c:pt>
                <c:pt idx="1944">
                  <c:v>590.61185375554226</c:v>
                </c:pt>
                <c:pt idx="1945">
                  <c:v>579.14409833621119</c:v>
                </c:pt>
                <c:pt idx="1946">
                  <c:v>583.35542000130579</c:v>
                </c:pt>
                <c:pt idx="1947">
                  <c:v>583.87377259834625</c:v>
                </c:pt>
                <c:pt idx="1948">
                  <c:v>601.01040223424286</c:v>
                </c:pt>
                <c:pt idx="1949">
                  <c:v>605.77224317337573</c:v>
                </c:pt>
                <c:pt idx="1950">
                  <c:v>598.11104540024803</c:v>
                </c:pt>
                <c:pt idx="1951">
                  <c:v>618.74613622922686</c:v>
                </c:pt>
                <c:pt idx="1952">
                  <c:v>599.29333831469978</c:v>
                </c:pt>
                <c:pt idx="1953">
                  <c:v>618.90814235764901</c:v>
                </c:pt>
                <c:pt idx="1954">
                  <c:v>599.47159531639704</c:v>
                </c:pt>
                <c:pt idx="1955">
                  <c:v>608.68768334586969</c:v>
                </c:pt>
                <c:pt idx="1956">
                  <c:v>616.93206967436174</c:v>
                </c:pt>
                <c:pt idx="1957">
                  <c:v>630.0517179853598</c:v>
                </c:pt>
                <c:pt idx="1958">
                  <c:v>646.32989942887286</c:v>
                </c:pt>
                <c:pt idx="1959">
                  <c:v>656.22617864903191</c:v>
                </c:pt>
                <c:pt idx="1960">
                  <c:v>644.69392234092879</c:v>
                </c:pt>
                <c:pt idx="1961">
                  <c:v>626.13207436533526</c:v>
                </c:pt>
                <c:pt idx="1962">
                  <c:v>626.66651030087462</c:v>
                </c:pt>
                <c:pt idx="1963">
                  <c:v>624.09116572372409</c:v>
                </c:pt>
                <c:pt idx="1964">
                  <c:v>623.52422804163461</c:v>
                </c:pt>
                <c:pt idx="1965">
                  <c:v>620.3496115706206</c:v>
                </c:pt>
                <c:pt idx="1966">
                  <c:v>608.20183249537911</c:v>
                </c:pt>
                <c:pt idx="1967">
                  <c:v>613.15818130948423</c:v>
                </c:pt>
                <c:pt idx="1968">
                  <c:v>595.22793943952809</c:v>
                </c:pt>
                <c:pt idx="1969">
                  <c:v>593.41387288466296</c:v>
                </c:pt>
                <c:pt idx="1970">
                  <c:v>587.72858026004644</c:v>
                </c:pt>
                <c:pt idx="1971">
                  <c:v>600.68638997739845</c:v>
                </c:pt>
                <c:pt idx="1972">
                  <c:v>585.05623304757376</c:v>
                </c:pt>
                <c:pt idx="1973">
                  <c:v>593.83002926832421</c:v>
                </c:pt>
                <c:pt idx="1974">
                  <c:v>604.9680762484262</c:v>
                </c:pt>
                <c:pt idx="1975">
                  <c:v>622.75641616308394</c:v>
                </c:pt>
                <c:pt idx="1976">
                  <c:v>647.45539805425005</c:v>
                </c:pt>
                <c:pt idx="1977">
                  <c:v>660.54455503601048</c:v>
                </c:pt>
                <c:pt idx="1978">
                  <c:v>660.69098043026179</c:v>
                </c:pt>
                <c:pt idx="1979">
                  <c:v>649.2602501964335</c:v>
                </c:pt>
                <c:pt idx="1980">
                  <c:v>679.74772613425125</c:v>
                </c:pt>
                <c:pt idx="1981">
                  <c:v>671.08115217016064</c:v>
                </c:pt>
                <c:pt idx="1982">
                  <c:v>682.25170089681251</c:v>
                </c:pt>
                <c:pt idx="1983">
                  <c:v>693.5035039898396</c:v>
                </c:pt>
                <c:pt idx="1984">
                  <c:v>693.45475137001449</c:v>
                </c:pt>
                <c:pt idx="1985">
                  <c:v>689.11342271871968</c:v>
                </c:pt>
                <c:pt idx="1986">
                  <c:v>688.38179835179164</c:v>
                </c:pt>
                <c:pt idx="1987">
                  <c:v>688.75556843711706</c:v>
                </c:pt>
                <c:pt idx="1988">
                  <c:v>694.54423001854479</c:v>
                </c:pt>
                <c:pt idx="1989">
                  <c:v>689.86129795892248</c:v>
                </c:pt>
                <c:pt idx="1990">
                  <c:v>688.57680883109174</c:v>
                </c:pt>
                <c:pt idx="1991">
                  <c:v>711.81220691884982</c:v>
                </c:pt>
                <c:pt idx="1992">
                  <c:v>711.74720342574983</c:v>
                </c:pt>
                <c:pt idx="1993">
                  <c:v>730.46234572141179</c:v>
                </c:pt>
                <c:pt idx="1994">
                  <c:v>733.32417476557566</c:v>
                </c:pt>
                <c:pt idx="1995">
                  <c:v>736.41351603558974</c:v>
                </c:pt>
                <c:pt idx="1996">
                  <c:v>755.09632411947769</c:v>
                </c:pt>
                <c:pt idx="1997">
                  <c:v>763.7791489568433</c:v>
                </c:pt>
                <c:pt idx="1998">
                  <c:v>761.89304244828486</c:v>
                </c:pt>
                <c:pt idx="1999">
                  <c:v>736.39743269709072</c:v>
                </c:pt>
                <c:pt idx="2000">
                  <c:v>744.38096737930243</c:v>
                </c:pt>
                <c:pt idx="2001">
                  <c:v>735.97457492238823</c:v>
                </c:pt>
                <c:pt idx="2002">
                  <c:v>736.55994142984105</c:v>
                </c:pt>
                <c:pt idx="2003">
                  <c:v>763.08002633646538</c:v>
                </c:pt>
                <c:pt idx="2004">
                  <c:v>766.70598149410728</c:v>
                </c:pt>
                <c:pt idx="2005">
                  <c:v>776.08776141707472</c:v>
                </c:pt>
                <c:pt idx="2006">
                  <c:v>775.99025617742461</c:v>
                </c:pt>
                <c:pt idx="2007">
                  <c:v>767.8929653822878</c:v>
                </c:pt>
                <c:pt idx="2008">
                  <c:v>774.26682593639225</c:v>
                </c:pt>
                <c:pt idx="2009">
                  <c:v>771.7301818925049</c:v>
                </c:pt>
                <c:pt idx="2010">
                  <c:v>785.50237815614423</c:v>
                </c:pt>
                <c:pt idx="2011">
                  <c:v>780.86836625112301</c:v>
                </c:pt>
                <c:pt idx="2012">
                  <c:v>786.99846370610214</c:v>
                </c:pt>
                <c:pt idx="2013">
                  <c:v>796.591672516421</c:v>
                </c:pt>
                <c:pt idx="2014">
                  <c:v>793.03072085187921</c:v>
                </c:pt>
                <c:pt idx="2015">
                  <c:v>812.9978505288218</c:v>
                </c:pt>
                <c:pt idx="2016">
                  <c:v>821.71317711273741</c:v>
                </c:pt>
                <c:pt idx="2017">
                  <c:v>797.09578465749848</c:v>
                </c:pt>
                <c:pt idx="2018">
                  <c:v>815.32323322013394</c:v>
                </c:pt>
                <c:pt idx="2019">
                  <c:v>827.20932297521495</c:v>
                </c:pt>
                <c:pt idx="2020">
                  <c:v>825.92483384738421</c:v>
                </c:pt>
                <c:pt idx="2021">
                  <c:v>835.64804964390305</c:v>
                </c:pt>
                <c:pt idx="2022">
                  <c:v>835.85964606603034</c:v>
                </c:pt>
                <c:pt idx="2023">
                  <c:v>885.59887818713764</c:v>
                </c:pt>
                <c:pt idx="2024">
                  <c:v>857.71288225153137</c:v>
                </c:pt>
                <c:pt idx="2025">
                  <c:v>893.48507516447535</c:v>
                </c:pt>
                <c:pt idx="2026">
                  <c:v>893.28956208084696</c:v>
                </c:pt>
                <c:pt idx="2027">
                  <c:v>928.02102896508541</c:v>
                </c:pt>
                <c:pt idx="2028">
                  <c:v>925.92349356917555</c:v>
                </c:pt>
                <c:pt idx="2029">
                  <c:v>922.93165753881158</c:v>
                </c:pt>
                <c:pt idx="2030">
                  <c:v>892.67186136162024</c:v>
                </c:pt>
                <c:pt idx="2031">
                  <c:v>853.04620106518428</c:v>
                </c:pt>
                <c:pt idx="2032">
                  <c:v>889.77753057090638</c:v>
                </c:pt>
                <c:pt idx="2033">
                  <c:v>868.54199510463206</c:v>
                </c:pt>
                <c:pt idx="2034">
                  <c:v>901.43594056536097</c:v>
                </c:pt>
                <c:pt idx="2035">
                  <c:v>899.98894270478002</c:v>
                </c:pt>
                <c:pt idx="2036">
                  <c:v>882.769550889524</c:v>
                </c:pt>
                <c:pt idx="2037">
                  <c:v>903.14345500267029</c:v>
                </c:pt>
                <c:pt idx="2038">
                  <c:v>898.86679477492339</c:v>
                </c:pt>
                <c:pt idx="2039">
                  <c:v>917.06190912578472</c:v>
                </c:pt>
                <c:pt idx="2040">
                  <c:v>919.50071286047</c:v>
                </c:pt>
                <c:pt idx="2041">
                  <c:v>921.76092452390606</c:v>
                </c:pt>
                <c:pt idx="2042">
                  <c:v>961.79302418699353</c:v>
                </c:pt>
                <c:pt idx="2043">
                  <c:v>972.32945378636759</c:v>
                </c:pt>
                <c:pt idx="2044">
                  <c:v>980.70317696195571</c:v>
                </c:pt>
                <c:pt idx="2045">
                  <c:v>955.40291275961397</c:v>
                </c:pt>
                <c:pt idx="2046">
                  <c:v>947.11027641562487</c:v>
                </c:pt>
                <c:pt idx="2047">
                  <c:v>966.49220711989062</c:v>
                </c:pt>
                <c:pt idx="2048">
                  <c:v>940.63857555231812</c:v>
                </c:pt>
                <c:pt idx="2049">
                  <c:v>936.68760292917591</c:v>
                </c:pt>
                <c:pt idx="2050">
                  <c:v>967.48384545921897</c:v>
                </c:pt>
                <c:pt idx="2051">
                  <c:v>910.18393643060256</c:v>
                </c:pt>
                <c:pt idx="2052">
                  <c:v>922.08610952418246</c:v>
                </c:pt>
                <c:pt idx="2053">
                  <c:v>948.84995752993211</c:v>
                </c:pt>
                <c:pt idx="2054">
                  <c:v>915.6633288154768</c:v>
                </c:pt>
                <c:pt idx="2055">
                  <c:v>883.89153128460441</c:v>
                </c:pt>
                <c:pt idx="2056">
                  <c:v>830.0709844846026</c:v>
                </c:pt>
                <c:pt idx="2057">
                  <c:v>856.96500701132845</c:v>
                </c:pt>
                <c:pt idx="2058">
                  <c:v>816.55880219336336</c:v>
                </c:pt>
                <c:pt idx="2059">
                  <c:v>877.25732168854734</c:v>
                </c:pt>
                <c:pt idx="2060">
                  <c:v>850.93241479599931</c:v>
                </c:pt>
                <c:pt idx="2061">
                  <c:v>885.19227128571004</c:v>
                </c:pt>
                <c:pt idx="2062">
                  <c:v>874.18423129180837</c:v>
                </c:pt>
                <c:pt idx="2063">
                  <c:v>889.72877795108116</c:v>
                </c:pt>
                <c:pt idx="2064">
                  <c:v>893.28956208084696</c:v>
                </c:pt>
                <c:pt idx="2065">
                  <c:v>909.85858389555017</c:v>
                </c:pt>
                <c:pt idx="2066">
                  <c:v>876.72087533569584</c:v>
                </c:pt>
                <c:pt idx="2067">
                  <c:v>890.10288310595888</c:v>
                </c:pt>
                <c:pt idx="2068">
                  <c:v>936.55759594297592</c:v>
                </c:pt>
                <c:pt idx="2069">
                  <c:v>908.72035262719476</c:v>
                </c:pt>
                <c:pt idx="2070">
                  <c:v>940.76858253851844</c:v>
                </c:pt>
                <c:pt idx="2071">
                  <c:v>949.58174943163624</c:v>
                </c:pt>
                <c:pt idx="2072">
                  <c:v>1017.3370012280277</c:v>
                </c:pt>
                <c:pt idx="2073">
                  <c:v>988.60562481256841</c:v>
                </c:pt>
                <c:pt idx="2074">
                  <c:v>977.69525759309283</c:v>
                </c:pt>
                <c:pt idx="2075">
                  <c:v>1003.8249864715648</c:v>
                </c:pt>
                <c:pt idx="2076">
                  <c:v>1035.9219690027137</c:v>
                </c:pt>
                <c:pt idx="2077">
                  <c:v>1041.4341982036901</c:v>
                </c:pt>
                <c:pt idx="2078">
                  <c:v>1021.1254651184199</c:v>
                </c:pt>
                <c:pt idx="2079">
                  <c:v>1018.784166623385</c:v>
                </c:pt>
                <c:pt idx="2080">
                  <c:v>1040.4425598643618</c:v>
                </c:pt>
                <c:pt idx="2081">
                  <c:v>1031.4017132106176</c:v>
                </c:pt>
                <c:pt idx="2082">
                  <c:v>1025.0767728111141</c:v>
                </c:pt>
                <c:pt idx="2083">
                  <c:v>1022.9465681338781</c:v>
                </c:pt>
                <c:pt idx="2084">
                  <c:v>1025.9873243188433</c:v>
                </c:pt>
                <c:pt idx="2085">
                  <c:v>1044.0356782059016</c:v>
                </c:pt>
                <c:pt idx="2086">
                  <c:v>1049.8893432804293</c:v>
                </c:pt>
                <c:pt idx="2087">
                  <c:v>1024.5564097967615</c:v>
                </c:pt>
                <c:pt idx="2088">
                  <c:v>1003.1419471896859</c:v>
                </c:pt>
                <c:pt idx="2089">
                  <c:v>1065.8240784330787</c:v>
                </c:pt>
                <c:pt idx="2090">
                  <c:v>1052.1659733519166</c:v>
                </c:pt>
                <c:pt idx="2091">
                  <c:v>1090.8971654791224</c:v>
                </c:pt>
                <c:pt idx="2092">
                  <c:v>1090.1327042960922</c:v>
                </c:pt>
                <c:pt idx="2093">
                  <c:v>1093.9863392143604</c:v>
                </c:pt>
                <c:pt idx="2094">
                  <c:v>1081.8402354868792</c:v>
                </c:pt>
                <c:pt idx="2095">
                  <c:v>1077.1898051738069</c:v>
                </c:pt>
                <c:pt idx="2096">
                  <c:v>1053.8079816917977</c:v>
                </c:pt>
                <c:pt idx="2097">
                  <c:v>1067.2062403353357</c:v>
                </c:pt>
                <c:pt idx="2098">
                  <c:v>1025.7363572243489</c:v>
                </c:pt>
                <c:pt idx="2099">
                  <c:v>1046.7403596301483</c:v>
                </c:pt>
                <c:pt idx="2100">
                  <c:v>1050.7519798422138</c:v>
                </c:pt>
                <c:pt idx="2101">
                  <c:v>1073.9575567398385</c:v>
                </c:pt>
                <c:pt idx="2102">
                  <c:v>1022.8988207227097</c:v>
                </c:pt>
                <c:pt idx="2103">
                  <c:v>1028.4433841354603</c:v>
                </c:pt>
                <c:pt idx="2104">
                  <c:v>981.51086211720246</c:v>
                </c:pt>
                <c:pt idx="2105">
                  <c:v>1016.0987516983821</c:v>
                </c:pt>
                <c:pt idx="2106">
                  <c:v>1056.3292125362907</c:v>
                </c:pt>
                <c:pt idx="2107">
                  <c:v>1036.0916817308337</c:v>
                </c:pt>
                <c:pt idx="2108">
                  <c:v>1030.938479554892</c:v>
                </c:pt>
                <c:pt idx="2109">
                  <c:v>1028.6392322886406</c:v>
                </c:pt>
                <c:pt idx="2110">
                  <c:v>1057.9762469194525</c:v>
                </c:pt>
                <c:pt idx="2111">
                  <c:v>1042.4025492091503</c:v>
                </c:pt>
                <c:pt idx="2112">
                  <c:v>1074.5771003416014</c:v>
                </c:pt>
                <c:pt idx="2113">
                  <c:v>1096.3311559396923</c:v>
                </c:pt>
                <c:pt idx="2114">
                  <c:v>1085.6987289136523</c:v>
                </c:pt>
                <c:pt idx="2115">
                  <c:v>1084.5899837658781</c:v>
                </c:pt>
                <c:pt idx="2116">
                  <c:v>1101.5170273969597</c:v>
                </c:pt>
                <c:pt idx="2117">
                  <c:v>1095.5321825927997</c:v>
                </c:pt>
                <c:pt idx="2118">
                  <c:v>1099.2665327505335</c:v>
                </c:pt>
                <c:pt idx="2119">
                  <c:v>1085.8944095320567</c:v>
                </c:pt>
                <c:pt idx="2120">
                  <c:v>1114.2856903521729</c:v>
                </c:pt>
                <c:pt idx="2121">
                  <c:v>1112.1332035497251</c:v>
                </c:pt>
                <c:pt idx="2122">
                  <c:v>1110.0946403949781</c:v>
                </c:pt>
                <c:pt idx="2123">
                  <c:v>1113.1278575150218</c:v>
                </c:pt>
                <c:pt idx="2124">
                  <c:v>1141.4214655607118</c:v>
                </c:pt>
                <c:pt idx="2125">
                  <c:v>1136.6758754948537</c:v>
                </c:pt>
                <c:pt idx="2126">
                  <c:v>1156.7338090204053</c:v>
                </c:pt>
                <c:pt idx="2127">
                  <c:v>1144.4220133994293</c:v>
                </c:pt>
                <c:pt idx="2128">
                  <c:v>1139.9697767264017</c:v>
                </c:pt>
                <c:pt idx="2129">
                  <c:v>1139.610749701367</c:v>
                </c:pt>
                <c:pt idx="2130">
                  <c:v>1094.3418480090984</c:v>
                </c:pt>
                <c:pt idx="2131">
                  <c:v>1109.9641308044497</c:v>
                </c:pt>
                <c:pt idx="2132">
                  <c:v>1118.3789000001655</c:v>
                </c:pt>
                <c:pt idx="2133">
                  <c:v>1111.5949143143366</c:v>
                </c:pt>
                <c:pt idx="2134">
                  <c:v>1133.3653883204784</c:v>
                </c:pt>
                <c:pt idx="2135">
                  <c:v>1119.0311128832545</c:v>
                </c:pt>
                <c:pt idx="2136">
                  <c:v>1148.2213670502631</c:v>
                </c:pt>
                <c:pt idx="2137">
                  <c:v>1147.5202340125727</c:v>
                </c:pt>
                <c:pt idx="2138">
                  <c:v>1126.5815701694257</c:v>
                </c:pt>
                <c:pt idx="2139">
                  <c:v>1107.7791422554515</c:v>
                </c:pt>
                <c:pt idx="2140">
                  <c:v>1121.2000180937537</c:v>
                </c:pt>
                <c:pt idx="2141">
                  <c:v>1118.4767403093676</c:v>
                </c:pt>
                <c:pt idx="2142">
                  <c:v>1125.5053267682019</c:v>
                </c:pt>
                <c:pt idx="2143">
                  <c:v>1098.6141523326685</c:v>
                </c:pt>
                <c:pt idx="2144">
                  <c:v>1127.4296312056954</c:v>
                </c:pt>
                <c:pt idx="2145">
                  <c:v>1154.2551320090247</c:v>
                </c:pt>
                <c:pt idx="2146">
                  <c:v>1151.9885540240994</c:v>
                </c:pt>
                <c:pt idx="2147">
                  <c:v>1168.4426469824452</c:v>
                </c:pt>
                <c:pt idx="2148">
                  <c:v>1147.9442645307076</c:v>
                </c:pt>
                <c:pt idx="2149">
                  <c:v>1121.0043374753493</c:v>
                </c:pt>
                <c:pt idx="2150">
                  <c:v>1115.4272723160489</c:v>
                </c:pt>
                <c:pt idx="2151">
                  <c:v>1115.5088617519762</c:v>
                </c:pt>
                <c:pt idx="2152">
                  <c:v>1175.7644192993337</c:v>
                </c:pt>
                <c:pt idx="2153">
                  <c:v>1190.3107937630132</c:v>
                </c:pt>
                <c:pt idx="2154">
                  <c:v>1220.0230862921348</c:v>
                </c:pt>
                <c:pt idx="2155">
                  <c:v>1229.7258628459779</c:v>
                </c:pt>
                <c:pt idx="2156">
                  <c:v>1215.8809564895409</c:v>
                </c:pt>
                <c:pt idx="2157">
                  <c:v>1239.1352860069906</c:v>
                </c:pt>
                <c:pt idx="2158">
                  <c:v>1248.6750512237554</c:v>
                </c:pt>
                <c:pt idx="2159">
                  <c:v>1250.3547548882436</c:v>
                </c:pt>
                <c:pt idx="2160">
                  <c:v>1255.1003449541015</c:v>
                </c:pt>
                <c:pt idx="2161">
                  <c:v>1271.2119968302395</c:v>
                </c:pt>
                <c:pt idx="2162">
                  <c:v>1297.2221058786251</c:v>
                </c:pt>
                <c:pt idx="2163">
                  <c:v>1296.0317712949238</c:v>
                </c:pt>
                <c:pt idx="2164">
                  <c:v>1277.327351224928</c:v>
                </c:pt>
                <c:pt idx="2165">
                  <c:v>1286.1333141226764</c:v>
                </c:pt>
                <c:pt idx="2166">
                  <c:v>1287.1278005531972</c:v>
                </c:pt>
                <c:pt idx="2167">
                  <c:v>1287.0137093707201</c:v>
                </c:pt>
                <c:pt idx="2168">
                  <c:v>1273.7231755881701</c:v>
                </c:pt>
                <c:pt idx="2169">
                  <c:v>1286.5898463873611</c:v>
                </c:pt>
                <c:pt idx="2170">
                  <c:v>1283.9642413774013</c:v>
                </c:pt>
                <c:pt idx="2171">
                  <c:v>1266.3685664551792</c:v>
                </c:pt>
                <c:pt idx="2172">
                  <c:v>1259.6661702052777</c:v>
                </c:pt>
                <c:pt idx="2173">
                  <c:v>1274.4408945686873</c:v>
                </c:pt>
                <c:pt idx="2174">
                  <c:v>1285.3177548329568</c:v>
                </c:pt>
                <c:pt idx="2175">
                  <c:v>1323.5424893322202</c:v>
                </c:pt>
                <c:pt idx="2176">
                  <c:v>1313.741704934399</c:v>
                </c:pt>
                <c:pt idx="2177">
                  <c:v>1317.4273024723077</c:v>
                </c:pt>
                <c:pt idx="2178">
                  <c:v>1322.4334091148942</c:v>
                </c:pt>
                <c:pt idx="2179">
                  <c:v>1358.2773069119794</c:v>
                </c:pt>
                <c:pt idx="2180">
                  <c:v>1369.1543347110246</c:v>
                </c:pt>
                <c:pt idx="2181">
                  <c:v>1358.4729875303835</c:v>
                </c:pt>
                <c:pt idx="2182">
                  <c:v>1373.3614680067183</c:v>
                </c:pt>
                <c:pt idx="2183">
                  <c:v>1404.5251143005976</c:v>
                </c:pt>
                <c:pt idx="2184">
                  <c:v>1399.355661251381</c:v>
                </c:pt>
                <c:pt idx="2185">
                  <c:v>1405.3242551822661</c:v>
                </c:pt>
                <c:pt idx="2186">
                  <c:v>1399.1598130982006</c:v>
                </c:pt>
                <c:pt idx="2187">
                  <c:v>1391.837873246536</c:v>
                </c:pt>
                <c:pt idx="2188">
                  <c:v>1400.5950835244596</c:v>
                </c:pt>
                <c:pt idx="2189">
                  <c:v>1420.7672757672642</c:v>
                </c:pt>
                <c:pt idx="2190">
                  <c:v>1448.2128227766848</c:v>
                </c:pt>
                <c:pt idx="2191">
                  <c:v>1450.2674692699304</c:v>
                </c:pt>
                <c:pt idx="2192">
                  <c:v>1446.9732329688302</c:v>
                </c:pt>
                <c:pt idx="2193">
                  <c:v>1402.1930302182443</c:v>
                </c:pt>
                <c:pt idx="2194">
                  <c:v>1371.0295514591407</c:v>
                </c:pt>
                <c:pt idx="2195">
                  <c:v>1393.8437671199565</c:v>
                </c:pt>
                <c:pt idx="2196">
                  <c:v>1410.167350487774</c:v>
                </c:pt>
                <c:pt idx="2197">
                  <c:v>1434.6937715596282</c:v>
                </c:pt>
                <c:pt idx="2198">
                  <c:v>1416.8208265830747</c:v>
                </c:pt>
                <c:pt idx="2199">
                  <c:v>1362.1746684067914</c:v>
                </c:pt>
                <c:pt idx="2200">
                  <c:v>1272.2554034153611</c:v>
                </c:pt>
                <c:pt idx="2201">
                  <c:v>1223.7408505070414</c:v>
                </c:pt>
                <c:pt idx="2202">
                  <c:v>1215.0818156078722</c:v>
                </c:pt>
                <c:pt idx="2203">
                  <c:v>1209.7002635322001</c:v>
                </c:pt>
                <c:pt idx="2204">
                  <c:v>1162.6206459805869</c:v>
                </c:pt>
                <c:pt idx="2205">
                  <c:v>1195.1215548567468</c:v>
                </c:pt>
                <c:pt idx="2206">
                  <c:v>1194.5182621282588</c:v>
                </c:pt>
                <c:pt idx="2207">
                  <c:v>1217.8704319549104</c:v>
                </c:pt>
                <c:pt idx="2208">
                  <c:v>1190.8819198145029</c:v>
                </c:pt>
                <c:pt idx="2209">
                  <c:v>1177.2161081336435</c:v>
                </c:pt>
                <c:pt idx="2210">
                  <c:v>1182.369310309585</c:v>
                </c:pt>
                <c:pt idx="2211">
                  <c:v>1213.9568195868233</c:v>
                </c:pt>
                <c:pt idx="2212">
                  <c:v>1269.1896845487677</c:v>
                </c:pt>
                <c:pt idx="2213">
                  <c:v>1287.3072302983267</c:v>
                </c:pt>
                <c:pt idx="2214">
                  <c:v>1285.383093395609</c:v>
                </c:pt>
                <c:pt idx="2215">
                  <c:v>1306.1585783669018</c:v>
                </c:pt>
                <c:pt idx="2216">
                  <c:v>1251.9201998354781</c:v>
                </c:pt>
                <c:pt idx="2217">
                  <c:v>1284.3068499943847</c:v>
                </c:pt>
                <c:pt idx="2218">
                  <c:v>1306.1751643097286</c:v>
                </c:pt>
                <c:pt idx="2219">
                  <c:v>1285.7419528858675</c:v>
                </c:pt>
                <c:pt idx="2220">
                  <c:v>1290.2916947985448</c:v>
                </c:pt>
                <c:pt idx="2221">
                  <c:v>1306.2237493947775</c:v>
                </c:pt>
                <c:pt idx="2222">
                  <c:v>1326.102755779528</c:v>
                </c:pt>
                <c:pt idx="2223">
                  <c:v>1325.597303360242</c:v>
                </c:pt>
                <c:pt idx="2224">
                  <c:v>1316.7424203078924</c:v>
                </c:pt>
                <c:pt idx="2225">
                  <c:v>1327.6377093975252</c:v>
                </c:pt>
                <c:pt idx="2226">
                  <c:v>1357.0672032247064</c:v>
                </c:pt>
                <c:pt idx="2227">
                  <c:v>1390.5356254324461</c:v>
                </c:pt>
                <c:pt idx="2228">
                  <c:v>1384.8293909608258</c:v>
                </c:pt>
                <c:pt idx="2229">
                  <c:v>1389.620047881436</c:v>
                </c:pt>
                <c:pt idx="2230">
                  <c:v>1389.8160635693923</c:v>
                </c:pt>
                <c:pt idx="2231">
                  <c:v>1337.1696004798166</c:v>
                </c:pt>
                <c:pt idx="2232">
                  <c:v>1362.5772544735944</c:v>
                </c:pt>
                <c:pt idx="2233">
                  <c:v>1392.3994498157922</c:v>
                </c:pt>
                <c:pt idx="2234">
                  <c:v>1400.7212372108108</c:v>
                </c:pt>
                <c:pt idx="2235">
                  <c:v>1406.9833520693026</c:v>
                </c:pt>
                <c:pt idx="2236">
                  <c:v>1405.2012846566593</c:v>
                </c:pt>
                <c:pt idx="2237">
                  <c:v>1437.3451769250969</c:v>
                </c:pt>
                <c:pt idx="2238">
                  <c:v>1401.4572174819157</c:v>
                </c:pt>
                <c:pt idx="2239">
                  <c:v>1350.0860291074889</c:v>
                </c:pt>
                <c:pt idx="2240">
                  <c:v>1320.2149136106898</c:v>
                </c:pt>
                <c:pt idx="2241">
                  <c:v>1311.8929586808952</c:v>
                </c:pt>
                <c:pt idx="2242">
                  <c:v>1278.588385484114</c:v>
                </c:pt>
                <c:pt idx="2243">
                  <c:v>1332.5263741621138</c:v>
                </c:pt>
                <c:pt idx="2244">
                  <c:v>1294.1042836966856</c:v>
                </c:pt>
                <c:pt idx="2245">
                  <c:v>1314.5252650818964</c:v>
                </c:pt>
                <c:pt idx="2246">
                  <c:v>1290.6217383073263</c:v>
                </c:pt>
                <c:pt idx="2247">
                  <c:v>1261.4210969842036</c:v>
                </c:pt>
                <c:pt idx="2248">
                  <c:v>1236.6837496293265</c:v>
                </c:pt>
                <c:pt idx="2249">
                  <c:v>1317.8114597137469</c:v>
                </c:pt>
                <c:pt idx="2250">
                  <c:v>1314.394420421816</c:v>
                </c:pt>
                <c:pt idx="2251">
                  <c:v>1263.2031643968467</c:v>
                </c:pt>
                <c:pt idx="2252">
                  <c:v>1278.2940268826271</c:v>
                </c:pt>
                <c:pt idx="2253">
                  <c:v>1249.8945368584853</c:v>
                </c:pt>
                <c:pt idx="2254">
                  <c:v>1233.4138058707506</c:v>
                </c:pt>
                <c:pt idx="2255">
                  <c:v>1295.2651321598048</c:v>
                </c:pt>
                <c:pt idx="2256">
                  <c:v>1234.4109728576877</c:v>
                </c:pt>
                <c:pt idx="2257">
                  <c:v>1226.0235118304652</c:v>
                </c:pt>
                <c:pt idx="2258">
                  <c:v>1230.9450134111557</c:v>
                </c:pt>
                <c:pt idx="2259">
                  <c:v>1280.2560266447276</c:v>
                </c:pt>
                <c:pt idx="2260">
                  <c:v>1295.1016182183982</c:v>
                </c:pt>
                <c:pt idx="2261">
                  <c:v>1310.2904885481571</c:v>
                </c:pt>
                <c:pt idx="2262">
                  <c:v>1326.6730441571376</c:v>
                </c:pt>
                <c:pt idx="2263">
                  <c:v>1315.784121388994</c:v>
                </c:pt>
                <c:pt idx="2264">
                  <c:v>1311.2224845072183</c:v>
                </c:pt>
                <c:pt idx="2265">
                  <c:v>1308.3449071941077</c:v>
                </c:pt>
                <c:pt idx="2266">
                  <c:v>1301.674175016876</c:v>
                </c:pt>
                <c:pt idx="2267">
                  <c:v>1303.8814456910861</c:v>
                </c:pt>
                <c:pt idx="2268">
                  <c:v>1273.9614100396861</c:v>
                </c:pt>
                <c:pt idx="2269">
                  <c:v>1219.1567639652774</c:v>
                </c:pt>
                <c:pt idx="2270">
                  <c:v>1247.6872661842751</c:v>
                </c:pt>
                <c:pt idx="2271">
                  <c:v>1236.2096262131581</c:v>
                </c:pt>
                <c:pt idx="2272">
                  <c:v>1188.9095328962881</c:v>
                </c:pt>
                <c:pt idx="2273">
                  <c:v>1192.1632257815886</c:v>
                </c:pt>
                <c:pt idx="2274">
                  <c:v>1213.4342786203815</c:v>
                </c:pt>
                <c:pt idx="2275">
                  <c:v>1193.6673530007961</c:v>
                </c:pt>
                <c:pt idx="2276">
                  <c:v>1217.2929395819306</c:v>
                </c:pt>
                <c:pt idx="2277">
                  <c:v>1169.3878781888122</c:v>
                </c:pt>
                <c:pt idx="2278">
                  <c:v>1142.5580214813062</c:v>
                </c:pt>
                <c:pt idx="2279">
                  <c:v>1155.0490793126355</c:v>
                </c:pt>
                <c:pt idx="2280">
                  <c:v>1135.8707033612475</c:v>
                </c:pt>
                <c:pt idx="2281">
                  <c:v>1123.9189399739623</c:v>
                </c:pt>
                <c:pt idx="2282">
                  <c:v>1060.3999725242943</c:v>
                </c:pt>
                <c:pt idx="2283">
                  <c:v>1068.0682067580153</c:v>
                </c:pt>
                <c:pt idx="2284">
                  <c:v>1037.6572942128437</c:v>
                </c:pt>
                <c:pt idx="2285">
                  <c:v>1054.5139732379923</c:v>
                </c:pt>
                <c:pt idx="2286">
                  <c:v>1107.2095240169451</c:v>
                </c:pt>
                <c:pt idx="2287">
                  <c:v>1114.2071165422133</c:v>
                </c:pt>
                <c:pt idx="2288">
                  <c:v>1122.8234300734946</c:v>
                </c:pt>
                <c:pt idx="2289">
                  <c:v>1056.083774089404</c:v>
                </c:pt>
                <c:pt idx="2290">
                  <c:v>1067.3323940216862</c:v>
                </c:pt>
                <c:pt idx="2291">
                  <c:v>1062.7870080131856</c:v>
                </c:pt>
                <c:pt idx="2292">
                  <c:v>1068.4114855141029</c:v>
                </c:pt>
                <c:pt idx="2293">
                  <c:v>1112.392379848244</c:v>
                </c:pt>
                <c:pt idx="2294">
                  <c:v>1073.9867077908668</c:v>
                </c:pt>
                <c:pt idx="2295">
                  <c:v>1027.1609054249409</c:v>
                </c:pt>
                <c:pt idx="2296">
                  <c:v>1026.6212759113446</c:v>
                </c:pt>
                <c:pt idx="2297">
                  <c:v>1073.218058238436</c:v>
                </c:pt>
                <c:pt idx="2298">
                  <c:v>1085.3988416645557</c:v>
                </c:pt>
                <c:pt idx="2299">
                  <c:v>1063.4410637788112</c:v>
                </c:pt>
                <c:pt idx="2300">
                  <c:v>1059.1903714413493</c:v>
                </c:pt>
                <c:pt idx="2301">
                  <c:v>1046.8298232005484</c:v>
                </c:pt>
                <c:pt idx="2302">
                  <c:v>1032.8668048270097</c:v>
                </c:pt>
                <c:pt idx="2303">
                  <c:v>1073.9212016934391</c:v>
                </c:pt>
                <c:pt idx="2304">
                  <c:v>1090.7287930292105</c:v>
                </c:pt>
                <c:pt idx="2305">
                  <c:v>1089.7314585074971</c:v>
                </c:pt>
                <c:pt idx="2306">
                  <c:v>1036.921649011291</c:v>
                </c:pt>
                <c:pt idx="2307">
                  <c:v>1071.5180828660484</c:v>
                </c:pt>
                <c:pt idx="2308">
                  <c:v>1031.3300083264758</c:v>
                </c:pt>
                <c:pt idx="2309">
                  <c:v>971.70203605013069</c:v>
                </c:pt>
                <c:pt idx="2310">
                  <c:v>939.03543528047601</c:v>
                </c:pt>
                <c:pt idx="2311">
                  <c:v>936.90992157696905</c:v>
                </c:pt>
                <c:pt idx="2312">
                  <c:v>1015.8796162113325</c:v>
                </c:pt>
                <c:pt idx="2313">
                  <c:v>981.10341754189369</c:v>
                </c:pt>
                <c:pt idx="2314">
                  <c:v>957.85394653294907</c:v>
                </c:pt>
                <c:pt idx="2315">
                  <c:v>944.28379720920316</c:v>
                </c:pt>
                <c:pt idx="2316">
                  <c:v>975.5935338277817</c:v>
                </c:pt>
                <c:pt idx="2317">
                  <c:v>1063.7680916616241</c:v>
                </c:pt>
                <c:pt idx="2318">
                  <c:v>1069.4414893171424</c:v>
                </c:pt>
                <c:pt idx="2319">
                  <c:v>1111.5585592679374</c:v>
                </c:pt>
                <c:pt idx="2320">
                  <c:v>1116.545064341728</c:v>
                </c:pt>
                <c:pt idx="2321">
                  <c:v>1126.0771229587954</c:v>
                </c:pt>
                <c:pt idx="2322">
                  <c:v>1087.8513832508756</c:v>
                </c:pt>
                <c:pt idx="2323">
                  <c:v>1129.0202063693343</c:v>
                </c:pt>
                <c:pt idx="2324">
                  <c:v>1123.8209321299839</c:v>
                </c:pt>
                <c:pt idx="2325">
                  <c:v>1136.0342173026538</c:v>
                </c:pt>
                <c:pt idx="2326">
                  <c:v>1159.4309513797298</c:v>
                </c:pt>
                <c:pt idx="2327">
                  <c:v>1119.2430443749333</c:v>
                </c:pt>
                <c:pt idx="2328">
                  <c:v>1092.0534905032885</c:v>
                </c:pt>
                <c:pt idx="2329">
                  <c:v>1091.7261275509236</c:v>
                </c:pt>
                <c:pt idx="2330">
                  <c:v>1113.1446109926239</c:v>
                </c:pt>
                <c:pt idx="2331">
                  <c:v>1056.9502639510367</c:v>
                </c:pt>
                <c:pt idx="2332">
                  <c:v>1027.6021920250066</c:v>
                </c:pt>
                <c:pt idx="2333">
                  <c:v>1022.3539976310552</c:v>
                </c:pt>
                <c:pt idx="2334">
                  <c:v>998.85925571000109</c:v>
                </c:pt>
                <c:pt idx="2335">
                  <c:v>977.29401180449747</c:v>
                </c:pt>
                <c:pt idx="2336">
                  <c:v>971.1791600141371</c:v>
                </c:pt>
                <c:pt idx="2337">
                  <c:v>1001.8514268099171</c:v>
                </c:pt>
                <c:pt idx="2338">
                  <c:v>977.50627836572903</c:v>
                </c:pt>
                <c:pt idx="2339">
                  <c:v>990.11209751863976</c:v>
                </c:pt>
                <c:pt idx="2340">
                  <c:v>1009.0287841498672</c:v>
                </c:pt>
                <c:pt idx="2341">
                  <c:v>1036.4311071870713</c:v>
                </c:pt>
                <c:pt idx="2342">
                  <c:v>1013.6559271290708</c:v>
                </c:pt>
                <c:pt idx="2343">
                  <c:v>993.43096143181629</c:v>
                </c:pt>
                <c:pt idx="2344">
                  <c:v>980.6946326883774</c:v>
                </c:pt>
                <c:pt idx="2345">
                  <c:v>916.29258943424907</c:v>
                </c:pt>
                <c:pt idx="2346">
                  <c:v>910.48851465342648</c:v>
                </c:pt>
                <c:pt idx="2347">
                  <c:v>965.52184569711767</c:v>
                </c:pt>
                <c:pt idx="2348">
                  <c:v>921.75372052853606</c:v>
                </c:pt>
                <c:pt idx="2349">
                  <c:v>933.72156725432012</c:v>
                </c:pt>
                <c:pt idx="2350">
                  <c:v>939.94749460118919</c:v>
                </c:pt>
                <c:pt idx="2351">
                  <c:v>976.11724753765475</c:v>
                </c:pt>
                <c:pt idx="2352">
                  <c:v>929.22510140042061</c:v>
                </c:pt>
                <c:pt idx="2353">
                  <c:v>907.53336873901344</c:v>
                </c:pt>
                <c:pt idx="2354">
                  <c:v>844.38465314437417</c:v>
                </c:pt>
                <c:pt idx="2355">
                  <c:v>862.02489231702032</c:v>
                </c:pt>
                <c:pt idx="2356">
                  <c:v>858.6153920900108</c:v>
                </c:pt>
                <c:pt idx="2357">
                  <c:v>860.36127199103123</c:v>
                </c:pt>
                <c:pt idx="2358">
                  <c:v>903.11916246014528</c:v>
                </c:pt>
                <c:pt idx="2359">
                  <c:v>881.09788889428478</c:v>
                </c:pt>
                <c:pt idx="2360">
                  <c:v>925.04175804292322</c:v>
                </c:pt>
                <c:pt idx="2361">
                  <c:v>870.14496784169739</c:v>
                </c:pt>
                <c:pt idx="2362">
                  <c:v>866.35667148608127</c:v>
                </c:pt>
                <c:pt idx="2363">
                  <c:v>877.622715035071</c:v>
                </c:pt>
                <c:pt idx="2364">
                  <c:v>913.47917794035823</c:v>
                </c:pt>
                <c:pt idx="2365">
                  <c:v>900.00619878671057</c:v>
                </c:pt>
                <c:pt idx="2366">
                  <c:v>902.72394792348769</c:v>
                </c:pt>
                <c:pt idx="2367">
                  <c:v>922.47227718293357</c:v>
                </c:pt>
                <c:pt idx="2368">
                  <c:v>960.86538413210837</c:v>
                </c:pt>
                <c:pt idx="2369">
                  <c:v>949.18754010363432</c:v>
                </c:pt>
                <c:pt idx="2370">
                  <c:v>928.38508203340029</c:v>
                </c:pt>
                <c:pt idx="2371">
                  <c:v>956.18747811576714</c:v>
                </c:pt>
                <c:pt idx="2372">
                  <c:v>928.36866362534943</c:v>
                </c:pt>
                <c:pt idx="2373">
                  <c:v>941.61111492717839</c:v>
                </c:pt>
                <c:pt idx="2374">
                  <c:v>950.37351878315872</c:v>
                </c:pt>
                <c:pt idx="2375">
                  <c:v>934.61117691504535</c:v>
                </c:pt>
                <c:pt idx="2376">
                  <c:v>893.38488936840804</c:v>
                </c:pt>
                <c:pt idx="2377">
                  <c:v>858.99435575339294</c:v>
                </c:pt>
                <c:pt idx="2378">
                  <c:v>812.95864739122976</c:v>
                </c:pt>
                <c:pt idx="2379">
                  <c:v>808.9892459427241</c:v>
                </c:pt>
                <c:pt idx="2380">
                  <c:v>832.31176211401817</c:v>
                </c:pt>
                <c:pt idx="2381">
                  <c:v>771.07378064001387</c:v>
                </c:pt>
                <c:pt idx="2382">
                  <c:v>779.63866099505356</c:v>
                </c:pt>
                <c:pt idx="2383">
                  <c:v>814.22705318056137</c:v>
                </c:pt>
                <c:pt idx="2384">
                  <c:v>799.65052245719653</c:v>
                </c:pt>
                <c:pt idx="2385">
                  <c:v>799.65052245719653</c:v>
                </c:pt>
                <c:pt idx="2386">
                  <c:v>848.66717708928172</c:v>
                </c:pt>
                <c:pt idx="2387">
                  <c:v>836.77539115181571</c:v>
                </c:pt>
                <c:pt idx="2388">
                  <c:v>807.73759363099543</c:v>
                </c:pt>
                <c:pt idx="2389">
                  <c:v>798.20101157497515</c:v>
                </c:pt>
                <c:pt idx="2390">
                  <c:v>783.80575347927595</c:v>
                </c:pt>
                <c:pt idx="2391">
                  <c:v>740.89959473337444</c:v>
                </c:pt>
                <c:pt idx="2392">
                  <c:v>712.19133811700726</c:v>
                </c:pt>
                <c:pt idx="2393">
                  <c:v>706.39362965767384</c:v>
                </c:pt>
                <c:pt idx="2394">
                  <c:v>744.30909496038396</c:v>
                </c:pt>
                <c:pt idx="2395">
                  <c:v>746.03855645335329</c:v>
                </c:pt>
                <c:pt idx="2396">
                  <c:v>723.16084511242173</c:v>
                </c:pt>
                <c:pt idx="2397">
                  <c:v>715.63350762534287</c:v>
                </c:pt>
                <c:pt idx="2398">
                  <c:v>736.25502813746311</c:v>
                </c:pt>
                <c:pt idx="2399">
                  <c:v>752.54443441097033</c:v>
                </c:pt>
                <c:pt idx="2400">
                  <c:v>783.39395299979128</c:v>
                </c:pt>
                <c:pt idx="2401">
                  <c:v>779.85277043882115</c:v>
                </c:pt>
                <c:pt idx="2402">
                  <c:v>820.83177665603648</c:v>
                </c:pt>
                <c:pt idx="2403">
                  <c:v>847.28350737404037</c:v>
                </c:pt>
                <c:pt idx="2404">
                  <c:v>893.15436151658901</c:v>
                </c:pt>
                <c:pt idx="2405">
                  <c:v>879.9613329736892</c:v>
                </c:pt>
                <c:pt idx="2406">
                  <c:v>887.71903077781087</c:v>
                </c:pt>
                <c:pt idx="2407">
                  <c:v>863.34255333050487</c:v>
                </c:pt>
                <c:pt idx="2408">
                  <c:v>899.59439830722567</c:v>
                </c:pt>
                <c:pt idx="2409">
                  <c:v>923.52640599372114</c:v>
                </c:pt>
                <c:pt idx="2410">
                  <c:v>946.14058513195573</c:v>
                </c:pt>
                <c:pt idx="2411">
                  <c:v>952.25108101813919</c:v>
                </c:pt>
                <c:pt idx="2412">
                  <c:v>931.58047281664199</c:v>
                </c:pt>
                <c:pt idx="2413">
                  <c:v>961.65598074019897</c:v>
                </c:pt>
                <c:pt idx="2414">
                  <c:v>971.56030162960769</c:v>
                </c:pt>
                <c:pt idx="2415">
                  <c:v>953.1515804393066</c:v>
                </c:pt>
                <c:pt idx="2416">
                  <c:v>945.62273513924356</c:v>
                </c:pt>
                <c:pt idx="2417">
                  <c:v>893.38438676407975</c:v>
                </c:pt>
                <c:pt idx="2418">
                  <c:v>934.56091648223594</c:v>
                </c:pt>
                <c:pt idx="2419">
                  <c:v>928.55110899644706</c:v>
                </c:pt>
                <c:pt idx="2420">
                  <c:v>950.92253024421245</c:v>
                </c:pt>
                <c:pt idx="2421">
                  <c:v>949.23847067554766</c:v>
                </c:pt>
                <c:pt idx="2422">
                  <c:v>935.60097237183743</c:v>
                </c:pt>
                <c:pt idx="2423">
                  <c:v>920.08155592896935</c:v>
                </c:pt>
                <c:pt idx="2424">
                  <c:v>926.71844608144272</c:v>
                </c:pt>
                <c:pt idx="2425">
                  <c:v>900.23622403420131</c:v>
                </c:pt>
                <c:pt idx="2426">
                  <c:v>858.64688862790445</c:v>
                </c:pt>
                <c:pt idx="2427">
                  <c:v>868.02464771624716</c:v>
                </c:pt>
                <c:pt idx="2428">
                  <c:v>867.51282897547208</c:v>
                </c:pt>
                <c:pt idx="2429">
                  <c:v>891.12249975288364</c:v>
                </c:pt>
                <c:pt idx="2430">
                  <c:v>841.92205947149239</c:v>
                </c:pt>
                <c:pt idx="2431">
                  <c:v>825.3128293105417</c:v>
                </c:pt>
                <c:pt idx="2432">
                  <c:v>813.98680831173294</c:v>
                </c:pt>
                <c:pt idx="2433">
                  <c:v>808.90162525485994</c:v>
                </c:pt>
                <c:pt idx="2434">
                  <c:v>775.84818668734943</c:v>
                </c:pt>
                <c:pt idx="2435">
                  <c:v>771.34099860778383</c:v>
                </c:pt>
                <c:pt idx="2436">
                  <c:v>775.84818668734931</c:v>
                </c:pt>
                <c:pt idx="2437">
                  <c:v>787.00901839699145</c:v>
                </c:pt>
                <c:pt idx="2438">
                  <c:v>797.03078116439792</c:v>
                </c:pt>
                <c:pt idx="2439">
                  <c:v>827.16207816837345</c:v>
                </c:pt>
                <c:pt idx="2440">
                  <c:v>833.65036497450728</c:v>
                </c:pt>
                <c:pt idx="2441">
                  <c:v>777.79644859781547</c:v>
                </c:pt>
                <c:pt idx="2442">
                  <c:v>789.35366758754719</c:v>
                </c:pt>
                <c:pt idx="2443">
                  <c:v>768.79832331195928</c:v>
                </c:pt>
                <c:pt idx="2444">
                  <c:v>771.44001166041824</c:v>
                </c:pt>
                <c:pt idx="2445">
                  <c:v>777.81286700586656</c:v>
                </c:pt>
                <c:pt idx="2446">
                  <c:v>762.7060887163633</c:v>
                </c:pt>
                <c:pt idx="2447">
                  <c:v>751.08286102487523</c:v>
                </c:pt>
                <c:pt idx="2448">
                  <c:v>728.16661668545657</c:v>
                </c:pt>
                <c:pt idx="2449">
                  <c:v>720.07669742046517</c:v>
                </c:pt>
                <c:pt idx="2450">
                  <c:v>711.27676577465388</c:v>
                </c:pt>
                <c:pt idx="2451">
                  <c:v>715.37131570085478</c:v>
                </c:pt>
                <c:pt idx="2452">
                  <c:v>728.48040932096296</c:v>
                </c:pt>
                <c:pt idx="2453">
                  <c:v>706.27417736236418</c:v>
                </c:pt>
                <c:pt idx="2454">
                  <c:v>685.75200497243043</c:v>
                </c:pt>
                <c:pt idx="2455">
                  <c:v>712.71304140956875</c:v>
                </c:pt>
                <c:pt idx="2456">
                  <c:v>767.9067032339218</c:v>
                </c:pt>
                <c:pt idx="2457">
                  <c:v>774.80813079774839</c:v>
                </c:pt>
                <c:pt idx="2458">
                  <c:v>763.00329540904261</c:v>
                </c:pt>
                <c:pt idx="2459">
                  <c:v>716.97278062493649</c:v>
                </c:pt>
                <c:pt idx="2460">
                  <c:v>696.54962128763714</c:v>
                </c:pt>
                <c:pt idx="2461">
                  <c:v>659.68225354377773</c:v>
                </c:pt>
                <c:pt idx="2462">
                  <c:v>657.65156452350436</c:v>
                </c:pt>
                <c:pt idx="2463">
                  <c:v>669.32421497392158</c:v>
                </c:pt>
                <c:pt idx="2464">
                  <c:v>625.95197448110139</c:v>
                </c:pt>
                <c:pt idx="2465">
                  <c:v>647.56379305434166</c:v>
                </c:pt>
                <c:pt idx="2466">
                  <c:v>658.74121070681099</c:v>
                </c:pt>
                <c:pt idx="2467">
                  <c:v>700.06634377130672</c:v>
                </c:pt>
                <c:pt idx="2468">
                  <c:v>721.94236468634813</c:v>
                </c:pt>
                <c:pt idx="2469">
                  <c:v>763.15189875538249</c:v>
                </c:pt>
                <c:pt idx="2470">
                  <c:v>780.88377945051775</c:v>
                </c:pt>
                <c:pt idx="2471">
                  <c:v>802.41317091395069</c:v>
                </c:pt>
                <c:pt idx="2472">
                  <c:v>799.24307788188958</c:v>
                </c:pt>
                <c:pt idx="2473">
                  <c:v>783.26126545717557</c:v>
                </c:pt>
                <c:pt idx="2474">
                  <c:v>807.64678978238726</c:v>
                </c:pt>
                <c:pt idx="2475">
                  <c:v>779.97574096442895</c:v>
                </c:pt>
                <c:pt idx="2476">
                  <c:v>784.86273038125728</c:v>
                </c:pt>
                <c:pt idx="2477">
                  <c:v>736.90053962951208</c:v>
                </c:pt>
                <c:pt idx="2478">
                  <c:v>728.50470186348775</c:v>
                </c:pt>
                <c:pt idx="2479">
                  <c:v>776.26367293190719</c:v>
                </c:pt>
                <c:pt idx="2480">
                  <c:v>800.4908768937695</c:v>
                </c:pt>
                <c:pt idx="2481">
                  <c:v>833.94187548480204</c:v>
                </c:pt>
                <c:pt idx="2482">
                  <c:v>810.54262838608565</c:v>
                </c:pt>
                <c:pt idx="2483">
                  <c:v>928.6645300398211</c:v>
                </c:pt>
                <c:pt idx="2484">
                  <c:v>954.58098714840537</c:v>
                </c:pt>
                <c:pt idx="2485">
                  <c:v>956.86616149347014</c:v>
                </c:pt>
                <c:pt idx="2486">
                  <c:v>989.40644104199737</c:v>
                </c:pt>
                <c:pt idx="2487">
                  <c:v>955.01155152280535</c:v>
                </c:pt>
                <c:pt idx="2488">
                  <c:v>975.43001988637616</c:v>
                </c:pt>
                <c:pt idx="2489">
                  <c:v>982.26912451351916</c:v>
                </c:pt>
                <c:pt idx="2490">
                  <c:v>960.95635551549435</c:v>
                </c:pt>
                <c:pt idx="2491">
                  <c:v>987.31996294130579</c:v>
                </c:pt>
                <c:pt idx="2492">
                  <c:v>999.97168662284901</c:v>
                </c:pt>
                <c:pt idx="2493">
                  <c:v>980.08329829064098</c:v>
                </c:pt>
                <c:pt idx="2494">
                  <c:v>966.00736147805719</c:v>
                </c:pt>
                <c:pt idx="2495">
                  <c:v>958.52224275453818</c:v>
                </c:pt>
                <c:pt idx="2496">
                  <c:v>1007.0429944495713</c:v>
                </c:pt>
                <c:pt idx="2497">
                  <c:v>1012.2426037584734</c:v>
                </c:pt>
                <c:pt idx="2498">
                  <c:v>1003.0519810149575</c:v>
                </c:pt>
                <c:pt idx="2499">
                  <c:v>994.9044297870114</c:v>
                </c:pt>
                <c:pt idx="2500">
                  <c:v>982.08701421197338</c:v>
                </c:pt>
                <c:pt idx="2501">
                  <c:v>995.83173477234379</c:v>
                </c:pt>
                <c:pt idx="2502">
                  <c:v>1005.0059391078087</c:v>
                </c:pt>
                <c:pt idx="2503">
                  <c:v>989.78741512269255</c:v>
                </c:pt>
                <c:pt idx="2504">
                  <c:v>1010.1395397149547</c:v>
                </c:pt>
                <c:pt idx="2505">
                  <c:v>1040.4110633264681</c:v>
                </c:pt>
                <c:pt idx="2506">
                  <c:v>1019.8602424898331</c:v>
                </c:pt>
                <c:pt idx="2507">
                  <c:v>970.97543772648453</c:v>
                </c:pt>
                <c:pt idx="2508">
                  <c:v>951.07029591667333</c:v>
                </c:pt>
                <c:pt idx="2509">
                  <c:v>941.61463315747608</c:v>
                </c:pt>
                <c:pt idx="2510">
                  <c:v>932.58936723790282</c:v>
                </c:pt>
                <c:pt idx="2511">
                  <c:v>962.06593833714885</c:v>
                </c:pt>
                <c:pt idx="2512">
                  <c:v>920.64966635449207</c:v>
                </c:pt>
                <c:pt idx="2513">
                  <c:v>913.06519950878658</c:v>
                </c:pt>
                <c:pt idx="2514">
                  <c:v>889.56660428788359</c:v>
                </c:pt>
                <c:pt idx="2515">
                  <c:v>880.39256748719458</c:v>
                </c:pt>
                <c:pt idx="2516">
                  <c:v>913.23072386750528</c:v>
                </c:pt>
                <c:pt idx="2517">
                  <c:v>904.83488610148106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8-40C0-BB86-3F73DEE28A65}"/>
            </c:ext>
          </c:extLst>
        </c:ser>
        <c:ser>
          <c:idx val="1"/>
          <c:order val="1"/>
          <c:tx>
            <c:strRef>
              <c:f>Price_data_Daily!$AE$1</c:f>
              <c:strCache>
                <c:ptCount val="1"/>
                <c:pt idx="0">
                  <c:v>S&amp;P500 TR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Price_data_Daily!$X$2:$X$2520</c:f>
              <c:numCache>
                <c:formatCode>m/d/yyyy</c:formatCode>
                <c:ptCount val="2519"/>
                <c:pt idx="0">
                  <c:v>41274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41281</c:v>
                </c:pt>
                <c:pt idx="5">
                  <c:v>41282</c:v>
                </c:pt>
                <c:pt idx="6">
                  <c:v>41283</c:v>
                </c:pt>
                <c:pt idx="7">
                  <c:v>41284</c:v>
                </c:pt>
                <c:pt idx="8">
                  <c:v>41285</c:v>
                </c:pt>
                <c:pt idx="9">
                  <c:v>41288</c:v>
                </c:pt>
                <c:pt idx="10">
                  <c:v>41289</c:v>
                </c:pt>
                <c:pt idx="11">
                  <c:v>41290</c:v>
                </c:pt>
                <c:pt idx="12">
                  <c:v>41291</c:v>
                </c:pt>
                <c:pt idx="13">
                  <c:v>41292</c:v>
                </c:pt>
                <c:pt idx="14">
                  <c:v>41296</c:v>
                </c:pt>
                <c:pt idx="15">
                  <c:v>41297</c:v>
                </c:pt>
                <c:pt idx="16">
                  <c:v>41298</c:v>
                </c:pt>
                <c:pt idx="17">
                  <c:v>41299</c:v>
                </c:pt>
                <c:pt idx="18">
                  <c:v>41302</c:v>
                </c:pt>
                <c:pt idx="19">
                  <c:v>41303</c:v>
                </c:pt>
                <c:pt idx="20">
                  <c:v>41304</c:v>
                </c:pt>
                <c:pt idx="21">
                  <c:v>41305</c:v>
                </c:pt>
                <c:pt idx="22">
                  <c:v>41306</c:v>
                </c:pt>
                <c:pt idx="23">
                  <c:v>41309</c:v>
                </c:pt>
                <c:pt idx="24">
                  <c:v>41310</c:v>
                </c:pt>
                <c:pt idx="25">
                  <c:v>41311</c:v>
                </c:pt>
                <c:pt idx="26">
                  <c:v>41312</c:v>
                </c:pt>
                <c:pt idx="27">
                  <c:v>41313</c:v>
                </c:pt>
                <c:pt idx="28">
                  <c:v>41316</c:v>
                </c:pt>
                <c:pt idx="29">
                  <c:v>41317</c:v>
                </c:pt>
                <c:pt idx="30">
                  <c:v>41318</c:v>
                </c:pt>
                <c:pt idx="31">
                  <c:v>41319</c:v>
                </c:pt>
                <c:pt idx="32">
                  <c:v>41320</c:v>
                </c:pt>
                <c:pt idx="33">
                  <c:v>41324</c:v>
                </c:pt>
                <c:pt idx="34">
                  <c:v>41325</c:v>
                </c:pt>
                <c:pt idx="35">
                  <c:v>41326</c:v>
                </c:pt>
                <c:pt idx="36">
                  <c:v>41327</c:v>
                </c:pt>
                <c:pt idx="37">
                  <c:v>41330</c:v>
                </c:pt>
                <c:pt idx="38">
                  <c:v>41331</c:v>
                </c:pt>
                <c:pt idx="39">
                  <c:v>41332</c:v>
                </c:pt>
                <c:pt idx="40">
                  <c:v>41333</c:v>
                </c:pt>
                <c:pt idx="41">
                  <c:v>41334</c:v>
                </c:pt>
                <c:pt idx="42">
                  <c:v>41337</c:v>
                </c:pt>
                <c:pt idx="43">
                  <c:v>41338</c:v>
                </c:pt>
                <c:pt idx="44">
                  <c:v>41339</c:v>
                </c:pt>
                <c:pt idx="45">
                  <c:v>41340</c:v>
                </c:pt>
                <c:pt idx="46">
                  <c:v>41341</c:v>
                </c:pt>
                <c:pt idx="47">
                  <c:v>41344</c:v>
                </c:pt>
                <c:pt idx="48">
                  <c:v>41345</c:v>
                </c:pt>
                <c:pt idx="49">
                  <c:v>41346</c:v>
                </c:pt>
                <c:pt idx="50">
                  <c:v>41347</c:v>
                </c:pt>
                <c:pt idx="51">
                  <c:v>41348</c:v>
                </c:pt>
                <c:pt idx="52">
                  <c:v>41351</c:v>
                </c:pt>
                <c:pt idx="53">
                  <c:v>41352</c:v>
                </c:pt>
                <c:pt idx="54">
                  <c:v>41353</c:v>
                </c:pt>
                <c:pt idx="55">
                  <c:v>41354</c:v>
                </c:pt>
                <c:pt idx="56">
                  <c:v>41355</c:v>
                </c:pt>
                <c:pt idx="57">
                  <c:v>41358</c:v>
                </c:pt>
                <c:pt idx="58">
                  <c:v>41359</c:v>
                </c:pt>
                <c:pt idx="59">
                  <c:v>41360</c:v>
                </c:pt>
                <c:pt idx="60">
                  <c:v>41361</c:v>
                </c:pt>
                <c:pt idx="61">
                  <c:v>41365</c:v>
                </c:pt>
                <c:pt idx="62">
                  <c:v>41366</c:v>
                </c:pt>
                <c:pt idx="63">
                  <c:v>41367</c:v>
                </c:pt>
                <c:pt idx="64">
                  <c:v>41368</c:v>
                </c:pt>
                <c:pt idx="65">
                  <c:v>41369</c:v>
                </c:pt>
                <c:pt idx="66">
                  <c:v>41372</c:v>
                </c:pt>
                <c:pt idx="67">
                  <c:v>41373</c:v>
                </c:pt>
                <c:pt idx="68">
                  <c:v>41374</c:v>
                </c:pt>
                <c:pt idx="69">
                  <c:v>41375</c:v>
                </c:pt>
                <c:pt idx="70">
                  <c:v>41376</c:v>
                </c:pt>
                <c:pt idx="71">
                  <c:v>41379</c:v>
                </c:pt>
                <c:pt idx="72">
                  <c:v>41380</c:v>
                </c:pt>
                <c:pt idx="73">
                  <c:v>41381</c:v>
                </c:pt>
                <c:pt idx="74">
                  <c:v>41382</c:v>
                </c:pt>
                <c:pt idx="75">
                  <c:v>41383</c:v>
                </c:pt>
                <c:pt idx="76">
                  <c:v>41386</c:v>
                </c:pt>
                <c:pt idx="77">
                  <c:v>41387</c:v>
                </c:pt>
                <c:pt idx="78">
                  <c:v>41388</c:v>
                </c:pt>
                <c:pt idx="79">
                  <c:v>41389</c:v>
                </c:pt>
                <c:pt idx="80">
                  <c:v>41390</c:v>
                </c:pt>
                <c:pt idx="81">
                  <c:v>41393</c:v>
                </c:pt>
                <c:pt idx="82">
                  <c:v>41394</c:v>
                </c:pt>
                <c:pt idx="83">
                  <c:v>41395</c:v>
                </c:pt>
                <c:pt idx="84">
                  <c:v>41396</c:v>
                </c:pt>
                <c:pt idx="85">
                  <c:v>41397</c:v>
                </c:pt>
                <c:pt idx="86">
                  <c:v>41400</c:v>
                </c:pt>
                <c:pt idx="87">
                  <c:v>41401</c:v>
                </c:pt>
                <c:pt idx="88">
                  <c:v>41402</c:v>
                </c:pt>
                <c:pt idx="89">
                  <c:v>41403</c:v>
                </c:pt>
                <c:pt idx="90">
                  <c:v>41404</c:v>
                </c:pt>
                <c:pt idx="91">
                  <c:v>41407</c:v>
                </c:pt>
                <c:pt idx="92">
                  <c:v>41408</c:v>
                </c:pt>
                <c:pt idx="93">
                  <c:v>41409</c:v>
                </c:pt>
                <c:pt idx="94">
                  <c:v>41410</c:v>
                </c:pt>
                <c:pt idx="95">
                  <c:v>41411</c:v>
                </c:pt>
                <c:pt idx="96">
                  <c:v>41414</c:v>
                </c:pt>
                <c:pt idx="97">
                  <c:v>41415</c:v>
                </c:pt>
                <c:pt idx="98">
                  <c:v>41416</c:v>
                </c:pt>
                <c:pt idx="99">
                  <c:v>41417</c:v>
                </c:pt>
                <c:pt idx="100">
                  <c:v>41418</c:v>
                </c:pt>
                <c:pt idx="101">
                  <c:v>41422</c:v>
                </c:pt>
                <c:pt idx="102">
                  <c:v>41423</c:v>
                </c:pt>
                <c:pt idx="103">
                  <c:v>41424</c:v>
                </c:pt>
                <c:pt idx="104">
                  <c:v>41425</c:v>
                </c:pt>
                <c:pt idx="105">
                  <c:v>41428</c:v>
                </c:pt>
                <c:pt idx="106">
                  <c:v>41429</c:v>
                </c:pt>
                <c:pt idx="107">
                  <c:v>41430</c:v>
                </c:pt>
                <c:pt idx="108">
                  <c:v>41431</c:v>
                </c:pt>
                <c:pt idx="109">
                  <c:v>41432</c:v>
                </c:pt>
                <c:pt idx="110">
                  <c:v>41435</c:v>
                </c:pt>
                <c:pt idx="111">
                  <c:v>41436</c:v>
                </c:pt>
                <c:pt idx="112">
                  <c:v>41437</c:v>
                </c:pt>
                <c:pt idx="113">
                  <c:v>41438</c:v>
                </c:pt>
                <c:pt idx="114">
                  <c:v>41439</c:v>
                </c:pt>
                <c:pt idx="115">
                  <c:v>41442</c:v>
                </c:pt>
                <c:pt idx="116">
                  <c:v>41443</c:v>
                </c:pt>
                <c:pt idx="117">
                  <c:v>41444</c:v>
                </c:pt>
                <c:pt idx="118">
                  <c:v>41445</c:v>
                </c:pt>
                <c:pt idx="119">
                  <c:v>41446</c:v>
                </c:pt>
                <c:pt idx="120">
                  <c:v>41449</c:v>
                </c:pt>
                <c:pt idx="121">
                  <c:v>41450</c:v>
                </c:pt>
                <c:pt idx="122">
                  <c:v>41451</c:v>
                </c:pt>
                <c:pt idx="123">
                  <c:v>41452</c:v>
                </c:pt>
                <c:pt idx="124">
                  <c:v>41453</c:v>
                </c:pt>
                <c:pt idx="125">
                  <c:v>41456</c:v>
                </c:pt>
                <c:pt idx="126">
                  <c:v>41457</c:v>
                </c:pt>
                <c:pt idx="127">
                  <c:v>41458</c:v>
                </c:pt>
                <c:pt idx="128">
                  <c:v>41460</c:v>
                </c:pt>
                <c:pt idx="129">
                  <c:v>41463</c:v>
                </c:pt>
                <c:pt idx="130">
                  <c:v>41464</c:v>
                </c:pt>
                <c:pt idx="131">
                  <c:v>41465</c:v>
                </c:pt>
                <c:pt idx="132">
                  <c:v>41466</c:v>
                </c:pt>
                <c:pt idx="133">
                  <c:v>41467</c:v>
                </c:pt>
                <c:pt idx="134">
                  <c:v>41470</c:v>
                </c:pt>
                <c:pt idx="135">
                  <c:v>41471</c:v>
                </c:pt>
                <c:pt idx="136">
                  <c:v>41472</c:v>
                </c:pt>
                <c:pt idx="137">
                  <c:v>41473</c:v>
                </c:pt>
                <c:pt idx="138">
                  <c:v>41474</c:v>
                </c:pt>
                <c:pt idx="139">
                  <c:v>41477</c:v>
                </c:pt>
                <c:pt idx="140">
                  <c:v>41478</c:v>
                </c:pt>
                <c:pt idx="141">
                  <c:v>41479</c:v>
                </c:pt>
                <c:pt idx="142">
                  <c:v>41480</c:v>
                </c:pt>
                <c:pt idx="143">
                  <c:v>41481</c:v>
                </c:pt>
                <c:pt idx="144">
                  <c:v>41484</c:v>
                </c:pt>
                <c:pt idx="145">
                  <c:v>41485</c:v>
                </c:pt>
                <c:pt idx="146">
                  <c:v>41486</c:v>
                </c:pt>
                <c:pt idx="147">
                  <c:v>41487</c:v>
                </c:pt>
                <c:pt idx="148">
                  <c:v>41488</c:v>
                </c:pt>
                <c:pt idx="149">
                  <c:v>41491</c:v>
                </c:pt>
                <c:pt idx="150">
                  <c:v>41492</c:v>
                </c:pt>
                <c:pt idx="151">
                  <c:v>41493</c:v>
                </c:pt>
                <c:pt idx="152">
                  <c:v>41494</c:v>
                </c:pt>
                <c:pt idx="153">
                  <c:v>41495</c:v>
                </c:pt>
                <c:pt idx="154">
                  <c:v>41498</c:v>
                </c:pt>
                <c:pt idx="155">
                  <c:v>41499</c:v>
                </c:pt>
                <c:pt idx="156">
                  <c:v>41500</c:v>
                </c:pt>
                <c:pt idx="157">
                  <c:v>41501</c:v>
                </c:pt>
                <c:pt idx="158">
                  <c:v>41502</c:v>
                </c:pt>
                <c:pt idx="159">
                  <c:v>41505</c:v>
                </c:pt>
                <c:pt idx="160">
                  <c:v>41506</c:v>
                </c:pt>
                <c:pt idx="161">
                  <c:v>41507</c:v>
                </c:pt>
                <c:pt idx="162">
                  <c:v>41508</c:v>
                </c:pt>
                <c:pt idx="163">
                  <c:v>41509</c:v>
                </c:pt>
                <c:pt idx="164">
                  <c:v>41512</c:v>
                </c:pt>
                <c:pt idx="165">
                  <c:v>41513</c:v>
                </c:pt>
                <c:pt idx="166">
                  <c:v>41514</c:v>
                </c:pt>
                <c:pt idx="167">
                  <c:v>41515</c:v>
                </c:pt>
                <c:pt idx="168">
                  <c:v>41516</c:v>
                </c:pt>
                <c:pt idx="169">
                  <c:v>41520</c:v>
                </c:pt>
                <c:pt idx="170">
                  <c:v>41521</c:v>
                </c:pt>
                <c:pt idx="171">
                  <c:v>41522</c:v>
                </c:pt>
                <c:pt idx="172">
                  <c:v>41523</c:v>
                </c:pt>
                <c:pt idx="173">
                  <c:v>41526</c:v>
                </c:pt>
                <c:pt idx="174">
                  <c:v>41527</c:v>
                </c:pt>
                <c:pt idx="175">
                  <c:v>41528</c:v>
                </c:pt>
                <c:pt idx="176">
                  <c:v>41529</c:v>
                </c:pt>
                <c:pt idx="177">
                  <c:v>41530</c:v>
                </c:pt>
                <c:pt idx="178">
                  <c:v>41533</c:v>
                </c:pt>
                <c:pt idx="179">
                  <c:v>41534</c:v>
                </c:pt>
                <c:pt idx="180">
                  <c:v>41535</c:v>
                </c:pt>
                <c:pt idx="181">
                  <c:v>41536</c:v>
                </c:pt>
                <c:pt idx="182">
                  <c:v>41537</c:v>
                </c:pt>
                <c:pt idx="183">
                  <c:v>41540</c:v>
                </c:pt>
                <c:pt idx="184">
                  <c:v>41541</c:v>
                </c:pt>
                <c:pt idx="185">
                  <c:v>41542</c:v>
                </c:pt>
                <c:pt idx="186">
                  <c:v>41543</c:v>
                </c:pt>
                <c:pt idx="187">
                  <c:v>41544</c:v>
                </c:pt>
                <c:pt idx="188">
                  <c:v>41547</c:v>
                </c:pt>
                <c:pt idx="189">
                  <c:v>41548</c:v>
                </c:pt>
                <c:pt idx="190">
                  <c:v>41549</c:v>
                </c:pt>
                <c:pt idx="191">
                  <c:v>41550</c:v>
                </c:pt>
                <c:pt idx="192">
                  <c:v>41551</c:v>
                </c:pt>
                <c:pt idx="193">
                  <c:v>41554</c:v>
                </c:pt>
                <c:pt idx="194">
                  <c:v>41555</c:v>
                </c:pt>
                <c:pt idx="195">
                  <c:v>41556</c:v>
                </c:pt>
                <c:pt idx="196">
                  <c:v>41557</c:v>
                </c:pt>
                <c:pt idx="197">
                  <c:v>41558</c:v>
                </c:pt>
                <c:pt idx="198">
                  <c:v>41561</c:v>
                </c:pt>
                <c:pt idx="199">
                  <c:v>41562</c:v>
                </c:pt>
                <c:pt idx="200">
                  <c:v>41563</c:v>
                </c:pt>
                <c:pt idx="201">
                  <c:v>41564</c:v>
                </c:pt>
                <c:pt idx="202">
                  <c:v>41565</c:v>
                </c:pt>
                <c:pt idx="203">
                  <c:v>41568</c:v>
                </c:pt>
                <c:pt idx="204">
                  <c:v>41569</c:v>
                </c:pt>
                <c:pt idx="205">
                  <c:v>41570</c:v>
                </c:pt>
                <c:pt idx="206">
                  <c:v>41571</c:v>
                </c:pt>
                <c:pt idx="207">
                  <c:v>41572</c:v>
                </c:pt>
                <c:pt idx="208">
                  <c:v>41575</c:v>
                </c:pt>
                <c:pt idx="209">
                  <c:v>41576</c:v>
                </c:pt>
                <c:pt idx="210">
                  <c:v>41577</c:v>
                </c:pt>
                <c:pt idx="211">
                  <c:v>41578</c:v>
                </c:pt>
                <c:pt idx="212">
                  <c:v>41579</c:v>
                </c:pt>
                <c:pt idx="213">
                  <c:v>41582</c:v>
                </c:pt>
                <c:pt idx="214">
                  <c:v>41583</c:v>
                </c:pt>
                <c:pt idx="215">
                  <c:v>41584</c:v>
                </c:pt>
                <c:pt idx="216">
                  <c:v>41585</c:v>
                </c:pt>
                <c:pt idx="217">
                  <c:v>41586</c:v>
                </c:pt>
                <c:pt idx="218">
                  <c:v>41589</c:v>
                </c:pt>
                <c:pt idx="219">
                  <c:v>41590</c:v>
                </c:pt>
                <c:pt idx="220">
                  <c:v>41591</c:v>
                </c:pt>
                <c:pt idx="221">
                  <c:v>41592</c:v>
                </c:pt>
                <c:pt idx="222">
                  <c:v>41593</c:v>
                </c:pt>
                <c:pt idx="223">
                  <c:v>41596</c:v>
                </c:pt>
                <c:pt idx="224">
                  <c:v>41597</c:v>
                </c:pt>
                <c:pt idx="225">
                  <c:v>41598</c:v>
                </c:pt>
                <c:pt idx="226">
                  <c:v>41599</c:v>
                </c:pt>
                <c:pt idx="227">
                  <c:v>41600</c:v>
                </c:pt>
                <c:pt idx="228">
                  <c:v>41603</c:v>
                </c:pt>
                <c:pt idx="229">
                  <c:v>41604</c:v>
                </c:pt>
                <c:pt idx="230">
                  <c:v>41605</c:v>
                </c:pt>
                <c:pt idx="231">
                  <c:v>41607</c:v>
                </c:pt>
                <c:pt idx="232">
                  <c:v>41610</c:v>
                </c:pt>
                <c:pt idx="233">
                  <c:v>41611</c:v>
                </c:pt>
                <c:pt idx="234">
                  <c:v>41612</c:v>
                </c:pt>
                <c:pt idx="235">
                  <c:v>41613</c:v>
                </c:pt>
                <c:pt idx="236">
                  <c:v>41614</c:v>
                </c:pt>
                <c:pt idx="237">
                  <c:v>41617</c:v>
                </c:pt>
                <c:pt idx="238">
                  <c:v>41618</c:v>
                </c:pt>
                <c:pt idx="239">
                  <c:v>41619</c:v>
                </c:pt>
                <c:pt idx="240">
                  <c:v>41620</c:v>
                </c:pt>
                <c:pt idx="241">
                  <c:v>41621</c:v>
                </c:pt>
                <c:pt idx="242">
                  <c:v>41624</c:v>
                </c:pt>
                <c:pt idx="243">
                  <c:v>41625</c:v>
                </c:pt>
                <c:pt idx="244">
                  <c:v>41626</c:v>
                </c:pt>
                <c:pt idx="245">
                  <c:v>41627</c:v>
                </c:pt>
                <c:pt idx="246">
                  <c:v>41628</c:v>
                </c:pt>
                <c:pt idx="247">
                  <c:v>41631</c:v>
                </c:pt>
                <c:pt idx="248">
                  <c:v>41632</c:v>
                </c:pt>
                <c:pt idx="249">
                  <c:v>41634</c:v>
                </c:pt>
                <c:pt idx="250">
                  <c:v>41635</c:v>
                </c:pt>
                <c:pt idx="251">
                  <c:v>41638</c:v>
                </c:pt>
                <c:pt idx="252">
                  <c:v>41639</c:v>
                </c:pt>
                <c:pt idx="253">
                  <c:v>41641</c:v>
                </c:pt>
                <c:pt idx="254">
                  <c:v>41642</c:v>
                </c:pt>
                <c:pt idx="255">
                  <c:v>41645</c:v>
                </c:pt>
                <c:pt idx="256">
                  <c:v>41646</c:v>
                </c:pt>
                <c:pt idx="257">
                  <c:v>41647</c:v>
                </c:pt>
                <c:pt idx="258">
                  <c:v>41648</c:v>
                </c:pt>
                <c:pt idx="259">
                  <c:v>41649</c:v>
                </c:pt>
                <c:pt idx="260">
                  <c:v>41652</c:v>
                </c:pt>
                <c:pt idx="261">
                  <c:v>41653</c:v>
                </c:pt>
                <c:pt idx="262">
                  <c:v>41654</c:v>
                </c:pt>
                <c:pt idx="263">
                  <c:v>41655</c:v>
                </c:pt>
                <c:pt idx="264">
                  <c:v>41656</c:v>
                </c:pt>
                <c:pt idx="265">
                  <c:v>41660</c:v>
                </c:pt>
                <c:pt idx="266">
                  <c:v>41661</c:v>
                </c:pt>
                <c:pt idx="267">
                  <c:v>41662</c:v>
                </c:pt>
                <c:pt idx="268">
                  <c:v>41663</c:v>
                </c:pt>
                <c:pt idx="269">
                  <c:v>41666</c:v>
                </c:pt>
                <c:pt idx="270">
                  <c:v>41667</c:v>
                </c:pt>
                <c:pt idx="271">
                  <c:v>41668</c:v>
                </c:pt>
                <c:pt idx="272">
                  <c:v>41669</c:v>
                </c:pt>
                <c:pt idx="273">
                  <c:v>41670</c:v>
                </c:pt>
                <c:pt idx="274">
                  <c:v>41673</c:v>
                </c:pt>
                <c:pt idx="275">
                  <c:v>41674</c:v>
                </c:pt>
                <c:pt idx="276">
                  <c:v>41675</c:v>
                </c:pt>
                <c:pt idx="277">
                  <c:v>41676</c:v>
                </c:pt>
                <c:pt idx="278">
                  <c:v>41677</c:v>
                </c:pt>
                <c:pt idx="279">
                  <c:v>41680</c:v>
                </c:pt>
                <c:pt idx="280">
                  <c:v>41681</c:v>
                </c:pt>
                <c:pt idx="281">
                  <c:v>41682</c:v>
                </c:pt>
                <c:pt idx="282">
                  <c:v>41683</c:v>
                </c:pt>
                <c:pt idx="283">
                  <c:v>41684</c:v>
                </c:pt>
                <c:pt idx="284">
                  <c:v>41688</c:v>
                </c:pt>
                <c:pt idx="285">
                  <c:v>41689</c:v>
                </c:pt>
                <c:pt idx="286">
                  <c:v>41690</c:v>
                </c:pt>
                <c:pt idx="287">
                  <c:v>41691</c:v>
                </c:pt>
                <c:pt idx="288">
                  <c:v>41694</c:v>
                </c:pt>
                <c:pt idx="289">
                  <c:v>41695</c:v>
                </c:pt>
                <c:pt idx="290">
                  <c:v>41696</c:v>
                </c:pt>
                <c:pt idx="291">
                  <c:v>41697</c:v>
                </c:pt>
                <c:pt idx="292">
                  <c:v>41698</c:v>
                </c:pt>
                <c:pt idx="293">
                  <c:v>41701</c:v>
                </c:pt>
                <c:pt idx="294">
                  <c:v>41702</c:v>
                </c:pt>
                <c:pt idx="295">
                  <c:v>41703</c:v>
                </c:pt>
                <c:pt idx="296">
                  <c:v>41704</c:v>
                </c:pt>
                <c:pt idx="297">
                  <c:v>41705</c:v>
                </c:pt>
                <c:pt idx="298">
                  <c:v>41708</c:v>
                </c:pt>
                <c:pt idx="299">
                  <c:v>41709</c:v>
                </c:pt>
                <c:pt idx="300">
                  <c:v>41710</c:v>
                </c:pt>
                <c:pt idx="301">
                  <c:v>41711</c:v>
                </c:pt>
                <c:pt idx="302">
                  <c:v>41712</c:v>
                </c:pt>
                <c:pt idx="303">
                  <c:v>41715</c:v>
                </c:pt>
                <c:pt idx="304">
                  <c:v>41716</c:v>
                </c:pt>
                <c:pt idx="305">
                  <c:v>41717</c:v>
                </c:pt>
                <c:pt idx="306">
                  <c:v>41718</c:v>
                </c:pt>
                <c:pt idx="307">
                  <c:v>41719</c:v>
                </c:pt>
                <c:pt idx="308">
                  <c:v>41722</c:v>
                </c:pt>
                <c:pt idx="309">
                  <c:v>41723</c:v>
                </c:pt>
                <c:pt idx="310">
                  <c:v>41724</c:v>
                </c:pt>
                <c:pt idx="311">
                  <c:v>41725</c:v>
                </c:pt>
                <c:pt idx="312">
                  <c:v>41726</c:v>
                </c:pt>
                <c:pt idx="313">
                  <c:v>41729</c:v>
                </c:pt>
                <c:pt idx="314">
                  <c:v>41730</c:v>
                </c:pt>
                <c:pt idx="315">
                  <c:v>41731</c:v>
                </c:pt>
                <c:pt idx="316">
                  <c:v>41732</c:v>
                </c:pt>
                <c:pt idx="317">
                  <c:v>41733</c:v>
                </c:pt>
                <c:pt idx="318">
                  <c:v>41736</c:v>
                </c:pt>
                <c:pt idx="319">
                  <c:v>41737</c:v>
                </c:pt>
                <c:pt idx="320">
                  <c:v>41738</c:v>
                </c:pt>
                <c:pt idx="321">
                  <c:v>41739</c:v>
                </c:pt>
                <c:pt idx="322">
                  <c:v>41740</c:v>
                </c:pt>
                <c:pt idx="323">
                  <c:v>41743</c:v>
                </c:pt>
                <c:pt idx="324">
                  <c:v>41744</c:v>
                </c:pt>
                <c:pt idx="325">
                  <c:v>41745</c:v>
                </c:pt>
                <c:pt idx="326">
                  <c:v>41746</c:v>
                </c:pt>
                <c:pt idx="327">
                  <c:v>41750</c:v>
                </c:pt>
                <c:pt idx="328">
                  <c:v>41751</c:v>
                </c:pt>
                <c:pt idx="329">
                  <c:v>41752</c:v>
                </c:pt>
                <c:pt idx="330">
                  <c:v>41753</c:v>
                </c:pt>
                <c:pt idx="331">
                  <c:v>41754</c:v>
                </c:pt>
                <c:pt idx="332">
                  <c:v>41757</c:v>
                </c:pt>
                <c:pt idx="333">
                  <c:v>41758</c:v>
                </c:pt>
                <c:pt idx="334">
                  <c:v>41759</c:v>
                </c:pt>
                <c:pt idx="335">
                  <c:v>41760</c:v>
                </c:pt>
                <c:pt idx="336">
                  <c:v>41761</c:v>
                </c:pt>
                <c:pt idx="337">
                  <c:v>41764</c:v>
                </c:pt>
                <c:pt idx="338">
                  <c:v>41765</c:v>
                </c:pt>
                <c:pt idx="339">
                  <c:v>41766</c:v>
                </c:pt>
                <c:pt idx="340">
                  <c:v>41767</c:v>
                </c:pt>
                <c:pt idx="341">
                  <c:v>41768</c:v>
                </c:pt>
                <c:pt idx="342">
                  <c:v>41771</c:v>
                </c:pt>
                <c:pt idx="343">
                  <c:v>41772</c:v>
                </c:pt>
                <c:pt idx="344">
                  <c:v>41773</c:v>
                </c:pt>
                <c:pt idx="345">
                  <c:v>41774</c:v>
                </c:pt>
                <c:pt idx="346">
                  <c:v>41775</c:v>
                </c:pt>
                <c:pt idx="347">
                  <c:v>41778</c:v>
                </c:pt>
                <c:pt idx="348">
                  <c:v>41779</c:v>
                </c:pt>
                <c:pt idx="349">
                  <c:v>41780</c:v>
                </c:pt>
                <c:pt idx="350">
                  <c:v>41781</c:v>
                </c:pt>
                <c:pt idx="351">
                  <c:v>41782</c:v>
                </c:pt>
                <c:pt idx="352">
                  <c:v>41786</c:v>
                </c:pt>
                <c:pt idx="353">
                  <c:v>41787</c:v>
                </c:pt>
                <c:pt idx="354">
                  <c:v>41788</c:v>
                </c:pt>
                <c:pt idx="355">
                  <c:v>41789</c:v>
                </c:pt>
                <c:pt idx="356">
                  <c:v>41792</c:v>
                </c:pt>
                <c:pt idx="357">
                  <c:v>41793</c:v>
                </c:pt>
                <c:pt idx="358">
                  <c:v>41794</c:v>
                </c:pt>
                <c:pt idx="359">
                  <c:v>41795</c:v>
                </c:pt>
                <c:pt idx="360">
                  <c:v>41796</c:v>
                </c:pt>
                <c:pt idx="361">
                  <c:v>41799</c:v>
                </c:pt>
                <c:pt idx="362">
                  <c:v>41800</c:v>
                </c:pt>
                <c:pt idx="363">
                  <c:v>41801</c:v>
                </c:pt>
                <c:pt idx="364">
                  <c:v>41802</c:v>
                </c:pt>
                <c:pt idx="365">
                  <c:v>41803</c:v>
                </c:pt>
                <c:pt idx="366">
                  <c:v>41806</c:v>
                </c:pt>
                <c:pt idx="367">
                  <c:v>41807</c:v>
                </c:pt>
                <c:pt idx="368">
                  <c:v>41808</c:v>
                </c:pt>
                <c:pt idx="369">
                  <c:v>41809</c:v>
                </c:pt>
                <c:pt idx="370">
                  <c:v>41810</c:v>
                </c:pt>
                <c:pt idx="371">
                  <c:v>41813</c:v>
                </c:pt>
                <c:pt idx="372">
                  <c:v>41814</c:v>
                </c:pt>
                <c:pt idx="373">
                  <c:v>41815</c:v>
                </c:pt>
                <c:pt idx="374">
                  <c:v>41816</c:v>
                </c:pt>
                <c:pt idx="375">
                  <c:v>41817</c:v>
                </c:pt>
                <c:pt idx="376">
                  <c:v>41820</c:v>
                </c:pt>
                <c:pt idx="377">
                  <c:v>41821</c:v>
                </c:pt>
                <c:pt idx="378">
                  <c:v>41822</c:v>
                </c:pt>
                <c:pt idx="379">
                  <c:v>41823</c:v>
                </c:pt>
                <c:pt idx="380">
                  <c:v>41827</c:v>
                </c:pt>
                <c:pt idx="381">
                  <c:v>41828</c:v>
                </c:pt>
                <c:pt idx="382">
                  <c:v>41829</c:v>
                </c:pt>
                <c:pt idx="383">
                  <c:v>41830</c:v>
                </c:pt>
                <c:pt idx="384">
                  <c:v>41831</c:v>
                </c:pt>
                <c:pt idx="385">
                  <c:v>41834</c:v>
                </c:pt>
                <c:pt idx="386">
                  <c:v>41835</c:v>
                </c:pt>
                <c:pt idx="387">
                  <c:v>41836</c:v>
                </c:pt>
                <c:pt idx="388">
                  <c:v>41837</c:v>
                </c:pt>
                <c:pt idx="389">
                  <c:v>41838</c:v>
                </c:pt>
                <c:pt idx="390">
                  <c:v>41841</c:v>
                </c:pt>
                <c:pt idx="391">
                  <c:v>41842</c:v>
                </c:pt>
                <c:pt idx="392">
                  <c:v>41843</c:v>
                </c:pt>
                <c:pt idx="393">
                  <c:v>41844</c:v>
                </c:pt>
                <c:pt idx="394">
                  <c:v>41845</c:v>
                </c:pt>
                <c:pt idx="395">
                  <c:v>41848</c:v>
                </c:pt>
                <c:pt idx="396">
                  <c:v>41849</c:v>
                </c:pt>
                <c:pt idx="397">
                  <c:v>41850</c:v>
                </c:pt>
                <c:pt idx="398">
                  <c:v>41851</c:v>
                </c:pt>
                <c:pt idx="399">
                  <c:v>41852</c:v>
                </c:pt>
                <c:pt idx="400">
                  <c:v>41855</c:v>
                </c:pt>
                <c:pt idx="401">
                  <c:v>41856</c:v>
                </c:pt>
                <c:pt idx="402">
                  <c:v>41857</c:v>
                </c:pt>
                <c:pt idx="403">
                  <c:v>41858</c:v>
                </c:pt>
                <c:pt idx="404">
                  <c:v>41859</c:v>
                </c:pt>
                <c:pt idx="405">
                  <c:v>41862</c:v>
                </c:pt>
                <c:pt idx="406">
                  <c:v>41863</c:v>
                </c:pt>
                <c:pt idx="407">
                  <c:v>41864</c:v>
                </c:pt>
                <c:pt idx="408">
                  <c:v>41865</c:v>
                </c:pt>
                <c:pt idx="409">
                  <c:v>41866</c:v>
                </c:pt>
                <c:pt idx="410">
                  <c:v>41869</c:v>
                </c:pt>
                <c:pt idx="411">
                  <c:v>41870</c:v>
                </c:pt>
                <c:pt idx="412">
                  <c:v>41871</c:v>
                </c:pt>
                <c:pt idx="413">
                  <c:v>41872</c:v>
                </c:pt>
                <c:pt idx="414">
                  <c:v>41873</c:v>
                </c:pt>
                <c:pt idx="415">
                  <c:v>41876</c:v>
                </c:pt>
                <c:pt idx="416">
                  <c:v>41877</c:v>
                </c:pt>
                <c:pt idx="417">
                  <c:v>41878</c:v>
                </c:pt>
                <c:pt idx="418">
                  <c:v>41879</c:v>
                </c:pt>
                <c:pt idx="419">
                  <c:v>41880</c:v>
                </c:pt>
                <c:pt idx="420">
                  <c:v>41884</c:v>
                </c:pt>
                <c:pt idx="421">
                  <c:v>41885</c:v>
                </c:pt>
                <c:pt idx="422">
                  <c:v>41886</c:v>
                </c:pt>
                <c:pt idx="423">
                  <c:v>41887</c:v>
                </c:pt>
                <c:pt idx="424">
                  <c:v>41890</c:v>
                </c:pt>
                <c:pt idx="425">
                  <c:v>41891</c:v>
                </c:pt>
                <c:pt idx="426">
                  <c:v>41892</c:v>
                </c:pt>
                <c:pt idx="427">
                  <c:v>41893</c:v>
                </c:pt>
                <c:pt idx="428">
                  <c:v>41894</c:v>
                </c:pt>
                <c:pt idx="429">
                  <c:v>41897</c:v>
                </c:pt>
                <c:pt idx="430">
                  <c:v>41898</c:v>
                </c:pt>
                <c:pt idx="431">
                  <c:v>41899</c:v>
                </c:pt>
                <c:pt idx="432">
                  <c:v>41900</c:v>
                </c:pt>
                <c:pt idx="433">
                  <c:v>41901</c:v>
                </c:pt>
                <c:pt idx="434">
                  <c:v>41904</c:v>
                </c:pt>
                <c:pt idx="435">
                  <c:v>41905</c:v>
                </c:pt>
                <c:pt idx="436">
                  <c:v>41906</c:v>
                </c:pt>
                <c:pt idx="437">
                  <c:v>41907</c:v>
                </c:pt>
                <c:pt idx="438">
                  <c:v>41908</c:v>
                </c:pt>
                <c:pt idx="439">
                  <c:v>41911</c:v>
                </c:pt>
                <c:pt idx="440">
                  <c:v>41912</c:v>
                </c:pt>
                <c:pt idx="441">
                  <c:v>41913</c:v>
                </c:pt>
                <c:pt idx="442">
                  <c:v>41914</c:v>
                </c:pt>
                <c:pt idx="443">
                  <c:v>41915</c:v>
                </c:pt>
                <c:pt idx="444">
                  <c:v>41918</c:v>
                </c:pt>
                <c:pt idx="445">
                  <c:v>41919</c:v>
                </c:pt>
                <c:pt idx="446">
                  <c:v>41920</c:v>
                </c:pt>
                <c:pt idx="447">
                  <c:v>41921</c:v>
                </c:pt>
                <c:pt idx="448">
                  <c:v>41922</c:v>
                </c:pt>
                <c:pt idx="449">
                  <c:v>41925</c:v>
                </c:pt>
                <c:pt idx="450">
                  <c:v>41926</c:v>
                </c:pt>
                <c:pt idx="451">
                  <c:v>41927</c:v>
                </c:pt>
                <c:pt idx="452">
                  <c:v>41928</c:v>
                </c:pt>
                <c:pt idx="453">
                  <c:v>41929</c:v>
                </c:pt>
                <c:pt idx="454">
                  <c:v>41932</c:v>
                </c:pt>
                <c:pt idx="455">
                  <c:v>41933</c:v>
                </c:pt>
                <c:pt idx="456">
                  <c:v>41934</c:v>
                </c:pt>
                <c:pt idx="457">
                  <c:v>41935</c:v>
                </c:pt>
                <c:pt idx="458">
                  <c:v>41936</c:v>
                </c:pt>
                <c:pt idx="459">
                  <c:v>41939</c:v>
                </c:pt>
                <c:pt idx="460">
                  <c:v>41940</c:v>
                </c:pt>
                <c:pt idx="461">
                  <c:v>41941</c:v>
                </c:pt>
                <c:pt idx="462">
                  <c:v>41942</c:v>
                </c:pt>
                <c:pt idx="463">
                  <c:v>41943</c:v>
                </c:pt>
                <c:pt idx="464">
                  <c:v>41946</c:v>
                </c:pt>
                <c:pt idx="465">
                  <c:v>41947</c:v>
                </c:pt>
                <c:pt idx="466">
                  <c:v>41948</c:v>
                </c:pt>
                <c:pt idx="467">
                  <c:v>41949</c:v>
                </c:pt>
                <c:pt idx="468">
                  <c:v>41950</c:v>
                </c:pt>
                <c:pt idx="469">
                  <c:v>41953</c:v>
                </c:pt>
                <c:pt idx="470">
                  <c:v>41954</c:v>
                </c:pt>
                <c:pt idx="471">
                  <c:v>41955</c:v>
                </c:pt>
                <c:pt idx="472">
                  <c:v>41956</c:v>
                </c:pt>
                <c:pt idx="473">
                  <c:v>41957</c:v>
                </c:pt>
                <c:pt idx="474">
                  <c:v>41960</c:v>
                </c:pt>
                <c:pt idx="475">
                  <c:v>41961</c:v>
                </c:pt>
                <c:pt idx="476">
                  <c:v>41962</c:v>
                </c:pt>
                <c:pt idx="477">
                  <c:v>41963</c:v>
                </c:pt>
                <c:pt idx="478">
                  <c:v>41964</c:v>
                </c:pt>
                <c:pt idx="479">
                  <c:v>41967</c:v>
                </c:pt>
                <c:pt idx="480">
                  <c:v>41968</c:v>
                </c:pt>
                <c:pt idx="481">
                  <c:v>41969</c:v>
                </c:pt>
                <c:pt idx="482">
                  <c:v>41971</c:v>
                </c:pt>
                <c:pt idx="483">
                  <c:v>41974</c:v>
                </c:pt>
                <c:pt idx="484">
                  <c:v>41975</c:v>
                </c:pt>
                <c:pt idx="485">
                  <c:v>41976</c:v>
                </c:pt>
                <c:pt idx="486">
                  <c:v>41977</c:v>
                </c:pt>
                <c:pt idx="487">
                  <c:v>41978</c:v>
                </c:pt>
                <c:pt idx="488">
                  <c:v>41981</c:v>
                </c:pt>
                <c:pt idx="489">
                  <c:v>41982</c:v>
                </c:pt>
                <c:pt idx="490">
                  <c:v>41983</c:v>
                </c:pt>
                <c:pt idx="491">
                  <c:v>41984</c:v>
                </c:pt>
                <c:pt idx="492">
                  <c:v>41985</c:v>
                </c:pt>
                <c:pt idx="493">
                  <c:v>41988</c:v>
                </c:pt>
                <c:pt idx="494">
                  <c:v>41989</c:v>
                </c:pt>
                <c:pt idx="495">
                  <c:v>41990</c:v>
                </c:pt>
                <c:pt idx="496">
                  <c:v>41991</c:v>
                </c:pt>
                <c:pt idx="497">
                  <c:v>41992</c:v>
                </c:pt>
                <c:pt idx="498">
                  <c:v>41995</c:v>
                </c:pt>
                <c:pt idx="499">
                  <c:v>41996</c:v>
                </c:pt>
                <c:pt idx="500">
                  <c:v>41997</c:v>
                </c:pt>
                <c:pt idx="501">
                  <c:v>41999</c:v>
                </c:pt>
                <c:pt idx="502">
                  <c:v>42002</c:v>
                </c:pt>
                <c:pt idx="503">
                  <c:v>42003</c:v>
                </c:pt>
                <c:pt idx="504">
                  <c:v>42004</c:v>
                </c:pt>
                <c:pt idx="505">
                  <c:v>42006</c:v>
                </c:pt>
                <c:pt idx="506">
                  <c:v>42009</c:v>
                </c:pt>
                <c:pt idx="507">
                  <c:v>42010</c:v>
                </c:pt>
                <c:pt idx="508">
                  <c:v>42011</c:v>
                </c:pt>
                <c:pt idx="509">
                  <c:v>42012</c:v>
                </c:pt>
                <c:pt idx="510">
                  <c:v>42013</c:v>
                </c:pt>
                <c:pt idx="511">
                  <c:v>42016</c:v>
                </c:pt>
                <c:pt idx="512">
                  <c:v>42017</c:v>
                </c:pt>
                <c:pt idx="513">
                  <c:v>42018</c:v>
                </c:pt>
                <c:pt idx="514">
                  <c:v>42019</c:v>
                </c:pt>
                <c:pt idx="515">
                  <c:v>42020</c:v>
                </c:pt>
                <c:pt idx="516">
                  <c:v>42024</c:v>
                </c:pt>
                <c:pt idx="517">
                  <c:v>42025</c:v>
                </c:pt>
                <c:pt idx="518">
                  <c:v>42026</c:v>
                </c:pt>
                <c:pt idx="519">
                  <c:v>42027</c:v>
                </c:pt>
                <c:pt idx="520">
                  <c:v>42030</c:v>
                </c:pt>
                <c:pt idx="521">
                  <c:v>42031</c:v>
                </c:pt>
                <c:pt idx="522">
                  <c:v>42032</c:v>
                </c:pt>
                <c:pt idx="523">
                  <c:v>42033</c:v>
                </c:pt>
                <c:pt idx="524">
                  <c:v>42034</c:v>
                </c:pt>
                <c:pt idx="525">
                  <c:v>42037</c:v>
                </c:pt>
                <c:pt idx="526">
                  <c:v>42038</c:v>
                </c:pt>
                <c:pt idx="527">
                  <c:v>42039</c:v>
                </c:pt>
                <c:pt idx="528">
                  <c:v>42040</c:v>
                </c:pt>
                <c:pt idx="529">
                  <c:v>42041</c:v>
                </c:pt>
                <c:pt idx="530">
                  <c:v>42044</c:v>
                </c:pt>
                <c:pt idx="531">
                  <c:v>42045</c:v>
                </c:pt>
                <c:pt idx="532">
                  <c:v>42046</c:v>
                </c:pt>
                <c:pt idx="533">
                  <c:v>42047</c:v>
                </c:pt>
                <c:pt idx="534">
                  <c:v>42048</c:v>
                </c:pt>
                <c:pt idx="535">
                  <c:v>42052</c:v>
                </c:pt>
                <c:pt idx="536">
                  <c:v>42053</c:v>
                </c:pt>
                <c:pt idx="537">
                  <c:v>42054</c:v>
                </c:pt>
                <c:pt idx="538">
                  <c:v>42055</c:v>
                </c:pt>
                <c:pt idx="539">
                  <c:v>42058</c:v>
                </c:pt>
                <c:pt idx="540">
                  <c:v>42059</c:v>
                </c:pt>
                <c:pt idx="541">
                  <c:v>42060</c:v>
                </c:pt>
                <c:pt idx="542">
                  <c:v>42061</c:v>
                </c:pt>
                <c:pt idx="543">
                  <c:v>42062</c:v>
                </c:pt>
                <c:pt idx="544">
                  <c:v>42065</c:v>
                </c:pt>
                <c:pt idx="545">
                  <c:v>42066</c:v>
                </c:pt>
                <c:pt idx="546">
                  <c:v>42067</c:v>
                </c:pt>
                <c:pt idx="547">
                  <c:v>42068</c:v>
                </c:pt>
                <c:pt idx="548">
                  <c:v>42069</c:v>
                </c:pt>
                <c:pt idx="549">
                  <c:v>42072</c:v>
                </c:pt>
                <c:pt idx="550">
                  <c:v>42073</c:v>
                </c:pt>
                <c:pt idx="551">
                  <c:v>42074</c:v>
                </c:pt>
                <c:pt idx="552">
                  <c:v>42075</c:v>
                </c:pt>
                <c:pt idx="553">
                  <c:v>42076</c:v>
                </c:pt>
                <c:pt idx="554">
                  <c:v>42079</c:v>
                </c:pt>
                <c:pt idx="555">
                  <c:v>42080</c:v>
                </c:pt>
                <c:pt idx="556">
                  <c:v>42081</c:v>
                </c:pt>
                <c:pt idx="557">
                  <c:v>42082</c:v>
                </c:pt>
                <c:pt idx="558">
                  <c:v>42083</c:v>
                </c:pt>
                <c:pt idx="559">
                  <c:v>42086</c:v>
                </c:pt>
                <c:pt idx="560">
                  <c:v>42087</c:v>
                </c:pt>
                <c:pt idx="561">
                  <c:v>42088</c:v>
                </c:pt>
                <c:pt idx="562">
                  <c:v>42089</c:v>
                </c:pt>
                <c:pt idx="563">
                  <c:v>42090</c:v>
                </c:pt>
                <c:pt idx="564">
                  <c:v>42093</c:v>
                </c:pt>
                <c:pt idx="565">
                  <c:v>42094</c:v>
                </c:pt>
                <c:pt idx="566">
                  <c:v>42095</c:v>
                </c:pt>
                <c:pt idx="567">
                  <c:v>42096</c:v>
                </c:pt>
                <c:pt idx="568">
                  <c:v>42100</c:v>
                </c:pt>
                <c:pt idx="569">
                  <c:v>42101</c:v>
                </c:pt>
                <c:pt idx="570">
                  <c:v>42102</c:v>
                </c:pt>
                <c:pt idx="571">
                  <c:v>42103</c:v>
                </c:pt>
                <c:pt idx="572">
                  <c:v>42104</c:v>
                </c:pt>
                <c:pt idx="573">
                  <c:v>42107</c:v>
                </c:pt>
                <c:pt idx="574">
                  <c:v>42108</c:v>
                </c:pt>
                <c:pt idx="575">
                  <c:v>42109</c:v>
                </c:pt>
                <c:pt idx="576">
                  <c:v>42110</c:v>
                </c:pt>
                <c:pt idx="577">
                  <c:v>42111</c:v>
                </c:pt>
                <c:pt idx="578">
                  <c:v>42114</c:v>
                </c:pt>
                <c:pt idx="579">
                  <c:v>42115</c:v>
                </c:pt>
                <c:pt idx="580">
                  <c:v>42116</c:v>
                </c:pt>
                <c:pt idx="581">
                  <c:v>42117</c:v>
                </c:pt>
                <c:pt idx="582">
                  <c:v>42118</c:v>
                </c:pt>
                <c:pt idx="583">
                  <c:v>42121</c:v>
                </c:pt>
                <c:pt idx="584">
                  <c:v>42122</c:v>
                </c:pt>
                <c:pt idx="585">
                  <c:v>42123</c:v>
                </c:pt>
                <c:pt idx="586">
                  <c:v>42124</c:v>
                </c:pt>
                <c:pt idx="587">
                  <c:v>42125</c:v>
                </c:pt>
                <c:pt idx="588">
                  <c:v>42128</c:v>
                </c:pt>
                <c:pt idx="589">
                  <c:v>42129</c:v>
                </c:pt>
                <c:pt idx="590">
                  <c:v>42130</c:v>
                </c:pt>
                <c:pt idx="591">
                  <c:v>42131</c:v>
                </c:pt>
                <c:pt idx="592">
                  <c:v>42132</c:v>
                </c:pt>
                <c:pt idx="593">
                  <c:v>42135</c:v>
                </c:pt>
                <c:pt idx="594">
                  <c:v>42136</c:v>
                </c:pt>
                <c:pt idx="595">
                  <c:v>42137</c:v>
                </c:pt>
                <c:pt idx="596">
                  <c:v>42138</c:v>
                </c:pt>
                <c:pt idx="597">
                  <c:v>42139</c:v>
                </c:pt>
                <c:pt idx="598">
                  <c:v>42142</c:v>
                </c:pt>
                <c:pt idx="599">
                  <c:v>42143</c:v>
                </c:pt>
                <c:pt idx="600">
                  <c:v>42144</c:v>
                </c:pt>
                <c:pt idx="601">
                  <c:v>42145</c:v>
                </c:pt>
                <c:pt idx="602">
                  <c:v>42146</c:v>
                </c:pt>
                <c:pt idx="603">
                  <c:v>42150</c:v>
                </c:pt>
                <c:pt idx="604">
                  <c:v>42151</c:v>
                </c:pt>
                <c:pt idx="605">
                  <c:v>42152</c:v>
                </c:pt>
                <c:pt idx="606">
                  <c:v>42153</c:v>
                </c:pt>
                <c:pt idx="607">
                  <c:v>42156</c:v>
                </c:pt>
                <c:pt idx="608">
                  <c:v>42157</c:v>
                </c:pt>
                <c:pt idx="609">
                  <c:v>42158</c:v>
                </c:pt>
                <c:pt idx="610">
                  <c:v>42159</c:v>
                </c:pt>
                <c:pt idx="611">
                  <c:v>42160</c:v>
                </c:pt>
                <c:pt idx="612">
                  <c:v>42163</c:v>
                </c:pt>
                <c:pt idx="613">
                  <c:v>42164</c:v>
                </c:pt>
                <c:pt idx="614">
                  <c:v>42165</c:v>
                </c:pt>
                <c:pt idx="615">
                  <c:v>42166</c:v>
                </c:pt>
                <c:pt idx="616">
                  <c:v>42167</c:v>
                </c:pt>
                <c:pt idx="617">
                  <c:v>42170</c:v>
                </c:pt>
                <c:pt idx="618">
                  <c:v>42171</c:v>
                </c:pt>
                <c:pt idx="619">
                  <c:v>42172</c:v>
                </c:pt>
                <c:pt idx="620">
                  <c:v>42173</c:v>
                </c:pt>
                <c:pt idx="621">
                  <c:v>42174</c:v>
                </c:pt>
                <c:pt idx="622">
                  <c:v>42177</c:v>
                </c:pt>
                <c:pt idx="623">
                  <c:v>42178</c:v>
                </c:pt>
                <c:pt idx="624">
                  <c:v>42179</c:v>
                </c:pt>
                <c:pt idx="625">
                  <c:v>42180</c:v>
                </c:pt>
                <c:pt idx="626">
                  <c:v>42181</c:v>
                </c:pt>
                <c:pt idx="627">
                  <c:v>42184</c:v>
                </c:pt>
                <c:pt idx="628">
                  <c:v>42185</c:v>
                </c:pt>
                <c:pt idx="629">
                  <c:v>42186</c:v>
                </c:pt>
                <c:pt idx="630">
                  <c:v>42187</c:v>
                </c:pt>
                <c:pt idx="631">
                  <c:v>42191</c:v>
                </c:pt>
                <c:pt idx="632">
                  <c:v>42192</c:v>
                </c:pt>
                <c:pt idx="633">
                  <c:v>42193</c:v>
                </c:pt>
                <c:pt idx="634">
                  <c:v>42194</c:v>
                </c:pt>
                <c:pt idx="635">
                  <c:v>42195</c:v>
                </c:pt>
                <c:pt idx="636">
                  <c:v>42198</c:v>
                </c:pt>
                <c:pt idx="637">
                  <c:v>42199</c:v>
                </c:pt>
                <c:pt idx="638">
                  <c:v>42200</c:v>
                </c:pt>
                <c:pt idx="639">
                  <c:v>42201</c:v>
                </c:pt>
                <c:pt idx="640">
                  <c:v>42202</c:v>
                </c:pt>
                <c:pt idx="641">
                  <c:v>42205</c:v>
                </c:pt>
                <c:pt idx="642">
                  <c:v>42206</c:v>
                </c:pt>
                <c:pt idx="643">
                  <c:v>42207</c:v>
                </c:pt>
                <c:pt idx="644">
                  <c:v>42208</c:v>
                </c:pt>
                <c:pt idx="645">
                  <c:v>42209</c:v>
                </c:pt>
                <c:pt idx="646">
                  <c:v>42212</c:v>
                </c:pt>
                <c:pt idx="647">
                  <c:v>42213</c:v>
                </c:pt>
                <c:pt idx="648">
                  <c:v>42214</c:v>
                </c:pt>
                <c:pt idx="649">
                  <c:v>42215</c:v>
                </c:pt>
                <c:pt idx="650">
                  <c:v>42216</c:v>
                </c:pt>
                <c:pt idx="651">
                  <c:v>42219</c:v>
                </c:pt>
                <c:pt idx="652">
                  <c:v>42220</c:v>
                </c:pt>
                <c:pt idx="653">
                  <c:v>42221</c:v>
                </c:pt>
                <c:pt idx="654">
                  <c:v>42222</c:v>
                </c:pt>
                <c:pt idx="655">
                  <c:v>42223</c:v>
                </c:pt>
                <c:pt idx="656">
                  <c:v>42226</c:v>
                </c:pt>
                <c:pt idx="657">
                  <c:v>42227</c:v>
                </c:pt>
                <c:pt idx="658">
                  <c:v>42228</c:v>
                </c:pt>
                <c:pt idx="659">
                  <c:v>42229</c:v>
                </c:pt>
                <c:pt idx="660">
                  <c:v>42230</c:v>
                </c:pt>
                <c:pt idx="661">
                  <c:v>42233</c:v>
                </c:pt>
                <c:pt idx="662">
                  <c:v>42234</c:v>
                </c:pt>
                <c:pt idx="663">
                  <c:v>42235</c:v>
                </c:pt>
                <c:pt idx="664">
                  <c:v>42236</c:v>
                </c:pt>
                <c:pt idx="665">
                  <c:v>42237</c:v>
                </c:pt>
                <c:pt idx="666">
                  <c:v>42240</c:v>
                </c:pt>
                <c:pt idx="667">
                  <c:v>42241</c:v>
                </c:pt>
                <c:pt idx="668">
                  <c:v>42242</c:v>
                </c:pt>
                <c:pt idx="669">
                  <c:v>42243</c:v>
                </c:pt>
                <c:pt idx="670">
                  <c:v>42244</c:v>
                </c:pt>
                <c:pt idx="671">
                  <c:v>42247</c:v>
                </c:pt>
                <c:pt idx="672">
                  <c:v>42248</c:v>
                </c:pt>
                <c:pt idx="673">
                  <c:v>42249</c:v>
                </c:pt>
                <c:pt idx="674">
                  <c:v>42250</c:v>
                </c:pt>
                <c:pt idx="675">
                  <c:v>42251</c:v>
                </c:pt>
                <c:pt idx="676">
                  <c:v>42255</c:v>
                </c:pt>
                <c:pt idx="677">
                  <c:v>42256</c:v>
                </c:pt>
                <c:pt idx="678">
                  <c:v>42257</c:v>
                </c:pt>
                <c:pt idx="679">
                  <c:v>42258</c:v>
                </c:pt>
                <c:pt idx="680">
                  <c:v>42261</c:v>
                </c:pt>
                <c:pt idx="681">
                  <c:v>42262</c:v>
                </c:pt>
                <c:pt idx="682">
                  <c:v>42263</c:v>
                </c:pt>
                <c:pt idx="683">
                  <c:v>42264</c:v>
                </c:pt>
                <c:pt idx="684">
                  <c:v>42265</c:v>
                </c:pt>
                <c:pt idx="685">
                  <c:v>42268</c:v>
                </c:pt>
                <c:pt idx="686">
                  <c:v>42269</c:v>
                </c:pt>
                <c:pt idx="687">
                  <c:v>42270</c:v>
                </c:pt>
                <c:pt idx="688">
                  <c:v>42271</c:v>
                </c:pt>
                <c:pt idx="689">
                  <c:v>42272</c:v>
                </c:pt>
                <c:pt idx="690">
                  <c:v>42275</c:v>
                </c:pt>
                <c:pt idx="691">
                  <c:v>42276</c:v>
                </c:pt>
                <c:pt idx="692">
                  <c:v>42277</c:v>
                </c:pt>
                <c:pt idx="693">
                  <c:v>42278</c:v>
                </c:pt>
                <c:pt idx="694">
                  <c:v>42279</c:v>
                </c:pt>
                <c:pt idx="695">
                  <c:v>42282</c:v>
                </c:pt>
                <c:pt idx="696">
                  <c:v>42283</c:v>
                </c:pt>
                <c:pt idx="697">
                  <c:v>42284</c:v>
                </c:pt>
                <c:pt idx="698">
                  <c:v>42285</c:v>
                </c:pt>
                <c:pt idx="699">
                  <c:v>42286</c:v>
                </c:pt>
                <c:pt idx="700">
                  <c:v>42289</c:v>
                </c:pt>
                <c:pt idx="701">
                  <c:v>42290</c:v>
                </c:pt>
                <c:pt idx="702">
                  <c:v>42291</c:v>
                </c:pt>
                <c:pt idx="703">
                  <c:v>42292</c:v>
                </c:pt>
                <c:pt idx="704">
                  <c:v>42293</c:v>
                </c:pt>
                <c:pt idx="705">
                  <c:v>42296</c:v>
                </c:pt>
                <c:pt idx="706">
                  <c:v>42297</c:v>
                </c:pt>
                <c:pt idx="707">
                  <c:v>42298</c:v>
                </c:pt>
                <c:pt idx="708">
                  <c:v>42299</c:v>
                </c:pt>
                <c:pt idx="709">
                  <c:v>42300</c:v>
                </c:pt>
                <c:pt idx="710">
                  <c:v>42303</c:v>
                </c:pt>
                <c:pt idx="711">
                  <c:v>42304</c:v>
                </c:pt>
                <c:pt idx="712">
                  <c:v>42305</c:v>
                </c:pt>
                <c:pt idx="713">
                  <c:v>42306</c:v>
                </c:pt>
                <c:pt idx="714">
                  <c:v>42307</c:v>
                </c:pt>
                <c:pt idx="715">
                  <c:v>42310</c:v>
                </c:pt>
                <c:pt idx="716">
                  <c:v>42311</c:v>
                </c:pt>
                <c:pt idx="717">
                  <c:v>42312</c:v>
                </c:pt>
                <c:pt idx="718">
                  <c:v>42313</c:v>
                </c:pt>
                <c:pt idx="719">
                  <c:v>42314</c:v>
                </c:pt>
                <c:pt idx="720">
                  <c:v>42317</c:v>
                </c:pt>
                <c:pt idx="721">
                  <c:v>42318</c:v>
                </c:pt>
                <c:pt idx="722">
                  <c:v>42319</c:v>
                </c:pt>
                <c:pt idx="723">
                  <c:v>42320</c:v>
                </c:pt>
                <c:pt idx="724">
                  <c:v>42321</c:v>
                </c:pt>
                <c:pt idx="725">
                  <c:v>42324</c:v>
                </c:pt>
                <c:pt idx="726">
                  <c:v>42325</c:v>
                </c:pt>
                <c:pt idx="727">
                  <c:v>42326</c:v>
                </c:pt>
                <c:pt idx="728">
                  <c:v>42327</c:v>
                </c:pt>
                <c:pt idx="729">
                  <c:v>42328</c:v>
                </c:pt>
                <c:pt idx="730">
                  <c:v>42331</c:v>
                </c:pt>
                <c:pt idx="731">
                  <c:v>42332</c:v>
                </c:pt>
                <c:pt idx="732">
                  <c:v>42333</c:v>
                </c:pt>
                <c:pt idx="733">
                  <c:v>42335</c:v>
                </c:pt>
                <c:pt idx="734">
                  <c:v>42338</c:v>
                </c:pt>
                <c:pt idx="735">
                  <c:v>42339</c:v>
                </c:pt>
                <c:pt idx="736">
                  <c:v>42340</c:v>
                </c:pt>
                <c:pt idx="737">
                  <c:v>42341</c:v>
                </c:pt>
                <c:pt idx="738">
                  <c:v>42342</c:v>
                </c:pt>
                <c:pt idx="739">
                  <c:v>42345</c:v>
                </c:pt>
                <c:pt idx="740">
                  <c:v>42346</c:v>
                </c:pt>
                <c:pt idx="741">
                  <c:v>42347</c:v>
                </c:pt>
                <c:pt idx="742">
                  <c:v>42348</c:v>
                </c:pt>
                <c:pt idx="743">
                  <c:v>42349</c:v>
                </c:pt>
                <c:pt idx="744">
                  <c:v>42352</c:v>
                </c:pt>
                <c:pt idx="745">
                  <c:v>42353</c:v>
                </c:pt>
                <c:pt idx="746">
                  <c:v>42354</c:v>
                </c:pt>
                <c:pt idx="747">
                  <c:v>42355</c:v>
                </c:pt>
                <c:pt idx="748">
                  <c:v>42356</c:v>
                </c:pt>
                <c:pt idx="749">
                  <c:v>42359</c:v>
                </c:pt>
                <c:pt idx="750">
                  <c:v>42360</c:v>
                </c:pt>
                <c:pt idx="751">
                  <c:v>42361</c:v>
                </c:pt>
                <c:pt idx="752">
                  <c:v>42362</c:v>
                </c:pt>
                <c:pt idx="753">
                  <c:v>42366</c:v>
                </c:pt>
                <c:pt idx="754">
                  <c:v>42367</c:v>
                </c:pt>
                <c:pt idx="755">
                  <c:v>42368</c:v>
                </c:pt>
                <c:pt idx="756">
                  <c:v>42369</c:v>
                </c:pt>
                <c:pt idx="757">
                  <c:v>42373</c:v>
                </c:pt>
                <c:pt idx="758">
                  <c:v>42374</c:v>
                </c:pt>
                <c:pt idx="759">
                  <c:v>42375</c:v>
                </c:pt>
                <c:pt idx="760">
                  <c:v>42376</c:v>
                </c:pt>
                <c:pt idx="761">
                  <c:v>42377</c:v>
                </c:pt>
                <c:pt idx="762">
                  <c:v>42380</c:v>
                </c:pt>
                <c:pt idx="763">
                  <c:v>42381</c:v>
                </c:pt>
                <c:pt idx="764">
                  <c:v>42382</c:v>
                </c:pt>
                <c:pt idx="765">
                  <c:v>42383</c:v>
                </c:pt>
                <c:pt idx="766">
                  <c:v>42384</c:v>
                </c:pt>
                <c:pt idx="767">
                  <c:v>42388</c:v>
                </c:pt>
                <c:pt idx="768">
                  <c:v>42389</c:v>
                </c:pt>
                <c:pt idx="769">
                  <c:v>42390</c:v>
                </c:pt>
                <c:pt idx="770">
                  <c:v>42391</c:v>
                </c:pt>
                <c:pt idx="771">
                  <c:v>42394</c:v>
                </c:pt>
                <c:pt idx="772">
                  <c:v>42395</c:v>
                </c:pt>
                <c:pt idx="773">
                  <c:v>42396</c:v>
                </c:pt>
                <c:pt idx="774">
                  <c:v>42397</c:v>
                </c:pt>
                <c:pt idx="775">
                  <c:v>42398</c:v>
                </c:pt>
                <c:pt idx="776">
                  <c:v>42401</c:v>
                </c:pt>
                <c:pt idx="777">
                  <c:v>42402</c:v>
                </c:pt>
                <c:pt idx="778">
                  <c:v>42403</c:v>
                </c:pt>
                <c:pt idx="779">
                  <c:v>42404</c:v>
                </c:pt>
                <c:pt idx="780">
                  <c:v>42405</c:v>
                </c:pt>
                <c:pt idx="781">
                  <c:v>42408</c:v>
                </c:pt>
                <c:pt idx="782">
                  <c:v>42409</c:v>
                </c:pt>
                <c:pt idx="783">
                  <c:v>42410</c:v>
                </c:pt>
                <c:pt idx="784">
                  <c:v>42411</c:v>
                </c:pt>
                <c:pt idx="785">
                  <c:v>42412</c:v>
                </c:pt>
                <c:pt idx="786">
                  <c:v>42416</c:v>
                </c:pt>
                <c:pt idx="787">
                  <c:v>42417</c:v>
                </c:pt>
                <c:pt idx="788">
                  <c:v>42418</c:v>
                </c:pt>
                <c:pt idx="789">
                  <c:v>42419</c:v>
                </c:pt>
                <c:pt idx="790">
                  <c:v>42422</c:v>
                </c:pt>
                <c:pt idx="791">
                  <c:v>42423</c:v>
                </c:pt>
                <c:pt idx="792">
                  <c:v>42424</c:v>
                </c:pt>
                <c:pt idx="793">
                  <c:v>42425</c:v>
                </c:pt>
                <c:pt idx="794">
                  <c:v>42426</c:v>
                </c:pt>
                <c:pt idx="795">
                  <c:v>42429</c:v>
                </c:pt>
                <c:pt idx="796">
                  <c:v>42430</c:v>
                </c:pt>
                <c:pt idx="797">
                  <c:v>42431</c:v>
                </c:pt>
                <c:pt idx="798">
                  <c:v>42432</c:v>
                </c:pt>
                <c:pt idx="799">
                  <c:v>42433</c:v>
                </c:pt>
                <c:pt idx="800">
                  <c:v>42436</c:v>
                </c:pt>
                <c:pt idx="801">
                  <c:v>42437</c:v>
                </c:pt>
                <c:pt idx="802">
                  <c:v>42438</c:v>
                </c:pt>
                <c:pt idx="803">
                  <c:v>42439</c:v>
                </c:pt>
                <c:pt idx="804">
                  <c:v>42440</c:v>
                </c:pt>
                <c:pt idx="805">
                  <c:v>42443</c:v>
                </c:pt>
                <c:pt idx="806">
                  <c:v>42444</c:v>
                </c:pt>
                <c:pt idx="807">
                  <c:v>42445</c:v>
                </c:pt>
                <c:pt idx="808">
                  <c:v>42446</c:v>
                </c:pt>
                <c:pt idx="809">
                  <c:v>42447</c:v>
                </c:pt>
                <c:pt idx="810">
                  <c:v>42450</c:v>
                </c:pt>
                <c:pt idx="811">
                  <c:v>42451</c:v>
                </c:pt>
                <c:pt idx="812">
                  <c:v>42452</c:v>
                </c:pt>
                <c:pt idx="813">
                  <c:v>42453</c:v>
                </c:pt>
                <c:pt idx="814">
                  <c:v>42457</c:v>
                </c:pt>
                <c:pt idx="815">
                  <c:v>42458</c:v>
                </c:pt>
                <c:pt idx="816">
                  <c:v>42459</c:v>
                </c:pt>
                <c:pt idx="817">
                  <c:v>42460</c:v>
                </c:pt>
                <c:pt idx="818">
                  <c:v>42461</c:v>
                </c:pt>
                <c:pt idx="819">
                  <c:v>42464</c:v>
                </c:pt>
                <c:pt idx="820">
                  <c:v>42465</c:v>
                </c:pt>
                <c:pt idx="821">
                  <c:v>42466</c:v>
                </c:pt>
                <c:pt idx="822">
                  <c:v>42467</c:v>
                </c:pt>
                <c:pt idx="823">
                  <c:v>42468</c:v>
                </c:pt>
                <c:pt idx="824">
                  <c:v>42471</c:v>
                </c:pt>
                <c:pt idx="825">
                  <c:v>42472</c:v>
                </c:pt>
                <c:pt idx="826">
                  <c:v>42473</c:v>
                </c:pt>
                <c:pt idx="827">
                  <c:v>42474</c:v>
                </c:pt>
                <c:pt idx="828">
                  <c:v>42475</c:v>
                </c:pt>
                <c:pt idx="829">
                  <c:v>42478</c:v>
                </c:pt>
                <c:pt idx="830">
                  <c:v>42479</c:v>
                </c:pt>
                <c:pt idx="831">
                  <c:v>42480</c:v>
                </c:pt>
                <c:pt idx="832">
                  <c:v>42481</c:v>
                </c:pt>
                <c:pt idx="833">
                  <c:v>42482</c:v>
                </c:pt>
                <c:pt idx="834">
                  <c:v>42485</c:v>
                </c:pt>
                <c:pt idx="835">
                  <c:v>42486</c:v>
                </c:pt>
                <c:pt idx="836">
                  <c:v>42487</c:v>
                </c:pt>
                <c:pt idx="837">
                  <c:v>42488</c:v>
                </c:pt>
                <c:pt idx="838">
                  <c:v>42489</c:v>
                </c:pt>
                <c:pt idx="839">
                  <c:v>42492</c:v>
                </c:pt>
                <c:pt idx="840">
                  <c:v>42493</c:v>
                </c:pt>
                <c:pt idx="841">
                  <c:v>42494</c:v>
                </c:pt>
                <c:pt idx="842">
                  <c:v>42495</c:v>
                </c:pt>
                <c:pt idx="843">
                  <c:v>42496</c:v>
                </c:pt>
                <c:pt idx="844">
                  <c:v>42499</c:v>
                </c:pt>
                <c:pt idx="845">
                  <c:v>42500</c:v>
                </c:pt>
                <c:pt idx="846">
                  <c:v>42501</c:v>
                </c:pt>
                <c:pt idx="847">
                  <c:v>42502</c:v>
                </c:pt>
                <c:pt idx="848">
                  <c:v>42503</c:v>
                </c:pt>
                <c:pt idx="849">
                  <c:v>42506</c:v>
                </c:pt>
                <c:pt idx="850">
                  <c:v>42507</c:v>
                </c:pt>
                <c:pt idx="851">
                  <c:v>42508</c:v>
                </c:pt>
                <c:pt idx="852">
                  <c:v>42509</c:v>
                </c:pt>
                <c:pt idx="853">
                  <c:v>42510</c:v>
                </c:pt>
                <c:pt idx="854">
                  <c:v>42513</c:v>
                </c:pt>
                <c:pt idx="855">
                  <c:v>42514</c:v>
                </c:pt>
                <c:pt idx="856">
                  <c:v>42515</c:v>
                </c:pt>
                <c:pt idx="857">
                  <c:v>42516</c:v>
                </c:pt>
                <c:pt idx="858">
                  <c:v>42517</c:v>
                </c:pt>
                <c:pt idx="859">
                  <c:v>42521</c:v>
                </c:pt>
                <c:pt idx="860">
                  <c:v>42522</c:v>
                </c:pt>
                <c:pt idx="861">
                  <c:v>42523</c:v>
                </c:pt>
                <c:pt idx="862">
                  <c:v>42524</c:v>
                </c:pt>
                <c:pt idx="863">
                  <c:v>42527</c:v>
                </c:pt>
                <c:pt idx="864">
                  <c:v>42528</c:v>
                </c:pt>
                <c:pt idx="865">
                  <c:v>42529</c:v>
                </c:pt>
                <c:pt idx="866">
                  <c:v>42530</c:v>
                </c:pt>
                <c:pt idx="867">
                  <c:v>42531</c:v>
                </c:pt>
                <c:pt idx="868">
                  <c:v>42534</c:v>
                </c:pt>
                <c:pt idx="869">
                  <c:v>42535</c:v>
                </c:pt>
                <c:pt idx="870">
                  <c:v>42536</c:v>
                </c:pt>
                <c:pt idx="871">
                  <c:v>42537</c:v>
                </c:pt>
                <c:pt idx="872">
                  <c:v>42538</c:v>
                </c:pt>
                <c:pt idx="873">
                  <c:v>42541</c:v>
                </c:pt>
                <c:pt idx="874">
                  <c:v>42542</c:v>
                </c:pt>
                <c:pt idx="875">
                  <c:v>42543</c:v>
                </c:pt>
                <c:pt idx="876">
                  <c:v>42544</c:v>
                </c:pt>
                <c:pt idx="877">
                  <c:v>42545</c:v>
                </c:pt>
                <c:pt idx="878">
                  <c:v>42548</c:v>
                </c:pt>
                <c:pt idx="879">
                  <c:v>42549</c:v>
                </c:pt>
                <c:pt idx="880">
                  <c:v>42550</c:v>
                </c:pt>
                <c:pt idx="881">
                  <c:v>42551</c:v>
                </c:pt>
                <c:pt idx="882">
                  <c:v>42552</c:v>
                </c:pt>
                <c:pt idx="883">
                  <c:v>42556</c:v>
                </c:pt>
                <c:pt idx="884">
                  <c:v>42557</c:v>
                </c:pt>
                <c:pt idx="885">
                  <c:v>42558</c:v>
                </c:pt>
                <c:pt idx="886">
                  <c:v>42559</c:v>
                </c:pt>
                <c:pt idx="887">
                  <c:v>42562</c:v>
                </c:pt>
                <c:pt idx="888">
                  <c:v>42563</c:v>
                </c:pt>
                <c:pt idx="889">
                  <c:v>42564</c:v>
                </c:pt>
                <c:pt idx="890">
                  <c:v>42565</c:v>
                </c:pt>
                <c:pt idx="891">
                  <c:v>42566</c:v>
                </c:pt>
                <c:pt idx="892">
                  <c:v>42569</c:v>
                </c:pt>
                <c:pt idx="893">
                  <c:v>42570</c:v>
                </c:pt>
                <c:pt idx="894">
                  <c:v>42571</c:v>
                </c:pt>
                <c:pt idx="895">
                  <c:v>42572</c:v>
                </c:pt>
                <c:pt idx="896">
                  <c:v>42573</c:v>
                </c:pt>
                <c:pt idx="897">
                  <c:v>42576</c:v>
                </c:pt>
                <c:pt idx="898">
                  <c:v>42577</c:v>
                </c:pt>
                <c:pt idx="899">
                  <c:v>42578</c:v>
                </c:pt>
                <c:pt idx="900">
                  <c:v>42579</c:v>
                </c:pt>
                <c:pt idx="901">
                  <c:v>42580</c:v>
                </c:pt>
                <c:pt idx="902">
                  <c:v>42583</c:v>
                </c:pt>
                <c:pt idx="903">
                  <c:v>42584</c:v>
                </c:pt>
                <c:pt idx="904">
                  <c:v>42585</c:v>
                </c:pt>
                <c:pt idx="905">
                  <c:v>42586</c:v>
                </c:pt>
                <c:pt idx="906">
                  <c:v>42587</c:v>
                </c:pt>
                <c:pt idx="907">
                  <c:v>42590</c:v>
                </c:pt>
                <c:pt idx="908">
                  <c:v>42591</c:v>
                </c:pt>
                <c:pt idx="909">
                  <c:v>42592</c:v>
                </c:pt>
                <c:pt idx="910">
                  <c:v>42593</c:v>
                </c:pt>
                <c:pt idx="911">
                  <c:v>42594</c:v>
                </c:pt>
                <c:pt idx="912">
                  <c:v>42597</c:v>
                </c:pt>
                <c:pt idx="913">
                  <c:v>42598</c:v>
                </c:pt>
                <c:pt idx="914">
                  <c:v>42599</c:v>
                </c:pt>
                <c:pt idx="915">
                  <c:v>42600</c:v>
                </c:pt>
                <c:pt idx="916">
                  <c:v>42601</c:v>
                </c:pt>
                <c:pt idx="917">
                  <c:v>42604</c:v>
                </c:pt>
                <c:pt idx="918">
                  <c:v>42605</c:v>
                </c:pt>
                <c:pt idx="919">
                  <c:v>42606</c:v>
                </c:pt>
                <c:pt idx="920">
                  <c:v>42607</c:v>
                </c:pt>
                <c:pt idx="921">
                  <c:v>42608</c:v>
                </c:pt>
                <c:pt idx="922">
                  <c:v>42611</c:v>
                </c:pt>
                <c:pt idx="923">
                  <c:v>42612</c:v>
                </c:pt>
                <c:pt idx="924">
                  <c:v>42613</c:v>
                </c:pt>
                <c:pt idx="925">
                  <c:v>42614</c:v>
                </c:pt>
                <c:pt idx="926">
                  <c:v>42615</c:v>
                </c:pt>
                <c:pt idx="927">
                  <c:v>42619</c:v>
                </c:pt>
                <c:pt idx="928">
                  <c:v>42620</c:v>
                </c:pt>
                <c:pt idx="929">
                  <c:v>42621</c:v>
                </c:pt>
                <c:pt idx="930">
                  <c:v>42622</c:v>
                </c:pt>
                <c:pt idx="931">
                  <c:v>42625</c:v>
                </c:pt>
                <c:pt idx="932">
                  <c:v>42626</c:v>
                </c:pt>
                <c:pt idx="933">
                  <c:v>42627</c:v>
                </c:pt>
                <c:pt idx="934">
                  <c:v>42628</c:v>
                </c:pt>
                <c:pt idx="935">
                  <c:v>42629</c:v>
                </c:pt>
                <c:pt idx="936">
                  <c:v>42632</c:v>
                </c:pt>
                <c:pt idx="937">
                  <c:v>42633</c:v>
                </c:pt>
                <c:pt idx="938">
                  <c:v>42634</c:v>
                </c:pt>
                <c:pt idx="939">
                  <c:v>42635</c:v>
                </c:pt>
                <c:pt idx="940">
                  <c:v>42636</c:v>
                </c:pt>
                <c:pt idx="941">
                  <c:v>42639</c:v>
                </c:pt>
                <c:pt idx="942">
                  <c:v>42640</c:v>
                </c:pt>
                <c:pt idx="943">
                  <c:v>42641</c:v>
                </c:pt>
                <c:pt idx="944">
                  <c:v>42642</c:v>
                </c:pt>
                <c:pt idx="945">
                  <c:v>42643</c:v>
                </c:pt>
                <c:pt idx="946">
                  <c:v>42646</c:v>
                </c:pt>
                <c:pt idx="947">
                  <c:v>42647</c:v>
                </c:pt>
                <c:pt idx="948">
                  <c:v>42648</c:v>
                </c:pt>
                <c:pt idx="949">
                  <c:v>42649</c:v>
                </c:pt>
                <c:pt idx="950">
                  <c:v>42650</c:v>
                </c:pt>
                <c:pt idx="951">
                  <c:v>42653</c:v>
                </c:pt>
                <c:pt idx="952">
                  <c:v>42654</c:v>
                </c:pt>
                <c:pt idx="953">
                  <c:v>42655</c:v>
                </c:pt>
                <c:pt idx="954">
                  <c:v>42656</c:v>
                </c:pt>
                <c:pt idx="955">
                  <c:v>42657</c:v>
                </c:pt>
                <c:pt idx="956">
                  <c:v>42660</c:v>
                </c:pt>
                <c:pt idx="957">
                  <c:v>42661</c:v>
                </c:pt>
                <c:pt idx="958">
                  <c:v>42662</c:v>
                </c:pt>
                <c:pt idx="959">
                  <c:v>42663</c:v>
                </c:pt>
                <c:pt idx="960">
                  <c:v>42664</c:v>
                </c:pt>
                <c:pt idx="961">
                  <c:v>42667</c:v>
                </c:pt>
                <c:pt idx="962">
                  <c:v>42668</c:v>
                </c:pt>
                <c:pt idx="963">
                  <c:v>42669</c:v>
                </c:pt>
                <c:pt idx="964">
                  <c:v>42670</c:v>
                </c:pt>
                <c:pt idx="965">
                  <c:v>42671</c:v>
                </c:pt>
                <c:pt idx="966">
                  <c:v>42674</c:v>
                </c:pt>
                <c:pt idx="967">
                  <c:v>42675</c:v>
                </c:pt>
                <c:pt idx="968">
                  <c:v>42676</c:v>
                </c:pt>
                <c:pt idx="969">
                  <c:v>42677</c:v>
                </c:pt>
                <c:pt idx="970">
                  <c:v>42678</c:v>
                </c:pt>
                <c:pt idx="971">
                  <c:v>42681</c:v>
                </c:pt>
                <c:pt idx="972">
                  <c:v>42682</c:v>
                </c:pt>
                <c:pt idx="973">
                  <c:v>42683</c:v>
                </c:pt>
                <c:pt idx="974">
                  <c:v>42684</c:v>
                </c:pt>
                <c:pt idx="975">
                  <c:v>42685</c:v>
                </c:pt>
                <c:pt idx="976">
                  <c:v>42688</c:v>
                </c:pt>
                <c:pt idx="977">
                  <c:v>42689</c:v>
                </c:pt>
                <c:pt idx="978">
                  <c:v>42690</c:v>
                </c:pt>
                <c:pt idx="979">
                  <c:v>42691</c:v>
                </c:pt>
                <c:pt idx="980">
                  <c:v>42692</c:v>
                </c:pt>
                <c:pt idx="981">
                  <c:v>42695</c:v>
                </c:pt>
                <c:pt idx="982">
                  <c:v>42696</c:v>
                </c:pt>
                <c:pt idx="983">
                  <c:v>42697</c:v>
                </c:pt>
                <c:pt idx="984">
                  <c:v>42699</c:v>
                </c:pt>
                <c:pt idx="985">
                  <c:v>42702</c:v>
                </c:pt>
                <c:pt idx="986">
                  <c:v>42703</c:v>
                </c:pt>
                <c:pt idx="987">
                  <c:v>42704</c:v>
                </c:pt>
                <c:pt idx="988">
                  <c:v>42705</c:v>
                </c:pt>
                <c:pt idx="989">
                  <c:v>42706</c:v>
                </c:pt>
                <c:pt idx="990">
                  <c:v>42709</c:v>
                </c:pt>
                <c:pt idx="991">
                  <c:v>42710</c:v>
                </c:pt>
                <c:pt idx="992">
                  <c:v>42711</c:v>
                </c:pt>
                <c:pt idx="993">
                  <c:v>42712</c:v>
                </c:pt>
                <c:pt idx="994">
                  <c:v>42713</c:v>
                </c:pt>
                <c:pt idx="995">
                  <c:v>42716</c:v>
                </c:pt>
                <c:pt idx="996">
                  <c:v>42717</c:v>
                </c:pt>
                <c:pt idx="997">
                  <c:v>42718</c:v>
                </c:pt>
                <c:pt idx="998">
                  <c:v>42719</c:v>
                </c:pt>
                <c:pt idx="999">
                  <c:v>42720</c:v>
                </c:pt>
                <c:pt idx="1000">
                  <c:v>42723</c:v>
                </c:pt>
                <c:pt idx="1001">
                  <c:v>42724</c:v>
                </c:pt>
                <c:pt idx="1002">
                  <c:v>42725</c:v>
                </c:pt>
                <c:pt idx="1003">
                  <c:v>42726</c:v>
                </c:pt>
                <c:pt idx="1004">
                  <c:v>42727</c:v>
                </c:pt>
                <c:pt idx="1005">
                  <c:v>42731</c:v>
                </c:pt>
                <c:pt idx="1006">
                  <c:v>42732</c:v>
                </c:pt>
                <c:pt idx="1007">
                  <c:v>42733</c:v>
                </c:pt>
                <c:pt idx="1008">
                  <c:v>42734</c:v>
                </c:pt>
                <c:pt idx="1009">
                  <c:v>42738</c:v>
                </c:pt>
                <c:pt idx="1010">
                  <c:v>42739</c:v>
                </c:pt>
                <c:pt idx="1011">
                  <c:v>42740</c:v>
                </c:pt>
                <c:pt idx="1012">
                  <c:v>42741</c:v>
                </c:pt>
                <c:pt idx="1013">
                  <c:v>42744</c:v>
                </c:pt>
                <c:pt idx="1014">
                  <c:v>42745</c:v>
                </c:pt>
                <c:pt idx="1015">
                  <c:v>42746</c:v>
                </c:pt>
                <c:pt idx="1016">
                  <c:v>42747</c:v>
                </c:pt>
                <c:pt idx="1017">
                  <c:v>42748</c:v>
                </c:pt>
                <c:pt idx="1018">
                  <c:v>42752</c:v>
                </c:pt>
                <c:pt idx="1019">
                  <c:v>42753</c:v>
                </c:pt>
                <c:pt idx="1020">
                  <c:v>42754</c:v>
                </c:pt>
                <c:pt idx="1021">
                  <c:v>42755</c:v>
                </c:pt>
                <c:pt idx="1022">
                  <c:v>42758</c:v>
                </c:pt>
                <c:pt idx="1023">
                  <c:v>42759</c:v>
                </c:pt>
                <c:pt idx="1024">
                  <c:v>42760</c:v>
                </c:pt>
                <c:pt idx="1025">
                  <c:v>42761</c:v>
                </c:pt>
                <c:pt idx="1026">
                  <c:v>42762</c:v>
                </c:pt>
                <c:pt idx="1027">
                  <c:v>42765</c:v>
                </c:pt>
                <c:pt idx="1028">
                  <c:v>42766</c:v>
                </c:pt>
                <c:pt idx="1029">
                  <c:v>42767</c:v>
                </c:pt>
                <c:pt idx="1030">
                  <c:v>42768</c:v>
                </c:pt>
                <c:pt idx="1031">
                  <c:v>42769</c:v>
                </c:pt>
                <c:pt idx="1032">
                  <c:v>42772</c:v>
                </c:pt>
                <c:pt idx="1033">
                  <c:v>42773</c:v>
                </c:pt>
                <c:pt idx="1034">
                  <c:v>42774</c:v>
                </c:pt>
                <c:pt idx="1035">
                  <c:v>42775</c:v>
                </c:pt>
                <c:pt idx="1036">
                  <c:v>42776</c:v>
                </c:pt>
                <c:pt idx="1037">
                  <c:v>42779</c:v>
                </c:pt>
                <c:pt idx="1038">
                  <c:v>42780</c:v>
                </c:pt>
                <c:pt idx="1039">
                  <c:v>42781</c:v>
                </c:pt>
                <c:pt idx="1040">
                  <c:v>42782</c:v>
                </c:pt>
                <c:pt idx="1041">
                  <c:v>42783</c:v>
                </c:pt>
                <c:pt idx="1042">
                  <c:v>42787</c:v>
                </c:pt>
                <c:pt idx="1043">
                  <c:v>42788</c:v>
                </c:pt>
                <c:pt idx="1044">
                  <c:v>42789</c:v>
                </c:pt>
                <c:pt idx="1045">
                  <c:v>42790</c:v>
                </c:pt>
                <c:pt idx="1046">
                  <c:v>42793</c:v>
                </c:pt>
                <c:pt idx="1047">
                  <c:v>42794</c:v>
                </c:pt>
                <c:pt idx="1048">
                  <c:v>42795</c:v>
                </c:pt>
                <c:pt idx="1049">
                  <c:v>42796</c:v>
                </c:pt>
                <c:pt idx="1050">
                  <c:v>42797</c:v>
                </c:pt>
                <c:pt idx="1051">
                  <c:v>42800</c:v>
                </c:pt>
                <c:pt idx="1052">
                  <c:v>42801</c:v>
                </c:pt>
                <c:pt idx="1053">
                  <c:v>42802</c:v>
                </c:pt>
                <c:pt idx="1054">
                  <c:v>42803</c:v>
                </c:pt>
                <c:pt idx="1055">
                  <c:v>42804</c:v>
                </c:pt>
                <c:pt idx="1056">
                  <c:v>42807</c:v>
                </c:pt>
                <c:pt idx="1057">
                  <c:v>42808</c:v>
                </c:pt>
                <c:pt idx="1058">
                  <c:v>42809</c:v>
                </c:pt>
                <c:pt idx="1059">
                  <c:v>42810</c:v>
                </c:pt>
                <c:pt idx="1060">
                  <c:v>42811</c:v>
                </c:pt>
                <c:pt idx="1061">
                  <c:v>42814</c:v>
                </c:pt>
                <c:pt idx="1062">
                  <c:v>42815</c:v>
                </c:pt>
                <c:pt idx="1063">
                  <c:v>42816</c:v>
                </c:pt>
                <c:pt idx="1064">
                  <c:v>42817</c:v>
                </c:pt>
                <c:pt idx="1065">
                  <c:v>42818</c:v>
                </c:pt>
                <c:pt idx="1066">
                  <c:v>42821</c:v>
                </c:pt>
                <c:pt idx="1067">
                  <c:v>42822</c:v>
                </c:pt>
                <c:pt idx="1068">
                  <c:v>42823</c:v>
                </c:pt>
                <c:pt idx="1069">
                  <c:v>42824</c:v>
                </c:pt>
                <c:pt idx="1070">
                  <c:v>42825</c:v>
                </c:pt>
                <c:pt idx="1071">
                  <c:v>42828</c:v>
                </c:pt>
                <c:pt idx="1072">
                  <c:v>42829</c:v>
                </c:pt>
                <c:pt idx="1073">
                  <c:v>42830</c:v>
                </c:pt>
                <c:pt idx="1074">
                  <c:v>42831</c:v>
                </c:pt>
                <c:pt idx="1075">
                  <c:v>42832</c:v>
                </c:pt>
                <c:pt idx="1076">
                  <c:v>42835</c:v>
                </c:pt>
                <c:pt idx="1077">
                  <c:v>42836</c:v>
                </c:pt>
                <c:pt idx="1078">
                  <c:v>42837</c:v>
                </c:pt>
                <c:pt idx="1079">
                  <c:v>42838</c:v>
                </c:pt>
                <c:pt idx="1080">
                  <c:v>42842</c:v>
                </c:pt>
                <c:pt idx="1081">
                  <c:v>42843</c:v>
                </c:pt>
                <c:pt idx="1082">
                  <c:v>42844</c:v>
                </c:pt>
                <c:pt idx="1083">
                  <c:v>42845</c:v>
                </c:pt>
                <c:pt idx="1084">
                  <c:v>42846</c:v>
                </c:pt>
                <c:pt idx="1085">
                  <c:v>42849</c:v>
                </c:pt>
                <c:pt idx="1086">
                  <c:v>42850</c:v>
                </c:pt>
                <c:pt idx="1087">
                  <c:v>42851</c:v>
                </c:pt>
                <c:pt idx="1088">
                  <c:v>42852</c:v>
                </c:pt>
                <c:pt idx="1089">
                  <c:v>42853</c:v>
                </c:pt>
                <c:pt idx="1090">
                  <c:v>42856</c:v>
                </c:pt>
                <c:pt idx="1091">
                  <c:v>42857</c:v>
                </c:pt>
                <c:pt idx="1092">
                  <c:v>42858</c:v>
                </c:pt>
                <c:pt idx="1093">
                  <c:v>42859</c:v>
                </c:pt>
                <c:pt idx="1094">
                  <c:v>42860</c:v>
                </c:pt>
                <c:pt idx="1095">
                  <c:v>42863</c:v>
                </c:pt>
                <c:pt idx="1096">
                  <c:v>42864</c:v>
                </c:pt>
                <c:pt idx="1097">
                  <c:v>42865</c:v>
                </c:pt>
                <c:pt idx="1098">
                  <c:v>42866</c:v>
                </c:pt>
                <c:pt idx="1099">
                  <c:v>42867</c:v>
                </c:pt>
                <c:pt idx="1100">
                  <c:v>42870</c:v>
                </c:pt>
                <c:pt idx="1101">
                  <c:v>42871</c:v>
                </c:pt>
                <c:pt idx="1102">
                  <c:v>42872</c:v>
                </c:pt>
                <c:pt idx="1103">
                  <c:v>42873</c:v>
                </c:pt>
                <c:pt idx="1104">
                  <c:v>42874</c:v>
                </c:pt>
                <c:pt idx="1105">
                  <c:v>42877</c:v>
                </c:pt>
                <c:pt idx="1106">
                  <c:v>42878</c:v>
                </c:pt>
                <c:pt idx="1107">
                  <c:v>42879</c:v>
                </c:pt>
                <c:pt idx="1108">
                  <c:v>42880</c:v>
                </c:pt>
                <c:pt idx="1109">
                  <c:v>42881</c:v>
                </c:pt>
                <c:pt idx="1110">
                  <c:v>42885</c:v>
                </c:pt>
                <c:pt idx="1111">
                  <c:v>42886</c:v>
                </c:pt>
                <c:pt idx="1112">
                  <c:v>42887</c:v>
                </c:pt>
                <c:pt idx="1113">
                  <c:v>42888</c:v>
                </c:pt>
                <c:pt idx="1114">
                  <c:v>42891</c:v>
                </c:pt>
                <c:pt idx="1115">
                  <c:v>42892</c:v>
                </c:pt>
                <c:pt idx="1116">
                  <c:v>42893</c:v>
                </c:pt>
                <c:pt idx="1117">
                  <c:v>42894</c:v>
                </c:pt>
                <c:pt idx="1118">
                  <c:v>42895</c:v>
                </c:pt>
                <c:pt idx="1119">
                  <c:v>42898</c:v>
                </c:pt>
                <c:pt idx="1120">
                  <c:v>42899</c:v>
                </c:pt>
                <c:pt idx="1121">
                  <c:v>42900</c:v>
                </c:pt>
                <c:pt idx="1122">
                  <c:v>42901</c:v>
                </c:pt>
                <c:pt idx="1123">
                  <c:v>42902</c:v>
                </c:pt>
                <c:pt idx="1124">
                  <c:v>42905</c:v>
                </c:pt>
                <c:pt idx="1125">
                  <c:v>42906</c:v>
                </c:pt>
                <c:pt idx="1126">
                  <c:v>42907</c:v>
                </c:pt>
                <c:pt idx="1127">
                  <c:v>42908</c:v>
                </c:pt>
                <c:pt idx="1128">
                  <c:v>42909</c:v>
                </c:pt>
                <c:pt idx="1129">
                  <c:v>42912</c:v>
                </c:pt>
                <c:pt idx="1130">
                  <c:v>42913</c:v>
                </c:pt>
                <c:pt idx="1131">
                  <c:v>42914</c:v>
                </c:pt>
                <c:pt idx="1132">
                  <c:v>42915</c:v>
                </c:pt>
                <c:pt idx="1133">
                  <c:v>42916</c:v>
                </c:pt>
                <c:pt idx="1134">
                  <c:v>42919</c:v>
                </c:pt>
                <c:pt idx="1135">
                  <c:v>42921</c:v>
                </c:pt>
                <c:pt idx="1136">
                  <c:v>42922</c:v>
                </c:pt>
                <c:pt idx="1137">
                  <c:v>42923</c:v>
                </c:pt>
                <c:pt idx="1138">
                  <c:v>42926</c:v>
                </c:pt>
                <c:pt idx="1139">
                  <c:v>42927</c:v>
                </c:pt>
                <c:pt idx="1140">
                  <c:v>42928</c:v>
                </c:pt>
                <c:pt idx="1141">
                  <c:v>42929</c:v>
                </c:pt>
                <c:pt idx="1142">
                  <c:v>42930</c:v>
                </c:pt>
                <c:pt idx="1143">
                  <c:v>42933</c:v>
                </c:pt>
                <c:pt idx="1144">
                  <c:v>42934</c:v>
                </c:pt>
                <c:pt idx="1145">
                  <c:v>42935</c:v>
                </c:pt>
                <c:pt idx="1146">
                  <c:v>42936</c:v>
                </c:pt>
                <c:pt idx="1147">
                  <c:v>42937</c:v>
                </c:pt>
                <c:pt idx="1148">
                  <c:v>42940</c:v>
                </c:pt>
                <c:pt idx="1149">
                  <c:v>42941</c:v>
                </c:pt>
                <c:pt idx="1150">
                  <c:v>42942</c:v>
                </c:pt>
                <c:pt idx="1151">
                  <c:v>42943</c:v>
                </c:pt>
                <c:pt idx="1152">
                  <c:v>42944</c:v>
                </c:pt>
                <c:pt idx="1153">
                  <c:v>42947</c:v>
                </c:pt>
                <c:pt idx="1154">
                  <c:v>42948</c:v>
                </c:pt>
                <c:pt idx="1155">
                  <c:v>42949</c:v>
                </c:pt>
                <c:pt idx="1156">
                  <c:v>42950</c:v>
                </c:pt>
                <c:pt idx="1157">
                  <c:v>42951</c:v>
                </c:pt>
                <c:pt idx="1158">
                  <c:v>42954</c:v>
                </c:pt>
                <c:pt idx="1159">
                  <c:v>42955</c:v>
                </c:pt>
                <c:pt idx="1160">
                  <c:v>42956</c:v>
                </c:pt>
                <c:pt idx="1161">
                  <c:v>42957</c:v>
                </c:pt>
                <c:pt idx="1162">
                  <c:v>42958</c:v>
                </c:pt>
                <c:pt idx="1163">
                  <c:v>42961</c:v>
                </c:pt>
                <c:pt idx="1164">
                  <c:v>42962</c:v>
                </c:pt>
                <c:pt idx="1165">
                  <c:v>42963</c:v>
                </c:pt>
                <c:pt idx="1166">
                  <c:v>42964</c:v>
                </c:pt>
                <c:pt idx="1167">
                  <c:v>42965</c:v>
                </c:pt>
                <c:pt idx="1168">
                  <c:v>42968</c:v>
                </c:pt>
                <c:pt idx="1169">
                  <c:v>42969</c:v>
                </c:pt>
                <c:pt idx="1170">
                  <c:v>42970</c:v>
                </c:pt>
                <c:pt idx="1171">
                  <c:v>42971</c:v>
                </c:pt>
                <c:pt idx="1172">
                  <c:v>42972</c:v>
                </c:pt>
                <c:pt idx="1173">
                  <c:v>42975</c:v>
                </c:pt>
                <c:pt idx="1174">
                  <c:v>42976</c:v>
                </c:pt>
                <c:pt idx="1175">
                  <c:v>42977</c:v>
                </c:pt>
                <c:pt idx="1176">
                  <c:v>42978</c:v>
                </c:pt>
                <c:pt idx="1177">
                  <c:v>42979</c:v>
                </c:pt>
                <c:pt idx="1178">
                  <c:v>42983</c:v>
                </c:pt>
                <c:pt idx="1179">
                  <c:v>42984</c:v>
                </c:pt>
                <c:pt idx="1180">
                  <c:v>42985</c:v>
                </c:pt>
                <c:pt idx="1181">
                  <c:v>42986</c:v>
                </c:pt>
                <c:pt idx="1182">
                  <c:v>42989</c:v>
                </c:pt>
                <c:pt idx="1183">
                  <c:v>42990</c:v>
                </c:pt>
                <c:pt idx="1184">
                  <c:v>42991</c:v>
                </c:pt>
                <c:pt idx="1185">
                  <c:v>42992</c:v>
                </c:pt>
                <c:pt idx="1186">
                  <c:v>42993</c:v>
                </c:pt>
                <c:pt idx="1187">
                  <c:v>42996</c:v>
                </c:pt>
                <c:pt idx="1188">
                  <c:v>42997</c:v>
                </c:pt>
                <c:pt idx="1189">
                  <c:v>42998</c:v>
                </c:pt>
                <c:pt idx="1190">
                  <c:v>42999</c:v>
                </c:pt>
                <c:pt idx="1191">
                  <c:v>43000</c:v>
                </c:pt>
                <c:pt idx="1192">
                  <c:v>43003</c:v>
                </c:pt>
                <c:pt idx="1193">
                  <c:v>43004</c:v>
                </c:pt>
                <c:pt idx="1194">
                  <c:v>43005</c:v>
                </c:pt>
                <c:pt idx="1195">
                  <c:v>43006</c:v>
                </c:pt>
                <c:pt idx="1196">
                  <c:v>43007</c:v>
                </c:pt>
                <c:pt idx="1197">
                  <c:v>43010</c:v>
                </c:pt>
                <c:pt idx="1198">
                  <c:v>43011</c:v>
                </c:pt>
                <c:pt idx="1199">
                  <c:v>43012</c:v>
                </c:pt>
                <c:pt idx="1200">
                  <c:v>43013</c:v>
                </c:pt>
                <c:pt idx="1201">
                  <c:v>43014</c:v>
                </c:pt>
                <c:pt idx="1202">
                  <c:v>43017</c:v>
                </c:pt>
                <c:pt idx="1203">
                  <c:v>43018</c:v>
                </c:pt>
                <c:pt idx="1204">
                  <c:v>43019</c:v>
                </c:pt>
                <c:pt idx="1205">
                  <c:v>43020</c:v>
                </c:pt>
                <c:pt idx="1206">
                  <c:v>43021</c:v>
                </c:pt>
                <c:pt idx="1207">
                  <c:v>43024</c:v>
                </c:pt>
                <c:pt idx="1208">
                  <c:v>43025</c:v>
                </c:pt>
                <c:pt idx="1209">
                  <c:v>43026</c:v>
                </c:pt>
                <c:pt idx="1210">
                  <c:v>43027</c:v>
                </c:pt>
                <c:pt idx="1211">
                  <c:v>43028</c:v>
                </c:pt>
                <c:pt idx="1212">
                  <c:v>43031</c:v>
                </c:pt>
                <c:pt idx="1213">
                  <c:v>43032</c:v>
                </c:pt>
                <c:pt idx="1214">
                  <c:v>43033</c:v>
                </c:pt>
                <c:pt idx="1215">
                  <c:v>43034</c:v>
                </c:pt>
                <c:pt idx="1216">
                  <c:v>43035</c:v>
                </c:pt>
                <c:pt idx="1217">
                  <c:v>43038</c:v>
                </c:pt>
                <c:pt idx="1218">
                  <c:v>43039</c:v>
                </c:pt>
                <c:pt idx="1219">
                  <c:v>43040</c:v>
                </c:pt>
                <c:pt idx="1220">
                  <c:v>43041</c:v>
                </c:pt>
                <c:pt idx="1221">
                  <c:v>43042</c:v>
                </c:pt>
                <c:pt idx="1222">
                  <c:v>43045</c:v>
                </c:pt>
                <c:pt idx="1223">
                  <c:v>43046</c:v>
                </c:pt>
                <c:pt idx="1224">
                  <c:v>43047</c:v>
                </c:pt>
                <c:pt idx="1225">
                  <c:v>43048</c:v>
                </c:pt>
                <c:pt idx="1226">
                  <c:v>43049</c:v>
                </c:pt>
                <c:pt idx="1227">
                  <c:v>43052</c:v>
                </c:pt>
                <c:pt idx="1228">
                  <c:v>43053</c:v>
                </c:pt>
                <c:pt idx="1229">
                  <c:v>43054</c:v>
                </c:pt>
                <c:pt idx="1230">
                  <c:v>43055</c:v>
                </c:pt>
                <c:pt idx="1231">
                  <c:v>43056</c:v>
                </c:pt>
                <c:pt idx="1232">
                  <c:v>43059</c:v>
                </c:pt>
                <c:pt idx="1233">
                  <c:v>43060</c:v>
                </c:pt>
                <c:pt idx="1234">
                  <c:v>43061</c:v>
                </c:pt>
                <c:pt idx="1235">
                  <c:v>43063</c:v>
                </c:pt>
                <c:pt idx="1236">
                  <c:v>43066</c:v>
                </c:pt>
                <c:pt idx="1237">
                  <c:v>43067</c:v>
                </c:pt>
                <c:pt idx="1238">
                  <c:v>43068</c:v>
                </c:pt>
                <c:pt idx="1239">
                  <c:v>43069</c:v>
                </c:pt>
                <c:pt idx="1240">
                  <c:v>43070</c:v>
                </c:pt>
                <c:pt idx="1241">
                  <c:v>43073</c:v>
                </c:pt>
                <c:pt idx="1242">
                  <c:v>43074</c:v>
                </c:pt>
                <c:pt idx="1243">
                  <c:v>43075</c:v>
                </c:pt>
                <c:pt idx="1244">
                  <c:v>43076</c:v>
                </c:pt>
                <c:pt idx="1245">
                  <c:v>43077</c:v>
                </c:pt>
                <c:pt idx="1246">
                  <c:v>43080</c:v>
                </c:pt>
                <c:pt idx="1247">
                  <c:v>43081</c:v>
                </c:pt>
                <c:pt idx="1248">
                  <c:v>43082</c:v>
                </c:pt>
                <c:pt idx="1249">
                  <c:v>43083</c:v>
                </c:pt>
                <c:pt idx="1250">
                  <c:v>43084</c:v>
                </c:pt>
                <c:pt idx="1251">
                  <c:v>43087</c:v>
                </c:pt>
                <c:pt idx="1252">
                  <c:v>43088</c:v>
                </c:pt>
                <c:pt idx="1253">
                  <c:v>43089</c:v>
                </c:pt>
                <c:pt idx="1254">
                  <c:v>43090</c:v>
                </c:pt>
                <c:pt idx="1255">
                  <c:v>43091</c:v>
                </c:pt>
                <c:pt idx="1256">
                  <c:v>43095</c:v>
                </c:pt>
                <c:pt idx="1257">
                  <c:v>43096</c:v>
                </c:pt>
                <c:pt idx="1258">
                  <c:v>43097</c:v>
                </c:pt>
                <c:pt idx="1259">
                  <c:v>43098</c:v>
                </c:pt>
                <c:pt idx="1260">
                  <c:v>43102</c:v>
                </c:pt>
                <c:pt idx="1261">
                  <c:v>43103</c:v>
                </c:pt>
                <c:pt idx="1262">
                  <c:v>43104</c:v>
                </c:pt>
                <c:pt idx="1263">
                  <c:v>43105</c:v>
                </c:pt>
                <c:pt idx="1264">
                  <c:v>43108</c:v>
                </c:pt>
                <c:pt idx="1265">
                  <c:v>43109</c:v>
                </c:pt>
                <c:pt idx="1266">
                  <c:v>43110</c:v>
                </c:pt>
                <c:pt idx="1267">
                  <c:v>43111</c:v>
                </c:pt>
                <c:pt idx="1268">
                  <c:v>43112</c:v>
                </c:pt>
                <c:pt idx="1269">
                  <c:v>43116</c:v>
                </c:pt>
                <c:pt idx="1270">
                  <c:v>43117</c:v>
                </c:pt>
                <c:pt idx="1271">
                  <c:v>43118</c:v>
                </c:pt>
                <c:pt idx="1272">
                  <c:v>43119</c:v>
                </c:pt>
                <c:pt idx="1273">
                  <c:v>43122</c:v>
                </c:pt>
                <c:pt idx="1274">
                  <c:v>43123</c:v>
                </c:pt>
                <c:pt idx="1275">
                  <c:v>43124</c:v>
                </c:pt>
                <c:pt idx="1276">
                  <c:v>43125</c:v>
                </c:pt>
                <c:pt idx="1277">
                  <c:v>43126</c:v>
                </c:pt>
                <c:pt idx="1278">
                  <c:v>43129</c:v>
                </c:pt>
                <c:pt idx="1279">
                  <c:v>43130</c:v>
                </c:pt>
                <c:pt idx="1280">
                  <c:v>43131</c:v>
                </c:pt>
                <c:pt idx="1281">
                  <c:v>43132</c:v>
                </c:pt>
                <c:pt idx="1282">
                  <c:v>43133</c:v>
                </c:pt>
                <c:pt idx="1283">
                  <c:v>43136</c:v>
                </c:pt>
                <c:pt idx="1284">
                  <c:v>43137</c:v>
                </c:pt>
                <c:pt idx="1285">
                  <c:v>43138</c:v>
                </c:pt>
                <c:pt idx="1286">
                  <c:v>43139</c:v>
                </c:pt>
                <c:pt idx="1287">
                  <c:v>43140</c:v>
                </c:pt>
                <c:pt idx="1288">
                  <c:v>43143</c:v>
                </c:pt>
                <c:pt idx="1289">
                  <c:v>43144</c:v>
                </c:pt>
                <c:pt idx="1290">
                  <c:v>43145</c:v>
                </c:pt>
                <c:pt idx="1291">
                  <c:v>43146</c:v>
                </c:pt>
                <c:pt idx="1292">
                  <c:v>43147</c:v>
                </c:pt>
                <c:pt idx="1293">
                  <c:v>43151</c:v>
                </c:pt>
                <c:pt idx="1294">
                  <c:v>43152</c:v>
                </c:pt>
                <c:pt idx="1295">
                  <c:v>43153</c:v>
                </c:pt>
                <c:pt idx="1296">
                  <c:v>43154</c:v>
                </c:pt>
                <c:pt idx="1297">
                  <c:v>43157</c:v>
                </c:pt>
                <c:pt idx="1298">
                  <c:v>43158</c:v>
                </c:pt>
                <c:pt idx="1299">
                  <c:v>43159</c:v>
                </c:pt>
                <c:pt idx="1300">
                  <c:v>43160</c:v>
                </c:pt>
                <c:pt idx="1301">
                  <c:v>43161</c:v>
                </c:pt>
                <c:pt idx="1302">
                  <c:v>43164</c:v>
                </c:pt>
                <c:pt idx="1303">
                  <c:v>43165</c:v>
                </c:pt>
                <c:pt idx="1304">
                  <c:v>43166</c:v>
                </c:pt>
                <c:pt idx="1305">
                  <c:v>43167</c:v>
                </c:pt>
                <c:pt idx="1306">
                  <c:v>43168</c:v>
                </c:pt>
                <c:pt idx="1307">
                  <c:v>43171</c:v>
                </c:pt>
                <c:pt idx="1308">
                  <c:v>43172</c:v>
                </c:pt>
                <c:pt idx="1309">
                  <c:v>43173</c:v>
                </c:pt>
                <c:pt idx="1310">
                  <c:v>43174</c:v>
                </c:pt>
                <c:pt idx="1311">
                  <c:v>43175</c:v>
                </c:pt>
                <c:pt idx="1312">
                  <c:v>43178</c:v>
                </c:pt>
                <c:pt idx="1313">
                  <c:v>43179</c:v>
                </c:pt>
                <c:pt idx="1314">
                  <c:v>43180</c:v>
                </c:pt>
                <c:pt idx="1315">
                  <c:v>43181</c:v>
                </c:pt>
                <c:pt idx="1316">
                  <c:v>43182</c:v>
                </c:pt>
                <c:pt idx="1317">
                  <c:v>43185</c:v>
                </c:pt>
                <c:pt idx="1318">
                  <c:v>43186</c:v>
                </c:pt>
                <c:pt idx="1319">
                  <c:v>43187</c:v>
                </c:pt>
                <c:pt idx="1320">
                  <c:v>43188</c:v>
                </c:pt>
                <c:pt idx="1321">
                  <c:v>43192</c:v>
                </c:pt>
                <c:pt idx="1322">
                  <c:v>43193</c:v>
                </c:pt>
                <c:pt idx="1323">
                  <c:v>43194</c:v>
                </c:pt>
                <c:pt idx="1324">
                  <c:v>43195</c:v>
                </c:pt>
                <c:pt idx="1325">
                  <c:v>43196</c:v>
                </c:pt>
                <c:pt idx="1326">
                  <c:v>43199</c:v>
                </c:pt>
                <c:pt idx="1327">
                  <c:v>43200</c:v>
                </c:pt>
                <c:pt idx="1328">
                  <c:v>43201</c:v>
                </c:pt>
                <c:pt idx="1329">
                  <c:v>43202</c:v>
                </c:pt>
                <c:pt idx="1330">
                  <c:v>43203</c:v>
                </c:pt>
                <c:pt idx="1331">
                  <c:v>43206</c:v>
                </c:pt>
                <c:pt idx="1332">
                  <c:v>43207</c:v>
                </c:pt>
                <c:pt idx="1333">
                  <c:v>43208</c:v>
                </c:pt>
                <c:pt idx="1334">
                  <c:v>43209</c:v>
                </c:pt>
                <c:pt idx="1335">
                  <c:v>43210</c:v>
                </c:pt>
                <c:pt idx="1336">
                  <c:v>43213</c:v>
                </c:pt>
                <c:pt idx="1337">
                  <c:v>43214</c:v>
                </c:pt>
                <c:pt idx="1338">
                  <c:v>43215</c:v>
                </c:pt>
                <c:pt idx="1339">
                  <c:v>43216</c:v>
                </c:pt>
                <c:pt idx="1340">
                  <c:v>43217</c:v>
                </c:pt>
                <c:pt idx="1341">
                  <c:v>43220</c:v>
                </c:pt>
                <c:pt idx="1342">
                  <c:v>43221</c:v>
                </c:pt>
                <c:pt idx="1343">
                  <c:v>43222</c:v>
                </c:pt>
                <c:pt idx="1344">
                  <c:v>43223</c:v>
                </c:pt>
                <c:pt idx="1345">
                  <c:v>43224</c:v>
                </c:pt>
                <c:pt idx="1346">
                  <c:v>43227</c:v>
                </c:pt>
                <c:pt idx="1347">
                  <c:v>43228</c:v>
                </c:pt>
                <c:pt idx="1348">
                  <c:v>43229</c:v>
                </c:pt>
                <c:pt idx="1349">
                  <c:v>43230</c:v>
                </c:pt>
                <c:pt idx="1350">
                  <c:v>43231</c:v>
                </c:pt>
                <c:pt idx="1351">
                  <c:v>43234</c:v>
                </c:pt>
                <c:pt idx="1352">
                  <c:v>43235</c:v>
                </c:pt>
                <c:pt idx="1353">
                  <c:v>43236</c:v>
                </c:pt>
                <c:pt idx="1354">
                  <c:v>43237</c:v>
                </c:pt>
                <c:pt idx="1355">
                  <c:v>43238</c:v>
                </c:pt>
                <c:pt idx="1356">
                  <c:v>43241</c:v>
                </c:pt>
                <c:pt idx="1357">
                  <c:v>43242</c:v>
                </c:pt>
                <c:pt idx="1358">
                  <c:v>43243</c:v>
                </c:pt>
                <c:pt idx="1359">
                  <c:v>43244</c:v>
                </c:pt>
                <c:pt idx="1360">
                  <c:v>43245</c:v>
                </c:pt>
                <c:pt idx="1361">
                  <c:v>43249</c:v>
                </c:pt>
                <c:pt idx="1362">
                  <c:v>43250</c:v>
                </c:pt>
                <c:pt idx="1363">
                  <c:v>43251</c:v>
                </c:pt>
                <c:pt idx="1364">
                  <c:v>43252</c:v>
                </c:pt>
                <c:pt idx="1365">
                  <c:v>43255</c:v>
                </c:pt>
                <c:pt idx="1366">
                  <c:v>43256</c:v>
                </c:pt>
                <c:pt idx="1367">
                  <c:v>43257</c:v>
                </c:pt>
                <c:pt idx="1368">
                  <c:v>43258</c:v>
                </c:pt>
                <c:pt idx="1369">
                  <c:v>43259</c:v>
                </c:pt>
                <c:pt idx="1370">
                  <c:v>43262</c:v>
                </c:pt>
                <c:pt idx="1371">
                  <c:v>43263</c:v>
                </c:pt>
                <c:pt idx="1372">
                  <c:v>43264</c:v>
                </c:pt>
                <c:pt idx="1373">
                  <c:v>43265</c:v>
                </c:pt>
                <c:pt idx="1374">
                  <c:v>43266</c:v>
                </c:pt>
                <c:pt idx="1375">
                  <c:v>43269</c:v>
                </c:pt>
                <c:pt idx="1376">
                  <c:v>43270</c:v>
                </c:pt>
                <c:pt idx="1377">
                  <c:v>43271</c:v>
                </c:pt>
                <c:pt idx="1378">
                  <c:v>43272</c:v>
                </c:pt>
                <c:pt idx="1379">
                  <c:v>43273</c:v>
                </c:pt>
                <c:pt idx="1380">
                  <c:v>43276</c:v>
                </c:pt>
                <c:pt idx="1381">
                  <c:v>43277</c:v>
                </c:pt>
                <c:pt idx="1382">
                  <c:v>43278</c:v>
                </c:pt>
                <c:pt idx="1383">
                  <c:v>43279</c:v>
                </c:pt>
                <c:pt idx="1384">
                  <c:v>43280</c:v>
                </c:pt>
                <c:pt idx="1385">
                  <c:v>43283</c:v>
                </c:pt>
                <c:pt idx="1386">
                  <c:v>43284</c:v>
                </c:pt>
                <c:pt idx="1387">
                  <c:v>43286</c:v>
                </c:pt>
                <c:pt idx="1388">
                  <c:v>43287</c:v>
                </c:pt>
                <c:pt idx="1389">
                  <c:v>43290</c:v>
                </c:pt>
                <c:pt idx="1390">
                  <c:v>43291</c:v>
                </c:pt>
                <c:pt idx="1391">
                  <c:v>43292</c:v>
                </c:pt>
                <c:pt idx="1392">
                  <c:v>43293</c:v>
                </c:pt>
                <c:pt idx="1393">
                  <c:v>43294</c:v>
                </c:pt>
                <c:pt idx="1394">
                  <c:v>43297</c:v>
                </c:pt>
                <c:pt idx="1395">
                  <c:v>43298</c:v>
                </c:pt>
                <c:pt idx="1396">
                  <c:v>43299</c:v>
                </c:pt>
                <c:pt idx="1397">
                  <c:v>43300</c:v>
                </c:pt>
                <c:pt idx="1398">
                  <c:v>43301</c:v>
                </c:pt>
                <c:pt idx="1399">
                  <c:v>43304</c:v>
                </c:pt>
                <c:pt idx="1400">
                  <c:v>43305</c:v>
                </c:pt>
                <c:pt idx="1401">
                  <c:v>43306</c:v>
                </c:pt>
                <c:pt idx="1402">
                  <c:v>43307</c:v>
                </c:pt>
                <c:pt idx="1403">
                  <c:v>43308</c:v>
                </c:pt>
                <c:pt idx="1404">
                  <c:v>43311</c:v>
                </c:pt>
                <c:pt idx="1405">
                  <c:v>43312</c:v>
                </c:pt>
                <c:pt idx="1406">
                  <c:v>43313</c:v>
                </c:pt>
                <c:pt idx="1407">
                  <c:v>43314</c:v>
                </c:pt>
                <c:pt idx="1408">
                  <c:v>43315</c:v>
                </c:pt>
                <c:pt idx="1409">
                  <c:v>43318</c:v>
                </c:pt>
                <c:pt idx="1410">
                  <c:v>43319</c:v>
                </c:pt>
                <c:pt idx="1411">
                  <c:v>43320</c:v>
                </c:pt>
                <c:pt idx="1412">
                  <c:v>43321</c:v>
                </c:pt>
                <c:pt idx="1413">
                  <c:v>43322</c:v>
                </c:pt>
                <c:pt idx="1414">
                  <c:v>43325</c:v>
                </c:pt>
                <c:pt idx="1415">
                  <c:v>43326</c:v>
                </c:pt>
                <c:pt idx="1416">
                  <c:v>43327</c:v>
                </c:pt>
                <c:pt idx="1417">
                  <c:v>43328</c:v>
                </c:pt>
                <c:pt idx="1418">
                  <c:v>43329</c:v>
                </c:pt>
                <c:pt idx="1419">
                  <c:v>43332</c:v>
                </c:pt>
                <c:pt idx="1420">
                  <c:v>43333</c:v>
                </c:pt>
                <c:pt idx="1421">
                  <c:v>43334</c:v>
                </c:pt>
                <c:pt idx="1422">
                  <c:v>43335</c:v>
                </c:pt>
                <c:pt idx="1423">
                  <c:v>43336</c:v>
                </c:pt>
                <c:pt idx="1424">
                  <c:v>43339</c:v>
                </c:pt>
                <c:pt idx="1425">
                  <c:v>43340</c:v>
                </c:pt>
                <c:pt idx="1426">
                  <c:v>43341</c:v>
                </c:pt>
                <c:pt idx="1427">
                  <c:v>43342</c:v>
                </c:pt>
                <c:pt idx="1428">
                  <c:v>43343</c:v>
                </c:pt>
                <c:pt idx="1429">
                  <c:v>43347</c:v>
                </c:pt>
                <c:pt idx="1430">
                  <c:v>43348</c:v>
                </c:pt>
                <c:pt idx="1431">
                  <c:v>43349</c:v>
                </c:pt>
                <c:pt idx="1432">
                  <c:v>43350</c:v>
                </c:pt>
                <c:pt idx="1433">
                  <c:v>43353</c:v>
                </c:pt>
                <c:pt idx="1434">
                  <c:v>43354</c:v>
                </c:pt>
                <c:pt idx="1435">
                  <c:v>43355</c:v>
                </c:pt>
                <c:pt idx="1436">
                  <c:v>43356</c:v>
                </c:pt>
                <c:pt idx="1437">
                  <c:v>43357</c:v>
                </c:pt>
                <c:pt idx="1438">
                  <c:v>43360</c:v>
                </c:pt>
                <c:pt idx="1439">
                  <c:v>43361</c:v>
                </c:pt>
                <c:pt idx="1440">
                  <c:v>43362</c:v>
                </c:pt>
                <c:pt idx="1441">
                  <c:v>43363</c:v>
                </c:pt>
                <c:pt idx="1442">
                  <c:v>43364</c:v>
                </c:pt>
                <c:pt idx="1443">
                  <c:v>43367</c:v>
                </c:pt>
                <c:pt idx="1444">
                  <c:v>43368</c:v>
                </c:pt>
                <c:pt idx="1445">
                  <c:v>43369</c:v>
                </c:pt>
                <c:pt idx="1446">
                  <c:v>43370</c:v>
                </c:pt>
                <c:pt idx="1447">
                  <c:v>43371</c:v>
                </c:pt>
                <c:pt idx="1448">
                  <c:v>43374</c:v>
                </c:pt>
                <c:pt idx="1449">
                  <c:v>43375</c:v>
                </c:pt>
                <c:pt idx="1450">
                  <c:v>43376</c:v>
                </c:pt>
                <c:pt idx="1451">
                  <c:v>43377</c:v>
                </c:pt>
                <c:pt idx="1452">
                  <c:v>43378</c:v>
                </c:pt>
                <c:pt idx="1453">
                  <c:v>43381</c:v>
                </c:pt>
                <c:pt idx="1454">
                  <c:v>43382</c:v>
                </c:pt>
                <c:pt idx="1455">
                  <c:v>43383</c:v>
                </c:pt>
                <c:pt idx="1456">
                  <c:v>43384</c:v>
                </c:pt>
                <c:pt idx="1457">
                  <c:v>43385</c:v>
                </c:pt>
                <c:pt idx="1458">
                  <c:v>43388</c:v>
                </c:pt>
                <c:pt idx="1459">
                  <c:v>43389</c:v>
                </c:pt>
                <c:pt idx="1460">
                  <c:v>43390</c:v>
                </c:pt>
                <c:pt idx="1461">
                  <c:v>43391</c:v>
                </c:pt>
                <c:pt idx="1462">
                  <c:v>43392</c:v>
                </c:pt>
                <c:pt idx="1463">
                  <c:v>43395</c:v>
                </c:pt>
                <c:pt idx="1464">
                  <c:v>43396</c:v>
                </c:pt>
                <c:pt idx="1465">
                  <c:v>43397</c:v>
                </c:pt>
                <c:pt idx="1466">
                  <c:v>43398</c:v>
                </c:pt>
                <c:pt idx="1467">
                  <c:v>43399</c:v>
                </c:pt>
                <c:pt idx="1468">
                  <c:v>43402</c:v>
                </c:pt>
                <c:pt idx="1469">
                  <c:v>43403</c:v>
                </c:pt>
                <c:pt idx="1470">
                  <c:v>43404</c:v>
                </c:pt>
                <c:pt idx="1471">
                  <c:v>43405</c:v>
                </c:pt>
                <c:pt idx="1472">
                  <c:v>43406</c:v>
                </c:pt>
                <c:pt idx="1473">
                  <c:v>43409</c:v>
                </c:pt>
                <c:pt idx="1474">
                  <c:v>43410</c:v>
                </c:pt>
                <c:pt idx="1475">
                  <c:v>43411</c:v>
                </c:pt>
                <c:pt idx="1476">
                  <c:v>43412</c:v>
                </c:pt>
                <c:pt idx="1477">
                  <c:v>43413</c:v>
                </c:pt>
                <c:pt idx="1478">
                  <c:v>43416</c:v>
                </c:pt>
                <c:pt idx="1479">
                  <c:v>43417</c:v>
                </c:pt>
                <c:pt idx="1480">
                  <c:v>43418</c:v>
                </c:pt>
                <c:pt idx="1481">
                  <c:v>43419</c:v>
                </c:pt>
                <c:pt idx="1482">
                  <c:v>43420</c:v>
                </c:pt>
                <c:pt idx="1483">
                  <c:v>43423</c:v>
                </c:pt>
                <c:pt idx="1484">
                  <c:v>43424</c:v>
                </c:pt>
                <c:pt idx="1485">
                  <c:v>43425</c:v>
                </c:pt>
                <c:pt idx="1486">
                  <c:v>43427</c:v>
                </c:pt>
                <c:pt idx="1487">
                  <c:v>43430</c:v>
                </c:pt>
                <c:pt idx="1488">
                  <c:v>43431</c:v>
                </c:pt>
                <c:pt idx="1489">
                  <c:v>43432</c:v>
                </c:pt>
                <c:pt idx="1490">
                  <c:v>43433</c:v>
                </c:pt>
                <c:pt idx="1491">
                  <c:v>43434</c:v>
                </c:pt>
                <c:pt idx="1492">
                  <c:v>43437</c:v>
                </c:pt>
                <c:pt idx="1493">
                  <c:v>43438</c:v>
                </c:pt>
                <c:pt idx="1494">
                  <c:v>43440</c:v>
                </c:pt>
                <c:pt idx="1495">
                  <c:v>43441</c:v>
                </c:pt>
                <c:pt idx="1496">
                  <c:v>43444</c:v>
                </c:pt>
                <c:pt idx="1497">
                  <c:v>43445</c:v>
                </c:pt>
                <c:pt idx="1498">
                  <c:v>43446</c:v>
                </c:pt>
                <c:pt idx="1499">
                  <c:v>43447</c:v>
                </c:pt>
                <c:pt idx="1500">
                  <c:v>43448</c:v>
                </c:pt>
                <c:pt idx="1501">
                  <c:v>43451</c:v>
                </c:pt>
                <c:pt idx="1502">
                  <c:v>43452</c:v>
                </c:pt>
                <c:pt idx="1503">
                  <c:v>43453</c:v>
                </c:pt>
                <c:pt idx="1504">
                  <c:v>43454</c:v>
                </c:pt>
                <c:pt idx="1505">
                  <c:v>43455</c:v>
                </c:pt>
                <c:pt idx="1506">
                  <c:v>43458</c:v>
                </c:pt>
                <c:pt idx="1507">
                  <c:v>43460</c:v>
                </c:pt>
                <c:pt idx="1508">
                  <c:v>43461</c:v>
                </c:pt>
                <c:pt idx="1509">
                  <c:v>43462</c:v>
                </c:pt>
                <c:pt idx="1510">
                  <c:v>43465</c:v>
                </c:pt>
                <c:pt idx="1511">
                  <c:v>43467</c:v>
                </c:pt>
                <c:pt idx="1512">
                  <c:v>43468</c:v>
                </c:pt>
                <c:pt idx="1513">
                  <c:v>43469</c:v>
                </c:pt>
                <c:pt idx="1514">
                  <c:v>43472</c:v>
                </c:pt>
                <c:pt idx="1515">
                  <c:v>43473</c:v>
                </c:pt>
                <c:pt idx="1516">
                  <c:v>43474</c:v>
                </c:pt>
                <c:pt idx="1517">
                  <c:v>43475</c:v>
                </c:pt>
                <c:pt idx="1518">
                  <c:v>43476</c:v>
                </c:pt>
                <c:pt idx="1519">
                  <c:v>43479</c:v>
                </c:pt>
                <c:pt idx="1520">
                  <c:v>43480</c:v>
                </c:pt>
                <c:pt idx="1521">
                  <c:v>43481</c:v>
                </c:pt>
                <c:pt idx="1522">
                  <c:v>43482</c:v>
                </c:pt>
                <c:pt idx="1523">
                  <c:v>43483</c:v>
                </c:pt>
                <c:pt idx="1524">
                  <c:v>43487</c:v>
                </c:pt>
                <c:pt idx="1525">
                  <c:v>43488</c:v>
                </c:pt>
                <c:pt idx="1526">
                  <c:v>43489</c:v>
                </c:pt>
                <c:pt idx="1527">
                  <c:v>43490</c:v>
                </c:pt>
                <c:pt idx="1528">
                  <c:v>43493</c:v>
                </c:pt>
                <c:pt idx="1529">
                  <c:v>43494</c:v>
                </c:pt>
                <c:pt idx="1530">
                  <c:v>43495</c:v>
                </c:pt>
                <c:pt idx="1531">
                  <c:v>43496</c:v>
                </c:pt>
                <c:pt idx="1532">
                  <c:v>43497</c:v>
                </c:pt>
                <c:pt idx="1533">
                  <c:v>43500</c:v>
                </c:pt>
                <c:pt idx="1534">
                  <c:v>43501</c:v>
                </c:pt>
                <c:pt idx="1535">
                  <c:v>43502</c:v>
                </c:pt>
                <c:pt idx="1536">
                  <c:v>43503</c:v>
                </c:pt>
                <c:pt idx="1537">
                  <c:v>43504</c:v>
                </c:pt>
                <c:pt idx="1538">
                  <c:v>43507</c:v>
                </c:pt>
                <c:pt idx="1539">
                  <c:v>43508</c:v>
                </c:pt>
                <c:pt idx="1540">
                  <c:v>43509</c:v>
                </c:pt>
                <c:pt idx="1541">
                  <c:v>43510</c:v>
                </c:pt>
                <c:pt idx="1542">
                  <c:v>43511</c:v>
                </c:pt>
                <c:pt idx="1543">
                  <c:v>43515</c:v>
                </c:pt>
                <c:pt idx="1544">
                  <c:v>43516</c:v>
                </c:pt>
                <c:pt idx="1545">
                  <c:v>43517</c:v>
                </c:pt>
                <c:pt idx="1546">
                  <c:v>43518</c:v>
                </c:pt>
                <c:pt idx="1547">
                  <c:v>43521</c:v>
                </c:pt>
                <c:pt idx="1548">
                  <c:v>43522</c:v>
                </c:pt>
                <c:pt idx="1549">
                  <c:v>43523</c:v>
                </c:pt>
                <c:pt idx="1550">
                  <c:v>43524</c:v>
                </c:pt>
                <c:pt idx="1551">
                  <c:v>43525</c:v>
                </c:pt>
                <c:pt idx="1552">
                  <c:v>43528</c:v>
                </c:pt>
                <c:pt idx="1553">
                  <c:v>43529</c:v>
                </c:pt>
                <c:pt idx="1554">
                  <c:v>43530</c:v>
                </c:pt>
                <c:pt idx="1555">
                  <c:v>43531</c:v>
                </c:pt>
                <c:pt idx="1556">
                  <c:v>43532</c:v>
                </c:pt>
                <c:pt idx="1557">
                  <c:v>43535</c:v>
                </c:pt>
                <c:pt idx="1558">
                  <c:v>43536</c:v>
                </c:pt>
                <c:pt idx="1559">
                  <c:v>43537</c:v>
                </c:pt>
                <c:pt idx="1560">
                  <c:v>43538</c:v>
                </c:pt>
                <c:pt idx="1561">
                  <c:v>43539</c:v>
                </c:pt>
                <c:pt idx="1562">
                  <c:v>43542</c:v>
                </c:pt>
                <c:pt idx="1563">
                  <c:v>43543</c:v>
                </c:pt>
                <c:pt idx="1564">
                  <c:v>43544</c:v>
                </c:pt>
                <c:pt idx="1565">
                  <c:v>43545</c:v>
                </c:pt>
                <c:pt idx="1566">
                  <c:v>43546</c:v>
                </c:pt>
                <c:pt idx="1567">
                  <c:v>43549</c:v>
                </c:pt>
                <c:pt idx="1568">
                  <c:v>43550</c:v>
                </c:pt>
                <c:pt idx="1569">
                  <c:v>43551</c:v>
                </c:pt>
                <c:pt idx="1570">
                  <c:v>43552</c:v>
                </c:pt>
                <c:pt idx="1571">
                  <c:v>43553</c:v>
                </c:pt>
                <c:pt idx="1572">
                  <c:v>43556</c:v>
                </c:pt>
                <c:pt idx="1573">
                  <c:v>43557</c:v>
                </c:pt>
                <c:pt idx="1574">
                  <c:v>43558</c:v>
                </c:pt>
                <c:pt idx="1575">
                  <c:v>43559</c:v>
                </c:pt>
                <c:pt idx="1576">
                  <c:v>43560</c:v>
                </c:pt>
                <c:pt idx="1577">
                  <c:v>43563</c:v>
                </c:pt>
                <c:pt idx="1578">
                  <c:v>43564</c:v>
                </c:pt>
                <c:pt idx="1579">
                  <c:v>43565</c:v>
                </c:pt>
                <c:pt idx="1580">
                  <c:v>43566</c:v>
                </c:pt>
                <c:pt idx="1581">
                  <c:v>43567</c:v>
                </c:pt>
                <c:pt idx="1582">
                  <c:v>43570</c:v>
                </c:pt>
                <c:pt idx="1583">
                  <c:v>43571</c:v>
                </c:pt>
                <c:pt idx="1584">
                  <c:v>43572</c:v>
                </c:pt>
                <c:pt idx="1585">
                  <c:v>43573</c:v>
                </c:pt>
                <c:pt idx="1586">
                  <c:v>43577</c:v>
                </c:pt>
                <c:pt idx="1587">
                  <c:v>43578</c:v>
                </c:pt>
                <c:pt idx="1588">
                  <c:v>43579</c:v>
                </c:pt>
                <c:pt idx="1589">
                  <c:v>43580</c:v>
                </c:pt>
                <c:pt idx="1590">
                  <c:v>43581</c:v>
                </c:pt>
                <c:pt idx="1591">
                  <c:v>43584</c:v>
                </c:pt>
                <c:pt idx="1592">
                  <c:v>43585</c:v>
                </c:pt>
                <c:pt idx="1593">
                  <c:v>43586</c:v>
                </c:pt>
                <c:pt idx="1594">
                  <c:v>43587</c:v>
                </c:pt>
                <c:pt idx="1595">
                  <c:v>43588</c:v>
                </c:pt>
                <c:pt idx="1596">
                  <c:v>43591</c:v>
                </c:pt>
                <c:pt idx="1597">
                  <c:v>43592</c:v>
                </c:pt>
                <c:pt idx="1598">
                  <c:v>43593</c:v>
                </c:pt>
                <c:pt idx="1599">
                  <c:v>43594</c:v>
                </c:pt>
                <c:pt idx="1600">
                  <c:v>43595</c:v>
                </c:pt>
                <c:pt idx="1601">
                  <c:v>43598</c:v>
                </c:pt>
                <c:pt idx="1602">
                  <c:v>43599</c:v>
                </c:pt>
                <c:pt idx="1603">
                  <c:v>43600</c:v>
                </c:pt>
                <c:pt idx="1604">
                  <c:v>43601</c:v>
                </c:pt>
                <c:pt idx="1605">
                  <c:v>43602</c:v>
                </c:pt>
                <c:pt idx="1606">
                  <c:v>43605</c:v>
                </c:pt>
                <c:pt idx="1607">
                  <c:v>43606</c:v>
                </c:pt>
                <c:pt idx="1608">
                  <c:v>43607</c:v>
                </c:pt>
                <c:pt idx="1609">
                  <c:v>43608</c:v>
                </c:pt>
                <c:pt idx="1610">
                  <c:v>43609</c:v>
                </c:pt>
                <c:pt idx="1611">
                  <c:v>43613</c:v>
                </c:pt>
                <c:pt idx="1612">
                  <c:v>43614</c:v>
                </c:pt>
                <c:pt idx="1613">
                  <c:v>43615</c:v>
                </c:pt>
                <c:pt idx="1614">
                  <c:v>43616</c:v>
                </c:pt>
                <c:pt idx="1615">
                  <c:v>43619</c:v>
                </c:pt>
                <c:pt idx="1616">
                  <c:v>43620</c:v>
                </c:pt>
                <c:pt idx="1617">
                  <c:v>43621</c:v>
                </c:pt>
                <c:pt idx="1618">
                  <c:v>43622</c:v>
                </c:pt>
                <c:pt idx="1619">
                  <c:v>43623</c:v>
                </c:pt>
                <c:pt idx="1620">
                  <c:v>43626</c:v>
                </c:pt>
                <c:pt idx="1621">
                  <c:v>43627</c:v>
                </c:pt>
                <c:pt idx="1622">
                  <c:v>43628</c:v>
                </c:pt>
                <c:pt idx="1623">
                  <c:v>43629</c:v>
                </c:pt>
                <c:pt idx="1624">
                  <c:v>43630</c:v>
                </c:pt>
                <c:pt idx="1625">
                  <c:v>43633</c:v>
                </c:pt>
                <c:pt idx="1626">
                  <c:v>43634</c:v>
                </c:pt>
                <c:pt idx="1627">
                  <c:v>43635</c:v>
                </c:pt>
                <c:pt idx="1628">
                  <c:v>43636</c:v>
                </c:pt>
                <c:pt idx="1629">
                  <c:v>43637</c:v>
                </c:pt>
                <c:pt idx="1630">
                  <c:v>43640</c:v>
                </c:pt>
                <c:pt idx="1631">
                  <c:v>43641</c:v>
                </c:pt>
                <c:pt idx="1632">
                  <c:v>43642</c:v>
                </c:pt>
                <c:pt idx="1633">
                  <c:v>43643</c:v>
                </c:pt>
                <c:pt idx="1634">
                  <c:v>43644</c:v>
                </c:pt>
                <c:pt idx="1635">
                  <c:v>43647</c:v>
                </c:pt>
                <c:pt idx="1636">
                  <c:v>43648</c:v>
                </c:pt>
                <c:pt idx="1637">
                  <c:v>43649</c:v>
                </c:pt>
                <c:pt idx="1638">
                  <c:v>43651</c:v>
                </c:pt>
                <c:pt idx="1639">
                  <c:v>43654</c:v>
                </c:pt>
                <c:pt idx="1640">
                  <c:v>43655</c:v>
                </c:pt>
                <c:pt idx="1641">
                  <c:v>43656</c:v>
                </c:pt>
                <c:pt idx="1642">
                  <c:v>43657</c:v>
                </c:pt>
                <c:pt idx="1643">
                  <c:v>43658</c:v>
                </c:pt>
                <c:pt idx="1644">
                  <c:v>43661</c:v>
                </c:pt>
                <c:pt idx="1645">
                  <c:v>43662</c:v>
                </c:pt>
                <c:pt idx="1646">
                  <c:v>43663</c:v>
                </c:pt>
                <c:pt idx="1647">
                  <c:v>43664</c:v>
                </c:pt>
                <c:pt idx="1648">
                  <c:v>43665</c:v>
                </c:pt>
                <c:pt idx="1649">
                  <c:v>43668</c:v>
                </c:pt>
                <c:pt idx="1650">
                  <c:v>43669</c:v>
                </c:pt>
                <c:pt idx="1651">
                  <c:v>43670</c:v>
                </c:pt>
                <c:pt idx="1652">
                  <c:v>43671</c:v>
                </c:pt>
                <c:pt idx="1653">
                  <c:v>43672</c:v>
                </c:pt>
                <c:pt idx="1654">
                  <c:v>43675</c:v>
                </c:pt>
                <c:pt idx="1655">
                  <c:v>43676</c:v>
                </c:pt>
                <c:pt idx="1656">
                  <c:v>43677</c:v>
                </c:pt>
                <c:pt idx="1657">
                  <c:v>43678</c:v>
                </c:pt>
                <c:pt idx="1658">
                  <c:v>43679</c:v>
                </c:pt>
                <c:pt idx="1659">
                  <c:v>43682</c:v>
                </c:pt>
                <c:pt idx="1660">
                  <c:v>43683</c:v>
                </c:pt>
                <c:pt idx="1661">
                  <c:v>43684</c:v>
                </c:pt>
                <c:pt idx="1662">
                  <c:v>43685</c:v>
                </c:pt>
                <c:pt idx="1663">
                  <c:v>43686</c:v>
                </c:pt>
                <c:pt idx="1664">
                  <c:v>43689</c:v>
                </c:pt>
                <c:pt idx="1665">
                  <c:v>43690</c:v>
                </c:pt>
                <c:pt idx="1666">
                  <c:v>43691</c:v>
                </c:pt>
                <c:pt idx="1667">
                  <c:v>43692</c:v>
                </c:pt>
                <c:pt idx="1668">
                  <c:v>43693</c:v>
                </c:pt>
                <c:pt idx="1669">
                  <c:v>43696</c:v>
                </c:pt>
                <c:pt idx="1670">
                  <c:v>43697</c:v>
                </c:pt>
                <c:pt idx="1671">
                  <c:v>43698</c:v>
                </c:pt>
                <c:pt idx="1672">
                  <c:v>43699</c:v>
                </c:pt>
                <c:pt idx="1673">
                  <c:v>43700</c:v>
                </c:pt>
                <c:pt idx="1674">
                  <c:v>43703</c:v>
                </c:pt>
                <c:pt idx="1675">
                  <c:v>43704</c:v>
                </c:pt>
                <c:pt idx="1676">
                  <c:v>43705</c:v>
                </c:pt>
                <c:pt idx="1677">
                  <c:v>43706</c:v>
                </c:pt>
                <c:pt idx="1678">
                  <c:v>43707</c:v>
                </c:pt>
                <c:pt idx="1679">
                  <c:v>43711</c:v>
                </c:pt>
                <c:pt idx="1680">
                  <c:v>43712</c:v>
                </c:pt>
                <c:pt idx="1681">
                  <c:v>43713</c:v>
                </c:pt>
                <c:pt idx="1682">
                  <c:v>43714</c:v>
                </c:pt>
                <c:pt idx="1683">
                  <c:v>43717</c:v>
                </c:pt>
                <c:pt idx="1684">
                  <c:v>43718</c:v>
                </c:pt>
                <c:pt idx="1685">
                  <c:v>43719</c:v>
                </c:pt>
                <c:pt idx="1686">
                  <c:v>43720</c:v>
                </c:pt>
                <c:pt idx="1687">
                  <c:v>43721</c:v>
                </c:pt>
                <c:pt idx="1688">
                  <c:v>43724</c:v>
                </c:pt>
                <c:pt idx="1689">
                  <c:v>43725</c:v>
                </c:pt>
                <c:pt idx="1690">
                  <c:v>43726</c:v>
                </c:pt>
                <c:pt idx="1691">
                  <c:v>43727</c:v>
                </c:pt>
                <c:pt idx="1692">
                  <c:v>43728</c:v>
                </c:pt>
                <c:pt idx="1693">
                  <c:v>43731</c:v>
                </c:pt>
                <c:pt idx="1694">
                  <c:v>43732</c:v>
                </c:pt>
                <c:pt idx="1695">
                  <c:v>43733</c:v>
                </c:pt>
                <c:pt idx="1696">
                  <c:v>43734</c:v>
                </c:pt>
                <c:pt idx="1697">
                  <c:v>43735</c:v>
                </c:pt>
                <c:pt idx="1698">
                  <c:v>43738</c:v>
                </c:pt>
                <c:pt idx="1699">
                  <c:v>43739</c:v>
                </c:pt>
                <c:pt idx="1700">
                  <c:v>43740</c:v>
                </c:pt>
                <c:pt idx="1701">
                  <c:v>43741</c:v>
                </c:pt>
                <c:pt idx="1702">
                  <c:v>43742</c:v>
                </c:pt>
                <c:pt idx="1703">
                  <c:v>43745</c:v>
                </c:pt>
                <c:pt idx="1704">
                  <c:v>43746</c:v>
                </c:pt>
                <c:pt idx="1705">
                  <c:v>43747</c:v>
                </c:pt>
                <c:pt idx="1706">
                  <c:v>43748</c:v>
                </c:pt>
                <c:pt idx="1707">
                  <c:v>43749</c:v>
                </c:pt>
                <c:pt idx="1708">
                  <c:v>43752</c:v>
                </c:pt>
                <c:pt idx="1709">
                  <c:v>43753</c:v>
                </c:pt>
                <c:pt idx="1710">
                  <c:v>43754</c:v>
                </c:pt>
                <c:pt idx="1711">
                  <c:v>43755</c:v>
                </c:pt>
                <c:pt idx="1712">
                  <c:v>43756</c:v>
                </c:pt>
                <c:pt idx="1713">
                  <c:v>43759</c:v>
                </c:pt>
                <c:pt idx="1714">
                  <c:v>43760</c:v>
                </c:pt>
                <c:pt idx="1715">
                  <c:v>43761</c:v>
                </c:pt>
                <c:pt idx="1716">
                  <c:v>43762</c:v>
                </c:pt>
                <c:pt idx="1717">
                  <c:v>43763</c:v>
                </c:pt>
                <c:pt idx="1718">
                  <c:v>43766</c:v>
                </c:pt>
                <c:pt idx="1719">
                  <c:v>43767</c:v>
                </c:pt>
                <c:pt idx="1720">
                  <c:v>43768</c:v>
                </c:pt>
                <c:pt idx="1721">
                  <c:v>43769</c:v>
                </c:pt>
                <c:pt idx="1722">
                  <c:v>43770</c:v>
                </c:pt>
                <c:pt idx="1723">
                  <c:v>43773</c:v>
                </c:pt>
                <c:pt idx="1724">
                  <c:v>43774</c:v>
                </c:pt>
                <c:pt idx="1725">
                  <c:v>43775</c:v>
                </c:pt>
                <c:pt idx="1726">
                  <c:v>43776</c:v>
                </c:pt>
                <c:pt idx="1727">
                  <c:v>43777</c:v>
                </c:pt>
                <c:pt idx="1728">
                  <c:v>43780</c:v>
                </c:pt>
                <c:pt idx="1729">
                  <c:v>43781</c:v>
                </c:pt>
                <c:pt idx="1730">
                  <c:v>43782</c:v>
                </c:pt>
                <c:pt idx="1731">
                  <c:v>43783</c:v>
                </c:pt>
                <c:pt idx="1732">
                  <c:v>43784</c:v>
                </c:pt>
                <c:pt idx="1733">
                  <c:v>43787</c:v>
                </c:pt>
                <c:pt idx="1734">
                  <c:v>43788</c:v>
                </c:pt>
                <c:pt idx="1735">
                  <c:v>43789</c:v>
                </c:pt>
                <c:pt idx="1736">
                  <c:v>43790</c:v>
                </c:pt>
                <c:pt idx="1737">
                  <c:v>43791</c:v>
                </c:pt>
                <c:pt idx="1738">
                  <c:v>43794</c:v>
                </c:pt>
                <c:pt idx="1739">
                  <c:v>43795</c:v>
                </c:pt>
                <c:pt idx="1740">
                  <c:v>43796</c:v>
                </c:pt>
                <c:pt idx="1741">
                  <c:v>43798</c:v>
                </c:pt>
                <c:pt idx="1742">
                  <c:v>43801</c:v>
                </c:pt>
                <c:pt idx="1743">
                  <c:v>43802</c:v>
                </c:pt>
                <c:pt idx="1744">
                  <c:v>43803</c:v>
                </c:pt>
                <c:pt idx="1745">
                  <c:v>43804</c:v>
                </c:pt>
                <c:pt idx="1746">
                  <c:v>43805</c:v>
                </c:pt>
                <c:pt idx="1747">
                  <c:v>43808</c:v>
                </c:pt>
                <c:pt idx="1748">
                  <c:v>43809</c:v>
                </c:pt>
                <c:pt idx="1749">
                  <c:v>43810</c:v>
                </c:pt>
                <c:pt idx="1750">
                  <c:v>43811</c:v>
                </c:pt>
                <c:pt idx="1751">
                  <c:v>43812</c:v>
                </c:pt>
                <c:pt idx="1752">
                  <c:v>43815</c:v>
                </c:pt>
                <c:pt idx="1753">
                  <c:v>43816</c:v>
                </c:pt>
                <c:pt idx="1754">
                  <c:v>43817</c:v>
                </c:pt>
                <c:pt idx="1755">
                  <c:v>43818</c:v>
                </c:pt>
                <c:pt idx="1756">
                  <c:v>43819</c:v>
                </c:pt>
                <c:pt idx="1757">
                  <c:v>43822</c:v>
                </c:pt>
                <c:pt idx="1758">
                  <c:v>43823</c:v>
                </c:pt>
                <c:pt idx="1759">
                  <c:v>43825</c:v>
                </c:pt>
                <c:pt idx="1760">
                  <c:v>43826</c:v>
                </c:pt>
                <c:pt idx="1761">
                  <c:v>43829</c:v>
                </c:pt>
                <c:pt idx="1762">
                  <c:v>43830</c:v>
                </c:pt>
                <c:pt idx="1763">
                  <c:v>43832</c:v>
                </c:pt>
                <c:pt idx="1764">
                  <c:v>43833</c:v>
                </c:pt>
                <c:pt idx="1765">
                  <c:v>43836</c:v>
                </c:pt>
                <c:pt idx="1766">
                  <c:v>43837</c:v>
                </c:pt>
                <c:pt idx="1767">
                  <c:v>43838</c:v>
                </c:pt>
                <c:pt idx="1768">
                  <c:v>43839</c:v>
                </c:pt>
                <c:pt idx="1769">
                  <c:v>43840</c:v>
                </c:pt>
                <c:pt idx="1770">
                  <c:v>43843</c:v>
                </c:pt>
                <c:pt idx="1771">
                  <c:v>43844</c:v>
                </c:pt>
                <c:pt idx="1772">
                  <c:v>43845</c:v>
                </c:pt>
                <c:pt idx="1773">
                  <c:v>43846</c:v>
                </c:pt>
                <c:pt idx="1774">
                  <c:v>43847</c:v>
                </c:pt>
                <c:pt idx="1775">
                  <c:v>43851</c:v>
                </c:pt>
                <c:pt idx="1776">
                  <c:v>43852</c:v>
                </c:pt>
                <c:pt idx="1777">
                  <c:v>43853</c:v>
                </c:pt>
                <c:pt idx="1778">
                  <c:v>43854</c:v>
                </c:pt>
                <c:pt idx="1779">
                  <c:v>43857</c:v>
                </c:pt>
                <c:pt idx="1780">
                  <c:v>43858</c:v>
                </c:pt>
                <c:pt idx="1781">
                  <c:v>43859</c:v>
                </c:pt>
                <c:pt idx="1782">
                  <c:v>43860</c:v>
                </c:pt>
                <c:pt idx="1783">
                  <c:v>43861</c:v>
                </c:pt>
                <c:pt idx="1784">
                  <c:v>43864</c:v>
                </c:pt>
                <c:pt idx="1785">
                  <c:v>43865</c:v>
                </c:pt>
                <c:pt idx="1786">
                  <c:v>43866</c:v>
                </c:pt>
                <c:pt idx="1787">
                  <c:v>43867</c:v>
                </c:pt>
                <c:pt idx="1788">
                  <c:v>43868</c:v>
                </c:pt>
                <c:pt idx="1789">
                  <c:v>43871</c:v>
                </c:pt>
                <c:pt idx="1790">
                  <c:v>43872</c:v>
                </c:pt>
                <c:pt idx="1791">
                  <c:v>43873</c:v>
                </c:pt>
                <c:pt idx="1792">
                  <c:v>43874</c:v>
                </c:pt>
                <c:pt idx="1793">
                  <c:v>43875</c:v>
                </c:pt>
                <c:pt idx="1794">
                  <c:v>43879</c:v>
                </c:pt>
                <c:pt idx="1795">
                  <c:v>43880</c:v>
                </c:pt>
                <c:pt idx="1796">
                  <c:v>43881</c:v>
                </c:pt>
                <c:pt idx="1797">
                  <c:v>43882</c:v>
                </c:pt>
                <c:pt idx="1798">
                  <c:v>43885</c:v>
                </c:pt>
                <c:pt idx="1799">
                  <c:v>43886</c:v>
                </c:pt>
                <c:pt idx="1800">
                  <c:v>43887</c:v>
                </c:pt>
                <c:pt idx="1801">
                  <c:v>43888</c:v>
                </c:pt>
                <c:pt idx="1802">
                  <c:v>43889</c:v>
                </c:pt>
                <c:pt idx="1803">
                  <c:v>43892</c:v>
                </c:pt>
                <c:pt idx="1804">
                  <c:v>43893</c:v>
                </c:pt>
                <c:pt idx="1805">
                  <c:v>43894</c:v>
                </c:pt>
                <c:pt idx="1806">
                  <c:v>43895</c:v>
                </c:pt>
                <c:pt idx="1807">
                  <c:v>43896</c:v>
                </c:pt>
                <c:pt idx="1808">
                  <c:v>43899</c:v>
                </c:pt>
                <c:pt idx="1809">
                  <c:v>43900</c:v>
                </c:pt>
                <c:pt idx="1810">
                  <c:v>43901</c:v>
                </c:pt>
                <c:pt idx="1811">
                  <c:v>43902</c:v>
                </c:pt>
                <c:pt idx="1812">
                  <c:v>43903</c:v>
                </c:pt>
                <c:pt idx="1813">
                  <c:v>43906</c:v>
                </c:pt>
                <c:pt idx="1814">
                  <c:v>43907</c:v>
                </c:pt>
                <c:pt idx="1815">
                  <c:v>43908</c:v>
                </c:pt>
                <c:pt idx="1816">
                  <c:v>43909</c:v>
                </c:pt>
                <c:pt idx="1817">
                  <c:v>43910</c:v>
                </c:pt>
                <c:pt idx="1818">
                  <c:v>43913</c:v>
                </c:pt>
                <c:pt idx="1819">
                  <c:v>43914</c:v>
                </c:pt>
                <c:pt idx="1820">
                  <c:v>43915</c:v>
                </c:pt>
                <c:pt idx="1821">
                  <c:v>43916</c:v>
                </c:pt>
                <c:pt idx="1822">
                  <c:v>43917</c:v>
                </c:pt>
                <c:pt idx="1823">
                  <c:v>43920</c:v>
                </c:pt>
                <c:pt idx="1824">
                  <c:v>43921</c:v>
                </c:pt>
                <c:pt idx="1825">
                  <c:v>43922</c:v>
                </c:pt>
                <c:pt idx="1826">
                  <c:v>43923</c:v>
                </c:pt>
                <c:pt idx="1827">
                  <c:v>43924</c:v>
                </c:pt>
                <c:pt idx="1828">
                  <c:v>43927</c:v>
                </c:pt>
                <c:pt idx="1829">
                  <c:v>43928</c:v>
                </c:pt>
                <c:pt idx="1830">
                  <c:v>43929</c:v>
                </c:pt>
                <c:pt idx="1831">
                  <c:v>43930</c:v>
                </c:pt>
                <c:pt idx="1832">
                  <c:v>43934</c:v>
                </c:pt>
                <c:pt idx="1833">
                  <c:v>43935</c:v>
                </c:pt>
                <c:pt idx="1834">
                  <c:v>43936</c:v>
                </c:pt>
                <c:pt idx="1835">
                  <c:v>43937</c:v>
                </c:pt>
                <c:pt idx="1836">
                  <c:v>43938</c:v>
                </c:pt>
                <c:pt idx="1837">
                  <c:v>43941</c:v>
                </c:pt>
                <c:pt idx="1838">
                  <c:v>43942</c:v>
                </c:pt>
                <c:pt idx="1839">
                  <c:v>43943</c:v>
                </c:pt>
                <c:pt idx="1840">
                  <c:v>43944</c:v>
                </c:pt>
                <c:pt idx="1841">
                  <c:v>43945</c:v>
                </c:pt>
                <c:pt idx="1842">
                  <c:v>43948</c:v>
                </c:pt>
                <c:pt idx="1843">
                  <c:v>43949</c:v>
                </c:pt>
                <c:pt idx="1844">
                  <c:v>43950</c:v>
                </c:pt>
                <c:pt idx="1845">
                  <c:v>43951</c:v>
                </c:pt>
                <c:pt idx="1846">
                  <c:v>43952</c:v>
                </c:pt>
                <c:pt idx="1847">
                  <c:v>43955</c:v>
                </c:pt>
                <c:pt idx="1848">
                  <c:v>43956</c:v>
                </c:pt>
                <c:pt idx="1849">
                  <c:v>43957</c:v>
                </c:pt>
                <c:pt idx="1850">
                  <c:v>43958</c:v>
                </c:pt>
                <c:pt idx="1851">
                  <c:v>43959</c:v>
                </c:pt>
                <c:pt idx="1852">
                  <c:v>43962</c:v>
                </c:pt>
                <c:pt idx="1853">
                  <c:v>43963</c:v>
                </c:pt>
                <c:pt idx="1854">
                  <c:v>43964</c:v>
                </c:pt>
                <c:pt idx="1855">
                  <c:v>43965</c:v>
                </c:pt>
                <c:pt idx="1856">
                  <c:v>43966</c:v>
                </c:pt>
                <c:pt idx="1857">
                  <c:v>43969</c:v>
                </c:pt>
                <c:pt idx="1858">
                  <c:v>43970</c:v>
                </c:pt>
                <c:pt idx="1859">
                  <c:v>43971</c:v>
                </c:pt>
                <c:pt idx="1860">
                  <c:v>43972</c:v>
                </c:pt>
                <c:pt idx="1861">
                  <c:v>43973</c:v>
                </c:pt>
                <c:pt idx="1862">
                  <c:v>43977</c:v>
                </c:pt>
                <c:pt idx="1863">
                  <c:v>43978</c:v>
                </c:pt>
                <c:pt idx="1864">
                  <c:v>43979</c:v>
                </c:pt>
                <c:pt idx="1865">
                  <c:v>43980</c:v>
                </c:pt>
                <c:pt idx="1866">
                  <c:v>43983</c:v>
                </c:pt>
                <c:pt idx="1867">
                  <c:v>43984</c:v>
                </c:pt>
                <c:pt idx="1868">
                  <c:v>43985</c:v>
                </c:pt>
                <c:pt idx="1869">
                  <c:v>43986</c:v>
                </c:pt>
                <c:pt idx="1870">
                  <c:v>43987</c:v>
                </c:pt>
                <c:pt idx="1871">
                  <c:v>43990</c:v>
                </c:pt>
                <c:pt idx="1872">
                  <c:v>43991</c:v>
                </c:pt>
                <c:pt idx="1873">
                  <c:v>43992</c:v>
                </c:pt>
                <c:pt idx="1874">
                  <c:v>43993</c:v>
                </c:pt>
                <c:pt idx="1875">
                  <c:v>43994</c:v>
                </c:pt>
                <c:pt idx="1876">
                  <c:v>43997</c:v>
                </c:pt>
                <c:pt idx="1877">
                  <c:v>43998</c:v>
                </c:pt>
                <c:pt idx="1878">
                  <c:v>43999</c:v>
                </c:pt>
                <c:pt idx="1879">
                  <c:v>44000</c:v>
                </c:pt>
                <c:pt idx="1880">
                  <c:v>44001</c:v>
                </c:pt>
                <c:pt idx="1881">
                  <c:v>44004</c:v>
                </c:pt>
                <c:pt idx="1882">
                  <c:v>44005</c:v>
                </c:pt>
                <c:pt idx="1883">
                  <c:v>44006</c:v>
                </c:pt>
                <c:pt idx="1884">
                  <c:v>44007</c:v>
                </c:pt>
                <c:pt idx="1885">
                  <c:v>44008</c:v>
                </c:pt>
                <c:pt idx="1886">
                  <c:v>44011</c:v>
                </c:pt>
                <c:pt idx="1887">
                  <c:v>44012</c:v>
                </c:pt>
                <c:pt idx="1888">
                  <c:v>44013</c:v>
                </c:pt>
                <c:pt idx="1889">
                  <c:v>44014</c:v>
                </c:pt>
                <c:pt idx="1890">
                  <c:v>44018</c:v>
                </c:pt>
                <c:pt idx="1891">
                  <c:v>44019</c:v>
                </c:pt>
                <c:pt idx="1892">
                  <c:v>44020</c:v>
                </c:pt>
                <c:pt idx="1893">
                  <c:v>44021</c:v>
                </c:pt>
                <c:pt idx="1894">
                  <c:v>44022</c:v>
                </c:pt>
                <c:pt idx="1895">
                  <c:v>44025</c:v>
                </c:pt>
                <c:pt idx="1896">
                  <c:v>44026</c:v>
                </c:pt>
                <c:pt idx="1897">
                  <c:v>44027</c:v>
                </c:pt>
                <c:pt idx="1898">
                  <c:v>44028</c:v>
                </c:pt>
                <c:pt idx="1899">
                  <c:v>44029</c:v>
                </c:pt>
                <c:pt idx="1900">
                  <c:v>44032</c:v>
                </c:pt>
                <c:pt idx="1901">
                  <c:v>44033</c:v>
                </c:pt>
                <c:pt idx="1902">
                  <c:v>44034</c:v>
                </c:pt>
                <c:pt idx="1903">
                  <c:v>44035</c:v>
                </c:pt>
                <c:pt idx="1904">
                  <c:v>44036</c:v>
                </c:pt>
                <c:pt idx="1905">
                  <c:v>44039</c:v>
                </c:pt>
                <c:pt idx="1906">
                  <c:v>44040</c:v>
                </c:pt>
                <c:pt idx="1907">
                  <c:v>44041</c:v>
                </c:pt>
                <c:pt idx="1908">
                  <c:v>44042</c:v>
                </c:pt>
                <c:pt idx="1909">
                  <c:v>44043</c:v>
                </c:pt>
                <c:pt idx="1910">
                  <c:v>44046</c:v>
                </c:pt>
                <c:pt idx="1911">
                  <c:v>44047</c:v>
                </c:pt>
                <c:pt idx="1912">
                  <c:v>44048</c:v>
                </c:pt>
                <c:pt idx="1913">
                  <c:v>44049</c:v>
                </c:pt>
                <c:pt idx="1914">
                  <c:v>44050</c:v>
                </c:pt>
                <c:pt idx="1915">
                  <c:v>44053</c:v>
                </c:pt>
                <c:pt idx="1916">
                  <c:v>44054</c:v>
                </c:pt>
                <c:pt idx="1917">
                  <c:v>44055</c:v>
                </c:pt>
                <c:pt idx="1918">
                  <c:v>44056</c:v>
                </c:pt>
                <c:pt idx="1919">
                  <c:v>44057</c:v>
                </c:pt>
                <c:pt idx="1920">
                  <c:v>44060</c:v>
                </c:pt>
                <c:pt idx="1921">
                  <c:v>44061</c:v>
                </c:pt>
                <c:pt idx="1922">
                  <c:v>44062</c:v>
                </c:pt>
                <c:pt idx="1923">
                  <c:v>44063</c:v>
                </c:pt>
                <c:pt idx="1924">
                  <c:v>44064</c:v>
                </c:pt>
                <c:pt idx="1925">
                  <c:v>44067</c:v>
                </c:pt>
                <c:pt idx="1926">
                  <c:v>44068</c:v>
                </c:pt>
                <c:pt idx="1927">
                  <c:v>44069</c:v>
                </c:pt>
                <c:pt idx="1928">
                  <c:v>44070</c:v>
                </c:pt>
                <c:pt idx="1929">
                  <c:v>44071</c:v>
                </c:pt>
                <c:pt idx="1930">
                  <c:v>44074</c:v>
                </c:pt>
                <c:pt idx="1931">
                  <c:v>44075</c:v>
                </c:pt>
                <c:pt idx="1932">
                  <c:v>44076</c:v>
                </c:pt>
                <c:pt idx="1933">
                  <c:v>44077</c:v>
                </c:pt>
                <c:pt idx="1934">
                  <c:v>44078</c:v>
                </c:pt>
                <c:pt idx="1935">
                  <c:v>44082</c:v>
                </c:pt>
                <c:pt idx="1936">
                  <c:v>44083</c:v>
                </c:pt>
                <c:pt idx="1937">
                  <c:v>44084</c:v>
                </c:pt>
                <c:pt idx="1938">
                  <c:v>44085</c:v>
                </c:pt>
                <c:pt idx="1939">
                  <c:v>44088</c:v>
                </c:pt>
                <c:pt idx="1940">
                  <c:v>44089</c:v>
                </c:pt>
                <c:pt idx="1941">
                  <c:v>44090</c:v>
                </c:pt>
                <c:pt idx="1942">
                  <c:v>44091</c:v>
                </c:pt>
                <c:pt idx="1943">
                  <c:v>44092</c:v>
                </c:pt>
                <c:pt idx="1944">
                  <c:v>44095</c:v>
                </c:pt>
                <c:pt idx="1945">
                  <c:v>44096</c:v>
                </c:pt>
                <c:pt idx="1946">
                  <c:v>44097</c:v>
                </c:pt>
                <c:pt idx="1947">
                  <c:v>44098</c:v>
                </c:pt>
                <c:pt idx="1948">
                  <c:v>44099</c:v>
                </c:pt>
                <c:pt idx="1949">
                  <c:v>44102</c:v>
                </c:pt>
                <c:pt idx="1950">
                  <c:v>44103</c:v>
                </c:pt>
                <c:pt idx="1951">
                  <c:v>44104</c:v>
                </c:pt>
                <c:pt idx="1952">
                  <c:v>44105</c:v>
                </c:pt>
                <c:pt idx="1953">
                  <c:v>44106</c:v>
                </c:pt>
                <c:pt idx="1954">
                  <c:v>44109</c:v>
                </c:pt>
                <c:pt idx="1955">
                  <c:v>44110</c:v>
                </c:pt>
                <c:pt idx="1956">
                  <c:v>44111</c:v>
                </c:pt>
                <c:pt idx="1957">
                  <c:v>44112</c:v>
                </c:pt>
                <c:pt idx="1958">
                  <c:v>44113</c:v>
                </c:pt>
                <c:pt idx="1959">
                  <c:v>44116</c:v>
                </c:pt>
                <c:pt idx="1960">
                  <c:v>44117</c:v>
                </c:pt>
                <c:pt idx="1961">
                  <c:v>44118</c:v>
                </c:pt>
                <c:pt idx="1962">
                  <c:v>44119</c:v>
                </c:pt>
                <c:pt idx="1963">
                  <c:v>44120</c:v>
                </c:pt>
                <c:pt idx="1964">
                  <c:v>44123</c:v>
                </c:pt>
                <c:pt idx="1965">
                  <c:v>44124</c:v>
                </c:pt>
                <c:pt idx="1966">
                  <c:v>44125</c:v>
                </c:pt>
                <c:pt idx="1967">
                  <c:v>44126</c:v>
                </c:pt>
                <c:pt idx="1968">
                  <c:v>44127</c:v>
                </c:pt>
                <c:pt idx="1969">
                  <c:v>44130</c:v>
                </c:pt>
                <c:pt idx="1970">
                  <c:v>44131</c:v>
                </c:pt>
                <c:pt idx="1971">
                  <c:v>44132</c:v>
                </c:pt>
                <c:pt idx="1972">
                  <c:v>44133</c:v>
                </c:pt>
                <c:pt idx="1973">
                  <c:v>44134</c:v>
                </c:pt>
                <c:pt idx="1974">
                  <c:v>44137</c:v>
                </c:pt>
                <c:pt idx="1975">
                  <c:v>44138</c:v>
                </c:pt>
                <c:pt idx="1976">
                  <c:v>44139</c:v>
                </c:pt>
                <c:pt idx="1977">
                  <c:v>44140</c:v>
                </c:pt>
                <c:pt idx="1978">
                  <c:v>44141</c:v>
                </c:pt>
                <c:pt idx="1979">
                  <c:v>44144</c:v>
                </c:pt>
                <c:pt idx="1980">
                  <c:v>44145</c:v>
                </c:pt>
                <c:pt idx="1981">
                  <c:v>44146</c:v>
                </c:pt>
                <c:pt idx="1982">
                  <c:v>44147</c:v>
                </c:pt>
                <c:pt idx="1983">
                  <c:v>44148</c:v>
                </c:pt>
                <c:pt idx="1984">
                  <c:v>44151</c:v>
                </c:pt>
                <c:pt idx="1985">
                  <c:v>44152</c:v>
                </c:pt>
                <c:pt idx="1986">
                  <c:v>44153</c:v>
                </c:pt>
                <c:pt idx="1987">
                  <c:v>44154</c:v>
                </c:pt>
                <c:pt idx="1988">
                  <c:v>44155</c:v>
                </c:pt>
                <c:pt idx="1989">
                  <c:v>44158</c:v>
                </c:pt>
                <c:pt idx="1990">
                  <c:v>44159</c:v>
                </c:pt>
                <c:pt idx="1991">
                  <c:v>44160</c:v>
                </c:pt>
                <c:pt idx="1992">
                  <c:v>44162</c:v>
                </c:pt>
                <c:pt idx="1993">
                  <c:v>44165</c:v>
                </c:pt>
                <c:pt idx="1994">
                  <c:v>44166</c:v>
                </c:pt>
                <c:pt idx="1995">
                  <c:v>44167</c:v>
                </c:pt>
                <c:pt idx="1996">
                  <c:v>44168</c:v>
                </c:pt>
                <c:pt idx="1997">
                  <c:v>44169</c:v>
                </c:pt>
                <c:pt idx="1998">
                  <c:v>44172</c:v>
                </c:pt>
                <c:pt idx="1999">
                  <c:v>44173</c:v>
                </c:pt>
                <c:pt idx="2000">
                  <c:v>44174</c:v>
                </c:pt>
                <c:pt idx="2001">
                  <c:v>44175</c:v>
                </c:pt>
                <c:pt idx="2002">
                  <c:v>44176</c:v>
                </c:pt>
                <c:pt idx="2003">
                  <c:v>44179</c:v>
                </c:pt>
                <c:pt idx="2004">
                  <c:v>44180</c:v>
                </c:pt>
                <c:pt idx="2005">
                  <c:v>44181</c:v>
                </c:pt>
                <c:pt idx="2006">
                  <c:v>44182</c:v>
                </c:pt>
                <c:pt idx="2007">
                  <c:v>44183</c:v>
                </c:pt>
                <c:pt idx="2008">
                  <c:v>44186</c:v>
                </c:pt>
                <c:pt idx="2009">
                  <c:v>44187</c:v>
                </c:pt>
                <c:pt idx="2010">
                  <c:v>44188</c:v>
                </c:pt>
                <c:pt idx="2011">
                  <c:v>44189</c:v>
                </c:pt>
                <c:pt idx="2012">
                  <c:v>44193</c:v>
                </c:pt>
                <c:pt idx="2013">
                  <c:v>44194</c:v>
                </c:pt>
                <c:pt idx="2014">
                  <c:v>44195</c:v>
                </c:pt>
                <c:pt idx="2015">
                  <c:v>44196</c:v>
                </c:pt>
                <c:pt idx="2016">
                  <c:v>44200</c:v>
                </c:pt>
                <c:pt idx="2017">
                  <c:v>44201</c:v>
                </c:pt>
                <c:pt idx="2018">
                  <c:v>44202</c:v>
                </c:pt>
                <c:pt idx="2019">
                  <c:v>44203</c:v>
                </c:pt>
                <c:pt idx="2020">
                  <c:v>44204</c:v>
                </c:pt>
                <c:pt idx="2021">
                  <c:v>44207</c:v>
                </c:pt>
                <c:pt idx="2022">
                  <c:v>44208</c:v>
                </c:pt>
                <c:pt idx="2023">
                  <c:v>44209</c:v>
                </c:pt>
                <c:pt idx="2024">
                  <c:v>44210</c:v>
                </c:pt>
                <c:pt idx="2025">
                  <c:v>44211</c:v>
                </c:pt>
                <c:pt idx="2026">
                  <c:v>44215</c:v>
                </c:pt>
                <c:pt idx="2027">
                  <c:v>44216</c:v>
                </c:pt>
                <c:pt idx="2028">
                  <c:v>44217</c:v>
                </c:pt>
                <c:pt idx="2029">
                  <c:v>44218</c:v>
                </c:pt>
                <c:pt idx="2030">
                  <c:v>44221</c:v>
                </c:pt>
                <c:pt idx="2031">
                  <c:v>44222</c:v>
                </c:pt>
                <c:pt idx="2032">
                  <c:v>44223</c:v>
                </c:pt>
                <c:pt idx="2033">
                  <c:v>44224</c:v>
                </c:pt>
                <c:pt idx="2034">
                  <c:v>44225</c:v>
                </c:pt>
                <c:pt idx="2035">
                  <c:v>44228</c:v>
                </c:pt>
                <c:pt idx="2036">
                  <c:v>44229</c:v>
                </c:pt>
                <c:pt idx="2037">
                  <c:v>44230</c:v>
                </c:pt>
                <c:pt idx="2038">
                  <c:v>44231</c:v>
                </c:pt>
                <c:pt idx="2039">
                  <c:v>44232</c:v>
                </c:pt>
                <c:pt idx="2040">
                  <c:v>44235</c:v>
                </c:pt>
                <c:pt idx="2041">
                  <c:v>44236</c:v>
                </c:pt>
                <c:pt idx="2042">
                  <c:v>44237</c:v>
                </c:pt>
                <c:pt idx="2043">
                  <c:v>44238</c:v>
                </c:pt>
                <c:pt idx="2044">
                  <c:v>44239</c:v>
                </c:pt>
                <c:pt idx="2045">
                  <c:v>44243</c:v>
                </c:pt>
                <c:pt idx="2046">
                  <c:v>44244</c:v>
                </c:pt>
                <c:pt idx="2047">
                  <c:v>44245</c:v>
                </c:pt>
                <c:pt idx="2048">
                  <c:v>44246</c:v>
                </c:pt>
                <c:pt idx="2049">
                  <c:v>44249</c:v>
                </c:pt>
                <c:pt idx="2050">
                  <c:v>44250</c:v>
                </c:pt>
                <c:pt idx="2051">
                  <c:v>44251</c:v>
                </c:pt>
                <c:pt idx="2052">
                  <c:v>44252</c:v>
                </c:pt>
                <c:pt idx="2053">
                  <c:v>44253</c:v>
                </c:pt>
                <c:pt idx="2054">
                  <c:v>44256</c:v>
                </c:pt>
                <c:pt idx="2055">
                  <c:v>44257</c:v>
                </c:pt>
                <c:pt idx="2056">
                  <c:v>44258</c:v>
                </c:pt>
                <c:pt idx="2057">
                  <c:v>44259</c:v>
                </c:pt>
                <c:pt idx="2058">
                  <c:v>44260</c:v>
                </c:pt>
                <c:pt idx="2059">
                  <c:v>44263</c:v>
                </c:pt>
                <c:pt idx="2060">
                  <c:v>44264</c:v>
                </c:pt>
                <c:pt idx="2061">
                  <c:v>44265</c:v>
                </c:pt>
                <c:pt idx="2062">
                  <c:v>44266</c:v>
                </c:pt>
                <c:pt idx="2063">
                  <c:v>44267</c:v>
                </c:pt>
                <c:pt idx="2064">
                  <c:v>44270</c:v>
                </c:pt>
                <c:pt idx="2065">
                  <c:v>44271</c:v>
                </c:pt>
                <c:pt idx="2066">
                  <c:v>44272</c:v>
                </c:pt>
                <c:pt idx="2067">
                  <c:v>44273</c:v>
                </c:pt>
                <c:pt idx="2068">
                  <c:v>44274</c:v>
                </c:pt>
                <c:pt idx="2069">
                  <c:v>44277</c:v>
                </c:pt>
                <c:pt idx="2070">
                  <c:v>44278</c:v>
                </c:pt>
                <c:pt idx="2071">
                  <c:v>44279</c:v>
                </c:pt>
                <c:pt idx="2072">
                  <c:v>44280</c:v>
                </c:pt>
                <c:pt idx="2073">
                  <c:v>44281</c:v>
                </c:pt>
                <c:pt idx="2074">
                  <c:v>44284</c:v>
                </c:pt>
                <c:pt idx="2075">
                  <c:v>44285</c:v>
                </c:pt>
                <c:pt idx="2076">
                  <c:v>44286</c:v>
                </c:pt>
                <c:pt idx="2077">
                  <c:v>44287</c:v>
                </c:pt>
                <c:pt idx="2078">
                  <c:v>44291</c:v>
                </c:pt>
                <c:pt idx="2079">
                  <c:v>44292</c:v>
                </c:pt>
                <c:pt idx="2080">
                  <c:v>44293</c:v>
                </c:pt>
                <c:pt idx="2081">
                  <c:v>44294</c:v>
                </c:pt>
                <c:pt idx="2082">
                  <c:v>44295</c:v>
                </c:pt>
                <c:pt idx="2083">
                  <c:v>44298</c:v>
                </c:pt>
                <c:pt idx="2084">
                  <c:v>44299</c:v>
                </c:pt>
                <c:pt idx="2085">
                  <c:v>44300</c:v>
                </c:pt>
                <c:pt idx="2086">
                  <c:v>44301</c:v>
                </c:pt>
                <c:pt idx="2087">
                  <c:v>44302</c:v>
                </c:pt>
                <c:pt idx="2088">
                  <c:v>44305</c:v>
                </c:pt>
                <c:pt idx="2089">
                  <c:v>44306</c:v>
                </c:pt>
                <c:pt idx="2090">
                  <c:v>44307</c:v>
                </c:pt>
                <c:pt idx="2091">
                  <c:v>44308</c:v>
                </c:pt>
                <c:pt idx="2092">
                  <c:v>44309</c:v>
                </c:pt>
                <c:pt idx="2093">
                  <c:v>44312</c:v>
                </c:pt>
                <c:pt idx="2094">
                  <c:v>44313</c:v>
                </c:pt>
                <c:pt idx="2095">
                  <c:v>44314</c:v>
                </c:pt>
                <c:pt idx="2096">
                  <c:v>44315</c:v>
                </c:pt>
                <c:pt idx="2097">
                  <c:v>44316</c:v>
                </c:pt>
                <c:pt idx="2098">
                  <c:v>44319</c:v>
                </c:pt>
                <c:pt idx="2099">
                  <c:v>44320</c:v>
                </c:pt>
                <c:pt idx="2100">
                  <c:v>44321</c:v>
                </c:pt>
                <c:pt idx="2101">
                  <c:v>44322</c:v>
                </c:pt>
                <c:pt idx="2102">
                  <c:v>44323</c:v>
                </c:pt>
                <c:pt idx="2103">
                  <c:v>44326</c:v>
                </c:pt>
                <c:pt idx="2104">
                  <c:v>44327</c:v>
                </c:pt>
                <c:pt idx="2105">
                  <c:v>44328</c:v>
                </c:pt>
                <c:pt idx="2106">
                  <c:v>44329</c:v>
                </c:pt>
                <c:pt idx="2107">
                  <c:v>44330</c:v>
                </c:pt>
                <c:pt idx="2108">
                  <c:v>44333</c:v>
                </c:pt>
                <c:pt idx="2109">
                  <c:v>44334</c:v>
                </c:pt>
                <c:pt idx="2110">
                  <c:v>44335</c:v>
                </c:pt>
                <c:pt idx="2111">
                  <c:v>44336</c:v>
                </c:pt>
                <c:pt idx="2112">
                  <c:v>44337</c:v>
                </c:pt>
                <c:pt idx="2113">
                  <c:v>44340</c:v>
                </c:pt>
                <c:pt idx="2114">
                  <c:v>44341</c:v>
                </c:pt>
                <c:pt idx="2115">
                  <c:v>44342</c:v>
                </c:pt>
                <c:pt idx="2116">
                  <c:v>44343</c:v>
                </c:pt>
                <c:pt idx="2117">
                  <c:v>44344</c:v>
                </c:pt>
                <c:pt idx="2118">
                  <c:v>44348</c:v>
                </c:pt>
                <c:pt idx="2119">
                  <c:v>44349</c:v>
                </c:pt>
                <c:pt idx="2120">
                  <c:v>44350</c:v>
                </c:pt>
                <c:pt idx="2121">
                  <c:v>44351</c:v>
                </c:pt>
                <c:pt idx="2122">
                  <c:v>44354</c:v>
                </c:pt>
                <c:pt idx="2123">
                  <c:v>44355</c:v>
                </c:pt>
                <c:pt idx="2124">
                  <c:v>44356</c:v>
                </c:pt>
                <c:pt idx="2125">
                  <c:v>44357</c:v>
                </c:pt>
                <c:pt idx="2126">
                  <c:v>44358</c:v>
                </c:pt>
                <c:pt idx="2127">
                  <c:v>44361</c:v>
                </c:pt>
                <c:pt idx="2128">
                  <c:v>44362</c:v>
                </c:pt>
                <c:pt idx="2129">
                  <c:v>44363</c:v>
                </c:pt>
                <c:pt idx="2130">
                  <c:v>44364</c:v>
                </c:pt>
                <c:pt idx="2131">
                  <c:v>44365</c:v>
                </c:pt>
                <c:pt idx="2132">
                  <c:v>44368</c:v>
                </c:pt>
                <c:pt idx="2133">
                  <c:v>44369</c:v>
                </c:pt>
                <c:pt idx="2134">
                  <c:v>44370</c:v>
                </c:pt>
                <c:pt idx="2135">
                  <c:v>44371</c:v>
                </c:pt>
                <c:pt idx="2136">
                  <c:v>44372</c:v>
                </c:pt>
                <c:pt idx="2137">
                  <c:v>44375</c:v>
                </c:pt>
                <c:pt idx="2138">
                  <c:v>44376</c:v>
                </c:pt>
                <c:pt idx="2139">
                  <c:v>44377</c:v>
                </c:pt>
                <c:pt idx="2140">
                  <c:v>44378</c:v>
                </c:pt>
                <c:pt idx="2141">
                  <c:v>44379</c:v>
                </c:pt>
                <c:pt idx="2142">
                  <c:v>44383</c:v>
                </c:pt>
                <c:pt idx="2143">
                  <c:v>44384</c:v>
                </c:pt>
                <c:pt idx="2144">
                  <c:v>44385</c:v>
                </c:pt>
                <c:pt idx="2145">
                  <c:v>44386</c:v>
                </c:pt>
                <c:pt idx="2146">
                  <c:v>44389</c:v>
                </c:pt>
                <c:pt idx="2147">
                  <c:v>44390</c:v>
                </c:pt>
                <c:pt idx="2148">
                  <c:v>44391</c:v>
                </c:pt>
                <c:pt idx="2149">
                  <c:v>44392</c:v>
                </c:pt>
                <c:pt idx="2150">
                  <c:v>44393</c:v>
                </c:pt>
                <c:pt idx="2151">
                  <c:v>44396</c:v>
                </c:pt>
                <c:pt idx="2152">
                  <c:v>44397</c:v>
                </c:pt>
                <c:pt idx="2153">
                  <c:v>44398</c:v>
                </c:pt>
                <c:pt idx="2154">
                  <c:v>44399</c:v>
                </c:pt>
                <c:pt idx="2155">
                  <c:v>44400</c:v>
                </c:pt>
                <c:pt idx="2156">
                  <c:v>44403</c:v>
                </c:pt>
                <c:pt idx="2157">
                  <c:v>44404</c:v>
                </c:pt>
                <c:pt idx="2158">
                  <c:v>44405</c:v>
                </c:pt>
                <c:pt idx="2159">
                  <c:v>44406</c:v>
                </c:pt>
                <c:pt idx="2160">
                  <c:v>44407</c:v>
                </c:pt>
                <c:pt idx="2161">
                  <c:v>44410</c:v>
                </c:pt>
                <c:pt idx="2162">
                  <c:v>44411</c:v>
                </c:pt>
                <c:pt idx="2163">
                  <c:v>44412</c:v>
                </c:pt>
                <c:pt idx="2164">
                  <c:v>44413</c:v>
                </c:pt>
                <c:pt idx="2165">
                  <c:v>44414</c:v>
                </c:pt>
                <c:pt idx="2166">
                  <c:v>44417</c:v>
                </c:pt>
                <c:pt idx="2167">
                  <c:v>44418</c:v>
                </c:pt>
                <c:pt idx="2168">
                  <c:v>44419</c:v>
                </c:pt>
                <c:pt idx="2169">
                  <c:v>44420</c:v>
                </c:pt>
                <c:pt idx="2170">
                  <c:v>44421</c:v>
                </c:pt>
                <c:pt idx="2171">
                  <c:v>44424</c:v>
                </c:pt>
                <c:pt idx="2172">
                  <c:v>44425</c:v>
                </c:pt>
                <c:pt idx="2173">
                  <c:v>44426</c:v>
                </c:pt>
                <c:pt idx="2174">
                  <c:v>44427</c:v>
                </c:pt>
                <c:pt idx="2175">
                  <c:v>44428</c:v>
                </c:pt>
                <c:pt idx="2176">
                  <c:v>44431</c:v>
                </c:pt>
                <c:pt idx="2177">
                  <c:v>44432</c:v>
                </c:pt>
                <c:pt idx="2178">
                  <c:v>44433</c:v>
                </c:pt>
                <c:pt idx="2179">
                  <c:v>44434</c:v>
                </c:pt>
                <c:pt idx="2180">
                  <c:v>44435</c:v>
                </c:pt>
                <c:pt idx="2181">
                  <c:v>44438</c:v>
                </c:pt>
                <c:pt idx="2182">
                  <c:v>44439</c:v>
                </c:pt>
                <c:pt idx="2183">
                  <c:v>44440</c:v>
                </c:pt>
                <c:pt idx="2184">
                  <c:v>44441</c:v>
                </c:pt>
                <c:pt idx="2185">
                  <c:v>44442</c:v>
                </c:pt>
                <c:pt idx="2186">
                  <c:v>44446</c:v>
                </c:pt>
                <c:pt idx="2187">
                  <c:v>44447</c:v>
                </c:pt>
                <c:pt idx="2188">
                  <c:v>44448</c:v>
                </c:pt>
                <c:pt idx="2189">
                  <c:v>44449</c:v>
                </c:pt>
                <c:pt idx="2190">
                  <c:v>44452</c:v>
                </c:pt>
                <c:pt idx="2191">
                  <c:v>44453</c:v>
                </c:pt>
                <c:pt idx="2192">
                  <c:v>44454</c:v>
                </c:pt>
                <c:pt idx="2193">
                  <c:v>44455</c:v>
                </c:pt>
                <c:pt idx="2194">
                  <c:v>44456</c:v>
                </c:pt>
                <c:pt idx="2195">
                  <c:v>44459</c:v>
                </c:pt>
                <c:pt idx="2196">
                  <c:v>44460</c:v>
                </c:pt>
                <c:pt idx="2197">
                  <c:v>44461</c:v>
                </c:pt>
                <c:pt idx="2198">
                  <c:v>44462</c:v>
                </c:pt>
                <c:pt idx="2199">
                  <c:v>44463</c:v>
                </c:pt>
                <c:pt idx="2200">
                  <c:v>44466</c:v>
                </c:pt>
                <c:pt idx="2201">
                  <c:v>44467</c:v>
                </c:pt>
                <c:pt idx="2202">
                  <c:v>44468</c:v>
                </c:pt>
                <c:pt idx="2203">
                  <c:v>44469</c:v>
                </c:pt>
                <c:pt idx="2204">
                  <c:v>44470</c:v>
                </c:pt>
                <c:pt idx="2205">
                  <c:v>44473</c:v>
                </c:pt>
                <c:pt idx="2206">
                  <c:v>44474</c:v>
                </c:pt>
                <c:pt idx="2207">
                  <c:v>44475</c:v>
                </c:pt>
                <c:pt idx="2208">
                  <c:v>44476</c:v>
                </c:pt>
                <c:pt idx="2209">
                  <c:v>44477</c:v>
                </c:pt>
                <c:pt idx="2210">
                  <c:v>44480</c:v>
                </c:pt>
                <c:pt idx="2211">
                  <c:v>44481</c:v>
                </c:pt>
                <c:pt idx="2212">
                  <c:v>44482</c:v>
                </c:pt>
                <c:pt idx="2213">
                  <c:v>44483</c:v>
                </c:pt>
                <c:pt idx="2214">
                  <c:v>44484</c:v>
                </c:pt>
                <c:pt idx="2215">
                  <c:v>44487</c:v>
                </c:pt>
                <c:pt idx="2216">
                  <c:v>44488</c:v>
                </c:pt>
                <c:pt idx="2217">
                  <c:v>44489</c:v>
                </c:pt>
                <c:pt idx="2218">
                  <c:v>44490</c:v>
                </c:pt>
                <c:pt idx="2219">
                  <c:v>44491</c:v>
                </c:pt>
                <c:pt idx="2220">
                  <c:v>44494</c:v>
                </c:pt>
                <c:pt idx="2221">
                  <c:v>44495</c:v>
                </c:pt>
                <c:pt idx="2222">
                  <c:v>44496</c:v>
                </c:pt>
                <c:pt idx="2223">
                  <c:v>44497</c:v>
                </c:pt>
                <c:pt idx="2224">
                  <c:v>44498</c:v>
                </c:pt>
                <c:pt idx="2225">
                  <c:v>44501</c:v>
                </c:pt>
                <c:pt idx="2226">
                  <c:v>44502</c:v>
                </c:pt>
                <c:pt idx="2227">
                  <c:v>44503</c:v>
                </c:pt>
                <c:pt idx="2228">
                  <c:v>44504</c:v>
                </c:pt>
                <c:pt idx="2229">
                  <c:v>44505</c:v>
                </c:pt>
                <c:pt idx="2230">
                  <c:v>44508</c:v>
                </c:pt>
                <c:pt idx="2231">
                  <c:v>44509</c:v>
                </c:pt>
                <c:pt idx="2232">
                  <c:v>44510</c:v>
                </c:pt>
                <c:pt idx="2233">
                  <c:v>44511</c:v>
                </c:pt>
                <c:pt idx="2234">
                  <c:v>44512</c:v>
                </c:pt>
                <c:pt idx="2235">
                  <c:v>44515</c:v>
                </c:pt>
                <c:pt idx="2236">
                  <c:v>44516</c:v>
                </c:pt>
                <c:pt idx="2237">
                  <c:v>44517</c:v>
                </c:pt>
                <c:pt idx="2238">
                  <c:v>44518</c:v>
                </c:pt>
                <c:pt idx="2239">
                  <c:v>44519</c:v>
                </c:pt>
                <c:pt idx="2240">
                  <c:v>44522</c:v>
                </c:pt>
                <c:pt idx="2241">
                  <c:v>44523</c:v>
                </c:pt>
                <c:pt idx="2242">
                  <c:v>44524</c:v>
                </c:pt>
                <c:pt idx="2243">
                  <c:v>44526</c:v>
                </c:pt>
                <c:pt idx="2244">
                  <c:v>44529</c:v>
                </c:pt>
                <c:pt idx="2245">
                  <c:v>44530</c:v>
                </c:pt>
                <c:pt idx="2246">
                  <c:v>44531</c:v>
                </c:pt>
                <c:pt idx="2247">
                  <c:v>44532</c:v>
                </c:pt>
                <c:pt idx="2248">
                  <c:v>44533</c:v>
                </c:pt>
                <c:pt idx="2249">
                  <c:v>44536</c:v>
                </c:pt>
                <c:pt idx="2250">
                  <c:v>44537</c:v>
                </c:pt>
                <c:pt idx="2251">
                  <c:v>44538</c:v>
                </c:pt>
                <c:pt idx="2252">
                  <c:v>44539</c:v>
                </c:pt>
                <c:pt idx="2253">
                  <c:v>44540</c:v>
                </c:pt>
                <c:pt idx="2254">
                  <c:v>44543</c:v>
                </c:pt>
                <c:pt idx="2255">
                  <c:v>44544</c:v>
                </c:pt>
                <c:pt idx="2256">
                  <c:v>44545</c:v>
                </c:pt>
                <c:pt idx="2257">
                  <c:v>44546</c:v>
                </c:pt>
                <c:pt idx="2258">
                  <c:v>44547</c:v>
                </c:pt>
                <c:pt idx="2259">
                  <c:v>44550</c:v>
                </c:pt>
                <c:pt idx="2260">
                  <c:v>44551</c:v>
                </c:pt>
                <c:pt idx="2261">
                  <c:v>44552</c:v>
                </c:pt>
                <c:pt idx="2262">
                  <c:v>44553</c:v>
                </c:pt>
                <c:pt idx="2263">
                  <c:v>44557</c:v>
                </c:pt>
                <c:pt idx="2264">
                  <c:v>44558</c:v>
                </c:pt>
                <c:pt idx="2265">
                  <c:v>44559</c:v>
                </c:pt>
                <c:pt idx="2266">
                  <c:v>44560</c:v>
                </c:pt>
                <c:pt idx="2267">
                  <c:v>44561</c:v>
                </c:pt>
                <c:pt idx="2268">
                  <c:v>44564</c:v>
                </c:pt>
                <c:pt idx="2269">
                  <c:v>44565</c:v>
                </c:pt>
                <c:pt idx="2270">
                  <c:v>44566</c:v>
                </c:pt>
                <c:pt idx="2271">
                  <c:v>44567</c:v>
                </c:pt>
                <c:pt idx="2272">
                  <c:v>44568</c:v>
                </c:pt>
                <c:pt idx="2273">
                  <c:v>44571</c:v>
                </c:pt>
                <c:pt idx="2274">
                  <c:v>44572</c:v>
                </c:pt>
                <c:pt idx="2275">
                  <c:v>44573</c:v>
                </c:pt>
                <c:pt idx="2276">
                  <c:v>44574</c:v>
                </c:pt>
                <c:pt idx="2277">
                  <c:v>44575</c:v>
                </c:pt>
                <c:pt idx="2278">
                  <c:v>44579</c:v>
                </c:pt>
                <c:pt idx="2279">
                  <c:v>44580</c:v>
                </c:pt>
                <c:pt idx="2280">
                  <c:v>44581</c:v>
                </c:pt>
                <c:pt idx="2281">
                  <c:v>44582</c:v>
                </c:pt>
                <c:pt idx="2282">
                  <c:v>44585</c:v>
                </c:pt>
                <c:pt idx="2283">
                  <c:v>44586</c:v>
                </c:pt>
                <c:pt idx="2284">
                  <c:v>44587</c:v>
                </c:pt>
                <c:pt idx="2285">
                  <c:v>44588</c:v>
                </c:pt>
                <c:pt idx="2286">
                  <c:v>44589</c:v>
                </c:pt>
                <c:pt idx="2287">
                  <c:v>44592</c:v>
                </c:pt>
                <c:pt idx="2288">
                  <c:v>44593</c:v>
                </c:pt>
                <c:pt idx="2289">
                  <c:v>44594</c:v>
                </c:pt>
                <c:pt idx="2290">
                  <c:v>44595</c:v>
                </c:pt>
                <c:pt idx="2291">
                  <c:v>44596</c:v>
                </c:pt>
                <c:pt idx="2292">
                  <c:v>44599</c:v>
                </c:pt>
                <c:pt idx="2293">
                  <c:v>44600</c:v>
                </c:pt>
                <c:pt idx="2294">
                  <c:v>44601</c:v>
                </c:pt>
                <c:pt idx="2295">
                  <c:v>44602</c:v>
                </c:pt>
                <c:pt idx="2296">
                  <c:v>44603</c:v>
                </c:pt>
                <c:pt idx="2297">
                  <c:v>44606</c:v>
                </c:pt>
                <c:pt idx="2298">
                  <c:v>44607</c:v>
                </c:pt>
                <c:pt idx="2299">
                  <c:v>44608</c:v>
                </c:pt>
                <c:pt idx="2300">
                  <c:v>44609</c:v>
                </c:pt>
                <c:pt idx="2301">
                  <c:v>44610</c:v>
                </c:pt>
                <c:pt idx="2302">
                  <c:v>44614</c:v>
                </c:pt>
                <c:pt idx="2303">
                  <c:v>44615</c:v>
                </c:pt>
                <c:pt idx="2304">
                  <c:v>44616</c:v>
                </c:pt>
                <c:pt idx="2305">
                  <c:v>44617</c:v>
                </c:pt>
                <c:pt idx="2306">
                  <c:v>44620</c:v>
                </c:pt>
                <c:pt idx="2307">
                  <c:v>44621</c:v>
                </c:pt>
                <c:pt idx="2308">
                  <c:v>44622</c:v>
                </c:pt>
                <c:pt idx="2309">
                  <c:v>44623</c:v>
                </c:pt>
                <c:pt idx="2310">
                  <c:v>44624</c:v>
                </c:pt>
                <c:pt idx="2311">
                  <c:v>44627</c:v>
                </c:pt>
                <c:pt idx="2312">
                  <c:v>44628</c:v>
                </c:pt>
                <c:pt idx="2313">
                  <c:v>44629</c:v>
                </c:pt>
                <c:pt idx="2314">
                  <c:v>44630</c:v>
                </c:pt>
                <c:pt idx="2315">
                  <c:v>44631</c:v>
                </c:pt>
                <c:pt idx="2316">
                  <c:v>44634</c:v>
                </c:pt>
                <c:pt idx="2317">
                  <c:v>44635</c:v>
                </c:pt>
                <c:pt idx="2318">
                  <c:v>44636</c:v>
                </c:pt>
                <c:pt idx="2319">
                  <c:v>44637</c:v>
                </c:pt>
                <c:pt idx="2320">
                  <c:v>44638</c:v>
                </c:pt>
                <c:pt idx="2321">
                  <c:v>44641</c:v>
                </c:pt>
                <c:pt idx="2322">
                  <c:v>44642</c:v>
                </c:pt>
                <c:pt idx="2323">
                  <c:v>44643</c:v>
                </c:pt>
                <c:pt idx="2324">
                  <c:v>44644</c:v>
                </c:pt>
                <c:pt idx="2325">
                  <c:v>44645</c:v>
                </c:pt>
                <c:pt idx="2326">
                  <c:v>44648</c:v>
                </c:pt>
                <c:pt idx="2327">
                  <c:v>44649</c:v>
                </c:pt>
                <c:pt idx="2328">
                  <c:v>44650</c:v>
                </c:pt>
                <c:pt idx="2329">
                  <c:v>44651</c:v>
                </c:pt>
                <c:pt idx="2330">
                  <c:v>44652</c:v>
                </c:pt>
                <c:pt idx="2331">
                  <c:v>44655</c:v>
                </c:pt>
                <c:pt idx="2332">
                  <c:v>44656</c:v>
                </c:pt>
                <c:pt idx="2333">
                  <c:v>44657</c:v>
                </c:pt>
                <c:pt idx="2334">
                  <c:v>44658</c:v>
                </c:pt>
                <c:pt idx="2335">
                  <c:v>44659</c:v>
                </c:pt>
                <c:pt idx="2336">
                  <c:v>44662</c:v>
                </c:pt>
                <c:pt idx="2337">
                  <c:v>44663</c:v>
                </c:pt>
                <c:pt idx="2338">
                  <c:v>44664</c:v>
                </c:pt>
                <c:pt idx="2339">
                  <c:v>44665</c:v>
                </c:pt>
                <c:pt idx="2340">
                  <c:v>44669</c:v>
                </c:pt>
                <c:pt idx="2341">
                  <c:v>44670</c:v>
                </c:pt>
                <c:pt idx="2342">
                  <c:v>44671</c:v>
                </c:pt>
                <c:pt idx="2343">
                  <c:v>44672</c:v>
                </c:pt>
                <c:pt idx="2344">
                  <c:v>44673</c:v>
                </c:pt>
                <c:pt idx="2345">
                  <c:v>44676</c:v>
                </c:pt>
                <c:pt idx="2346">
                  <c:v>44677</c:v>
                </c:pt>
                <c:pt idx="2347">
                  <c:v>44678</c:v>
                </c:pt>
                <c:pt idx="2348">
                  <c:v>44679</c:v>
                </c:pt>
                <c:pt idx="2349">
                  <c:v>44680</c:v>
                </c:pt>
                <c:pt idx="2350">
                  <c:v>44683</c:v>
                </c:pt>
                <c:pt idx="2351">
                  <c:v>44684</c:v>
                </c:pt>
                <c:pt idx="2352">
                  <c:v>44685</c:v>
                </c:pt>
                <c:pt idx="2353">
                  <c:v>44686</c:v>
                </c:pt>
                <c:pt idx="2354">
                  <c:v>44687</c:v>
                </c:pt>
                <c:pt idx="2355">
                  <c:v>44690</c:v>
                </c:pt>
                <c:pt idx="2356">
                  <c:v>44691</c:v>
                </c:pt>
                <c:pt idx="2357">
                  <c:v>44692</c:v>
                </c:pt>
                <c:pt idx="2358">
                  <c:v>44693</c:v>
                </c:pt>
                <c:pt idx="2359">
                  <c:v>44694</c:v>
                </c:pt>
                <c:pt idx="2360">
                  <c:v>44697</c:v>
                </c:pt>
                <c:pt idx="2361">
                  <c:v>44698</c:v>
                </c:pt>
                <c:pt idx="2362">
                  <c:v>44699</c:v>
                </c:pt>
                <c:pt idx="2363">
                  <c:v>44700</c:v>
                </c:pt>
                <c:pt idx="2364">
                  <c:v>44701</c:v>
                </c:pt>
                <c:pt idx="2365">
                  <c:v>44704</c:v>
                </c:pt>
                <c:pt idx="2366">
                  <c:v>44705</c:v>
                </c:pt>
                <c:pt idx="2367">
                  <c:v>44706</c:v>
                </c:pt>
                <c:pt idx="2368">
                  <c:v>44707</c:v>
                </c:pt>
                <c:pt idx="2369">
                  <c:v>44708</c:v>
                </c:pt>
                <c:pt idx="2370">
                  <c:v>44712</c:v>
                </c:pt>
                <c:pt idx="2371">
                  <c:v>44713</c:v>
                </c:pt>
                <c:pt idx="2372">
                  <c:v>44714</c:v>
                </c:pt>
                <c:pt idx="2373">
                  <c:v>44715</c:v>
                </c:pt>
                <c:pt idx="2374">
                  <c:v>44718</c:v>
                </c:pt>
                <c:pt idx="2375">
                  <c:v>44719</c:v>
                </c:pt>
                <c:pt idx="2376">
                  <c:v>44720</c:v>
                </c:pt>
                <c:pt idx="2377">
                  <c:v>44721</c:v>
                </c:pt>
                <c:pt idx="2378">
                  <c:v>44722</c:v>
                </c:pt>
                <c:pt idx="2379">
                  <c:v>44725</c:v>
                </c:pt>
                <c:pt idx="2380">
                  <c:v>44726</c:v>
                </c:pt>
                <c:pt idx="2381">
                  <c:v>44727</c:v>
                </c:pt>
                <c:pt idx="2382">
                  <c:v>44728</c:v>
                </c:pt>
                <c:pt idx="2383">
                  <c:v>44729</c:v>
                </c:pt>
                <c:pt idx="2384">
                  <c:v>44733</c:v>
                </c:pt>
                <c:pt idx="2385">
                  <c:v>44734</c:v>
                </c:pt>
                <c:pt idx="2386">
                  <c:v>44735</c:v>
                </c:pt>
                <c:pt idx="2387">
                  <c:v>44736</c:v>
                </c:pt>
                <c:pt idx="2388">
                  <c:v>44739</c:v>
                </c:pt>
                <c:pt idx="2389">
                  <c:v>44740</c:v>
                </c:pt>
                <c:pt idx="2390">
                  <c:v>44741</c:v>
                </c:pt>
                <c:pt idx="2391">
                  <c:v>44742</c:v>
                </c:pt>
                <c:pt idx="2392">
                  <c:v>44743</c:v>
                </c:pt>
                <c:pt idx="2393">
                  <c:v>44747</c:v>
                </c:pt>
                <c:pt idx="2394">
                  <c:v>44748</c:v>
                </c:pt>
                <c:pt idx="2395">
                  <c:v>44749</c:v>
                </c:pt>
                <c:pt idx="2396">
                  <c:v>44750</c:v>
                </c:pt>
                <c:pt idx="2397">
                  <c:v>44753</c:v>
                </c:pt>
                <c:pt idx="2398">
                  <c:v>44754</c:v>
                </c:pt>
                <c:pt idx="2399">
                  <c:v>44755</c:v>
                </c:pt>
                <c:pt idx="2400">
                  <c:v>44756</c:v>
                </c:pt>
                <c:pt idx="2401">
                  <c:v>44757</c:v>
                </c:pt>
                <c:pt idx="2402">
                  <c:v>44760</c:v>
                </c:pt>
                <c:pt idx="2403">
                  <c:v>44761</c:v>
                </c:pt>
                <c:pt idx="2404">
                  <c:v>44762</c:v>
                </c:pt>
                <c:pt idx="2405">
                  <c:v>44763</c:v>
                </c:pt>
                <c:pt idx="2406">
                  <c:v>44764</c:v>
                </c:pt>
                <c:pt idx="2407">
                  <c:v>44767</c:v>
                </c:pt>
                <c:pt idx="2408">
                  <c:v>44768</c:v>
                </c:pt>
                <c:pt idx="2409">
                  <c:v>44769</c:v>
                </c:pt>
                <c:pt idx="2410">
                  <c:v>44770</c:v>
                </c:pt>
                <c:pt idx="2411">
                  <c:v>44771</c:v>
                </c:pt>
                <c:pt idx="2412">
                  <c:v>44774</c:v>
                </c:pt>
                <c:pt idx="2413">
                  <c:v>44775</c:v>
                </c:pt>
                <c:pt idx="2414">
                  <c:v>44776</c:v>
                </c:pt>
                <c:pt idx="2415">
                  <c:v>44777</c:v>
                </c:pt>
                <c:pt idx="2416">
                  <c:v>44778</c:v>
                </c:pt>
                <c:pt idx="2417">
                  <c:v>44781</c:v>
                </c:pt>
                <c:pt idx="2418">
                  <c:v>44782</c:v>
                </c:pt>
                <c:pt idx="2419">
                  <c:v>44783</c:v>
                </c:pt>
                <c:pt idx="2420">
                  <c:v>44784</c:v>
                </c:pt>
                <c:pt idx="2421">
                  <c:v>44785</c:v>
                </c:pt>
                <c:pt idx="2422">
                  <c:v>44788</c:v>
                </c:pt>
                <c:pt idx="2423">
                  <c:v>44789</c:v>
                </c:pt>
                <c:pt idx="2424">
                  <c:v>44790</c:v>
                </c:pt>
                <c:pt idx="2425">
                  <c:v>44791</c:v>
                </c:pt>
                <c:pt idx="2426">
                  <c:v>44792</c:v>
                </c:pt>
                <c:pt idx="2427">
                  <c:v>44795</c:v>
                </c:pt>
                <c:pt idx="2428">
                  <c:v>44796</c:v>
                </c:pt>
                <c:pt idx="2429">
                  <c:v>44797</c:v>
                </c:pt>
                <c:pt idx="2430">
                  <c:v>44798</c:v>
                </c:pt>
                <c:pt idx="2431">
                  <c:v>44799</c:v>
                </c:pt>
                <c:pt idx="2432">
                  <c:v>44802</c:v>
                </c:pt>
                <c:pt idx="2433">
                  <c:v>44803</c:v>
                </c:pt>
                <c:pt idx="2434">
                  <c:v>44804</c:v>
                </c:pt>
                <c:pt idx="2435">
                  <c:v>44805</c:v>
                </c:pt>
                <c:pt idx="2436">
                  <c:v>44806</c:v>
                </c:pt>
                <c:pt idx="2437">
                  <c:v>44810</c:v>
                </c:pt>
                <c:pt idx="2438">
                  <c:v>44811</c:v>
                </c:pt>
                <c:pt idx="2439">
                  <c:v>44812</c:v>
                </c:pt>
                <c:pt idx="2440">
                  <c:v>44813</c:v>
                </c:pt>
                <c:pt idx="2441">
                  <c:v>44816</c:v>
                </c:pt>
                <c:pt idx="2442">
                  <c:v>44817</c:v>
                </c:pt>
                <c:pt idx="2443">
                  <c:v>44818</c:v>
                </c:pt>
                <c:pt idx="2444">
                  <c:v>44819</c:v>
                </c:pt>
                <c:pt idx="2445">
                  <c:v>44820</c:v>
                </c:pt>
                <c:pt idx="2446">
                  <c:v>44823</c:v>
                </c:pt>
                <c:pt idx="2447">
                  <c:v>44824</c:v>
                </c:pt>
                <c:pt idx="2448">
                  <c:v>44825</c:v>
                </c:pt>
                <c:pt idx="2449">
                  <c:v>44826</c:v>
                </c:pt>
                <c:pt idx="2450">
                  <c:v>44827</c:v>
                </c:pt>
                <c:pt idx="2451">
                  <c:v>44830</c:v>
                </c:pt>
                <c:pt idx="2452">
                  <c:v>44831</c:v>
                </c:pt>
                <c:pt idx="2453">
                  <c:v>44832</c:v>
                </c:pt>
                <c:pt idx="2454">
                  <c:v>44833</c:v>
                </c:pt>
                <c:pt idx="2455">
                  <c:v>44834</c:v>
                </c:pt>
                <c:pt idx="2456">
                  <c:v>44837</c:v>
                </c:pt>
                <c:pt idx="2457">
                  <c:v>44838</c:v>
                </c:pt>
                <c:pt idx="2458">
                  <c:v>44839</c:v>
                </c:pt>
                <c:pt idx="2459">
                  <c:v>44840</c:v>
                </c:pt>
                <c:pt idx="2460">
                  <c:v>44841</c:v>
                </c:pt>
                <c:pt idx="2461">
                  <c:v>44844</c:v>
                </c:pt>
                <c:pt idx="2462">
                  <c:v>44845</c:v>
                </c:pt>
                <c:pt idx="2463">
                  <c:v>44846</c:v>
                </c:pt>
                <c:pt idx="2464">
                  <c:v>44847</c:v>
                </c:pt>
                <c:pt idx="2465">
                  <c:v>44848</c:v>
                </c:pt>
                <c:pt idx="2466">
                  <c:v>44851</c:v>
                </c:pt>
                <c:pt idx="2467">
                  <c:v>44852</c:v>
                </c:pt>
                <c:pt idx="2468">
                  <c:v>44853</c:v>
                </c:pt>
                <c:pt idx="2469">
                  <c:v>44854</c:v>
                </c:pt>
                <c:pt idx="2470">
                  <c:v>44855</c:v>
                </c:pt>
                <c:pt idx="2471">
                  <c:v>44858</c:v>
                </c:pt>
                <c:pt idx="2472">
                  <c:v>44859</c:v>
                </c:pt>
                <c:pt idx="2473">
                  <c:v>44860</c:v>
                </c:pt>
                <c:pt idx="2474">
                  <c:v>44861</c:v>
                </c:pt>
                <c:pt idx="2475">
                  <c:v>44862</c:v>
                </c:pt>
                <c:pt idx="2476">
                  <c:v>44865</c:v>
                </c:pt>
                <c:pt idx="2477">
                  <c:v>44866</c:v>
                </c:pt>
                <c:pt idx="2478">
                  <c:v>44867</c:v>
                </c:pt>
                <c:pt idx="2479">
                  <c:v>44868</c:v>
                </c:pt>
                <c:pt idx="2480">
                  <c:v>44869</c:v>
                </c:pt>
                <c:pt idx="2481">
                  <c:v>44872</c:v>
                </c:pt>
                <c:pt idx="2482">
                  <c:v>44873</c:v>
                </c:pt>
                <c:pt idx="2483">
                  <c:v>44874</c:v>
                </c:pt>
                <c:pt idx="2484">
                  <c:v>44875</c:v>
                </c:pt>
                <c:pt idx="2485">
                  <c:v>44876</c:v>
                </c:pt>
                <c:pt idx="2486">
                  <c:v>44879</c:v>
                </c:pt>
                <c:pt idx="2487">
                  <c:v>44880</c:v>
                </c:pt>
                <c:pt idx="2488">
                  <c:v>44881</c:v>
                </c:pt>
                <c:pt idx="2489">
                  <c:v>44882</c:v>
                </c:pt>
                <c:pt idx="2490">
                  <c:v>44883</c:v>
                </c:pt>
                <c:pt idx="2491">
                  <c:v>44886</c:v>
                </c:pt>
                <c:pt idx="2492">
                  <c:v>44887</c:v>
                </c:pt>
                <c:pt idx="2493">
                  <c:v>44888</c:v>
                </c:pt>
                <c:pt idx="2494">
                  <c:v>44890</c:v>
                </c:pt>
                <c:pt idx="2495">
                  <c:v>44893</c:v>
                </c:pt>
                <c:pt idx="2496">
                  <c:v>44894</c:v>
                </c:pt>
                <c:pt idx="2497">
                  <c:v>44895</c:v>
                </c:pt>
                <c:pt idx="2498">
                  <c:v>44896</c:v>
                </c:pt>
                <c:pt idx="2499">
                  <c:v>44897</c:v>
                </c:pt>
                <c:pt idx="2500">
                  <c:v>44900</c:v>
                </c:pt>
                <c:pt idx="2501">
                  <c:v>44901</c:v>
                </c:pt>
                <c:pt idx="2502">
                  <c:v>44902</c:v>
                </c:pt>
                <c:pt idx="2503">
                  <c:v>44903</c:v>
                </c:pt>
                <c:pt idx="2504">
                  <c:v>44904</c:v>
                </c:pt>
                <c:pt idx="2505">
                  <c:v>44907</c:v>
                </c:pt>
                <c:pt idx="2506">
                  <c:v>44908</c:v>
                </c:pt>
                <c:pt idx="2507">
                  <c:v>44909</c:v>
                </c:pt>
                <c:pt idx="2508">
                  <c:v>44910</c:v>
                </c:pt>
                <c:pt idx="2509">
                  <c:v>44911</c:v>
                </c:pt>
                <c:pt idx="2510">
                  <c:v>44914</c:v>
                </c:pt>
                <c:pt idx="2511">
                  <c:v>44915</c:v>
                </c:pt>
                <c:pt idx="2512">
                  <c:v>44916</c:v>
                </c:pt>
                <c:pt idx="2513">
                  <c:v>44917</c:v>
                </c:pt>
                <c:pt idx="2514">
                  <c:v>44918</c:v>
                </c:pt>
                <c:pt idx="2515">
                  <c:v>44922</c:v>
                </c:pt>
                <c:pt idx="2516">
                  <c:v>44923</c:v>
                </c:pt>
                <c:pt idx="2517">
                  <c:v>44924</c:v>
                </c:pt>
                <c:pt idx="2518">
                  <c:v>44925</c:v>
                </c:pt>
              </c:numCache>
            </c:numRef>
          </c:cat>
          <c:val>
            <c:numRef>
              <c:f>Price_data_Daily!$AE$2:$AE$2520</c:f>
              <c:numCache>
                <c:formatCode>0.0</c:formatCode>
                <c:ptCount val="2519"/>
                <c:pt idx="0">
                  <c:v>100</c:v>
                </c:pt>
                <c:pt idx="1">
                  <c:v>99.791441583129327</c:v>
                </c:pt>
                <c:pt idx="2">
                  <c:v>100.27693822568074</c:v>
                </c:pt>
                <c:pt idx="3">
                  <c:v>99.96375870133069</c:v>
                </c:pt>
                <c:pt idx="4">
                  <c:v>99.639638407571027</c:v>
                </c:pt>
                <c:pt idx="5">
                  <c:v>99.904268267665927</c:v>
                </c:pt>
                <c:pt idx="6">
                  <c:v>100.66328414545752</c:v>
                </c:pt>
                <c:pt idx="7">
                  <c:v>100.65849755884082</c:v>
                </c:pt>
                <c:pt idx="8">
                  <c:v>100.56482405875194</c:v>
                </c:pt>
                <c:pt idx="9">
                  <c:v>100.67832770339574</c:v>
                </c:pt>
                <c:pt idx="10">
                  <c:v>100.69815784795068</c:v>
                </c:pt>
                <c:pt idx="11">
                  <c:v>101.26638722118136</c:v>
                </c:pt>
                <c:pt idx="12">
                  <c:v>101.61102829556492</c:v>
                </c:pt>
                <c:pt idx="13">
                  <c:v>102.06097427551596</c:v>
                </c:pt>
                <c:pt idx="14">
                  <c:v>102.21482884533859</c:v>
                </c:pt>
                <c:pt idx="15">
                  <c:v>102.21549896746494</c:v>
                </c:pt>
                <c:pt idx="16">
                  <c:v>102.77211744915967</c:v>
                </c:pt>
                <c:pt idx="17">
                  <c:v>102.5820284186486</c:v>
                </c:pt>
                <c:pt idx="18">
                  <c:v>103.10581091615273</c:v>
                </c:pt>
                <c:pt idx="19">
                  <c:v>102.70373764034963</c:v>
                </c:pt>
                <c:pt idx="20">
                  <c:v>102.44047537643091</c:v>
                </c:pt>
                <c:pt idx="21">
                  <c:v>103.47027529711035</c:v>
                </c:pt>
                <c:pt idx="22">
                  <c:v>102.27636383528679</c:v>
                </c:pt>
                <c:pt idx="23">
                  <c:v>103.34172125654744</c:v>
                </c:pt>
                <c:pt idx="24">
                  <c:v>103.39847649785978</c:v>
                </c:pt>
                <c:pt idx="25">
                  <c:v>103.21179961980833</c:v>
                </c:pt>
                <c:pt idx="26">
                  <c:v>103.79577002502707</c:v>
                </c:pt>
                <c:pt idx="27">
                  <c:v>103.73285376294093</c:v>
                </c:pt>
                <c:pt idx="28">
                  <c:v>103.89833973824216</c:v>
                </c:pt>
                <c:pt idx="29">
                  <c:v>103.95987472819033</c:v>
                </c:pt>
                <c:pt idx="30">
                  <c:v>104.03167352744092</c:v>
                </c:pt>
                <c:pt idx="31">
                  <c:v>103.92294963143293</c:v>
                </c:pt>
                <c:pt idx="32">
                  <c:v>104.68537766168416</c:v>
                </c:pt>
                <c:pt idx="33">
                  <c:v>103.3868519303621</c:v>
                </c:pt>
                <c:pt idx="34">
                  <c:v>102.73519235240228</c:v>
                </c:pt>
                <c:pt idx="35">
                  <c:v>103.63643823251878</c:v>
                </c:pt>
                <c:pt idx="36">
                  <c:v>101.73889853803978</c:v>
                </c:pt>
                <c:pt idx="37">
                  <c:v>102.36046416214229</c:v>
                </c:pt>
                <c:pt idx="38">
                  <c:v>103.6631063579547</c:v>
                </c:pt>
                <c:pt idx="39">
                  <c:v>103.57353564639442</c:v>
                </c:pt>
                <c:pt idx="40">
                  <c:v>103.81422573542493</c:v>
                </c:pt>
                <c:pt idx="41">
                  <c:v>104.29288439709531</c:v>
                </c:pt>
                <c:pt idx="42">
                  <c:v>105.290545807634</c:v>
                </c:pt>
                <c:pt idx="43">
                  <c:v>105.40474008834681</c:v>
                </c:pt>
                <c:pt idx="44">
                  <c:v>105.59620355301496</c:v>
                </c:pt>
                <c:pt idx="45">
                  <c:v>106.06939866796142</c:v>
                </c:pt>
                <c:pt idx="46">
                  <c:v>106.41402606638323</c:v>
                </c:pt>
                <c:pt idx="47">
                  <c:v>106.15828558143363</c:v>
                </c:pt>
                <c:pt idx="48">
                  <c:v>106.29778039140614</c:v>
                </c:pt>
                <c:pt idx="49">
                  <c:v>106.89336852614171</c:v>
                </c:pt>
                <c:pt idx="50">
                  <c:v>106.72036760985227</c:v>
                </c:pt>
                <c:pt idx="51">
                  <c:v>106.1323012540858</c:v>
                </c:pt>
                <c:pt idx="52">
                  <c:v>105.87519317296</c:v>
                </c:pt>
                <c:pt idx="53">
                  <c:v>106.58429179032026</c:v>
                </c:pt>
                <c:pt idx="54">
                  <c:v>105.70150845858245</c:v>
                </c:pt>
                <c:pt idx="55">
                  <c:v>106.45984053828596</c:v>
                </c:pt>
                <c:pt idx="56">
                  <c:v>106.1042586944928</c:v>
                </c:pt>
                <c:pt idx="57">
                  <c:v>106.93029362289913</c:v>
                </c:pt>
                <c:pt idx="58">
                  <c:v>106.86738419879387</c:v>
                </c:pt>
                <c:pt idx="59">
                  <c:v>107.30090534866875</c:v>
                </c:pt>
                <c:pt idx="60">
                  <c:v>106.82088592880305</c:v>
                </c:pt>
                <c:pt idx="61">
                  <c:v>107.37339478398829</c:v>
                </c:pt>
                <c:pt idx="62">
                  <c:v>106.24101831211291</c:v>
                </c:pt>
                <c:pt idx="63">
                  <c:v>106.67113414750904</c:v>
                </c:pt>
                <c:pt idx="64">
                  <c:v>106.21298942848166</c:v>
                </c:pt>
                <c:pt idx="65">
                  <c:v>106.88242091875121</c:v>
                </c:pt>
                <c:pt idx="66">
                  <c:v>107.26125189753978</c:v>
                </c:pt>
                <c:pt idx="67">
                  <c:v>108.56867384198803</c:v>
                </c:pt>
                <c:pt idx="68">
                  <c:v>108.95433596367674</c:v>
                </c:pt>
                <c:pt idx="69">
                  <c:v>108.64525922785529</c:v>
                </c:pt>
                <c:pt idx="70">
                  <c:v>106.15008000437639</c:v>
                </c:pt>
                <c:pt idx="71">
                  <c:v>107.66878872006683</c:v>
                </c:pt>
                <c:pt idx="72">
                  <c:v>106.12614707129289</c:v>
                </c:pt>
                <c:pt idx="73">
                  <c:v>105.41499705966832</c:v>
                </c:pt>
                <c:pt idx="74">
                  <c:v>106.34769765183748</c:v>
                </c:pt>
                <c:pt idx="75">
                  <c:v>106.84345126571037</c:v>
                </c:pt>
                <c:pt idx="76">
                  <c:v>107.95667455313807</c:v>
                </c:pt>
                <c:pt idx="77">
                  <c:v>107.95735835122618</c:v>
                </c:pt>
                <c:pt idx="78">
                  <c:v>108.39293773334624</c:v>
                </c:pt>
                <c:pt idx="79">
                  <c:v>108.19326869162089</c:v>
                </c:pt>
                <c:pt idx="80">
                  <c:v>108.97074711779119</c:v>
                </c:pt>
                <c:pt idx="81">
                  <c:v>109.24152432269813</c:v>
                </c:pt>
                <c:pt idx="82">
                  <c:v>108.22472340367351</c:v>
                </c:pt>
                <c:pt idx="83">
                  <c:v>109.2428987568552</c:v>
                </c:pt>
                <c:pt idx="84">
                  <c:v>110.39373093912843</c:v>
                </c:pt>
                <c:pt idx="85">
                  <c:v>110.6043407502634</c:v>
                </c:pt>
                <c:pt idx="86">
                  <c:v>111.18283393279648</c:v>
                </c:pt>
                <c:pt idx="87">
                  <c:v>111.64302320810728</c:v>
                </c:pt>
                <c:pt idx="88">
                  <c:v>111.23138359705163</c:v>
                </c:pt>
                <c:pt idx="89">
                  <c:v>111.71209365298631</c:v>
                </c:pt>
                <c:pt idx="90">
                  <c:v>111.71688023960303</c:v>
                </c:pt>
                <c:pt idx="91">
                  <c:v>112.84993367158563</c:v>
                </c:pt>
                <c:pt idx="92">
                  <c:v>113.42705925794249</c:v>
                </c:pt>
                <c:pt idx="93">
                  <c:v>112.85882304673093</c:v>
                </c:pt>
                <c:pt idx="94">
                  <c:v>114.02127979650187</c:v>
                </c:pt>
                <c:pt idx="95">
                  <c:v>113.940591622106</c:v>
                </c:pt>
                <c:pt idx="96">
                  <c:v>114.13684167339088</c:v>
                </c:pt>
                <c:pt idx="97">
                  <c:v>113.192516513724</c:v>
                </c:pt>
                <c:pt idx="98">
                  <c:v>112.86155823908335</c:v>
                </c:pt>
                <c:pt idx="99">
                  <c:v>112.7993326130662</c:v>
                </c:pt>
                <c:pt idx="100">
                  <c:v>113.51459225120024</c:v>
                </c:pt>
                <c:pt idx="101">
                  <c:v>112.71454165014173</c:v>
                </c:pt>
                <c:pt idx="102">
                  <c:v>113.12823949344256</c:v>
                </c:pt>
                <c:pt idx="103">
                  <c:v>111.50968941890856</c:v>
                </c:pt>
                <c:pt idx="104">
                  <c:v>112.17160596818989</c:v>
                </c:pt>
                <c:pt idx="105">
                  <c:v>111.55345249654701</c:v>
                </c:pt>
                <c:pt idx="106">
                  <c:v>110.01627439449699</c:v>
                </c:pt>
                <c:pt idx="107">
                  <c:v>110.9503494208232</c:v>
                </c:pt>
                <c:pt idx="108">
                  <c:v>112.37401020226767</c:v>
                </c:pt>
                <c:pt idx="109">
                  <c:v>112.3350405492268</c:v>
                </c:pt>
                <c:pt idx="110">
                  <c:v>111.19445850029422</c:v>
                </c:pt>
                <c:pt idx="111">
                  <c:v>110.26380930238936</c:v>
                </c:pt>
                <c:pt idx="112">
                  <c:v>111.89398394442107</c:v>
                </c:pt>
                <c:pt idx="113">
                  <c:v>111.23548638558024</c:v>
                </c:pt>
                <c:pt idx="114">
                  <c:v>112.07724183203202</c:v>
                </c:pt>
                <c:pt idx="115">
                  <c:v>112.9504588285173</c:v>
                </c:pt>
                <c:pt idx="116">
                  <c:v>111.38592880294325</c:v>
                </c:pt>
                <c:pt idx="117">
                  <c:v>108.60012171605987</c:v>
                </c:pt>
                <c:pt idx="118">
                  <c:v>108.89006578137625</c:v>
                </c:pt>
                <c:pt idx="119">
                  <c:v>107.56759344100891</c:v>
                </c:pt>
                <c:pt idx="120">
                  <c:v>108.58918778463112</c:v>
                </c:pt>
                <c:pt idx="121">
                  <c:v>109.63061227280826</c:v>
                </c:pt>
                <c:pt idx="122">
                  <c:v>110.31030757238022</c:v>
                </c:pt>
                <c:pt idx="123">
                  <c:v>109.83711929541464</c:v>
                </c:pt>
                <c:pt idx="124">
                  <c:v>110.43065603588592</c:v>
                </c:pt>
                <c:pt idx="125">
                  <c:v>110.37048180413306</c:v>
                </c:pt>
                <c:pt idx="126">
                  <c:v>110.46142694985043</c:v>
                </c:pt>
                <c:pt idx="127">
                  <c:v>111.58832619904013</c:v>
                </c:pt>
                <c:pt idx="128">
                  <c:v>112.1743411605423</c:v>
                </c:pt>
                <c:pt idx="129">
                  <c:v>112.98531885504865</c:v>
                </c:pt>
                <c:pt idx="130">
                  <c:v>113.00583963567253</c:v>
                </c:pt>
                <c:pt idx="131">
                  <c:v>114.53754735301777</c:v>
                </c:pt>
                <c:pt idx="132">
                  <c:v>114.89106412658487</c:v>
                </c:pt>
                <c:pt idx="133">
                  <c:v>115.04902832291697</c:v>
                </c:pt>
                <c:pt idx="134">
                  <c:v>114.62233831594223</c:v>
                </c:pt>
                <c:pt idx="135">
                  <c:v>114.94030442690899</c:v>
                </c:pt>
                <c:pt idx="136">
                  <c:v>115.51879760944203</c:v>
                </c:pt>
                <c:pt idx="137">
                  <c:v>115.70479068940539</c:v>
                </c:pt>
                <c:pt idx="138">
                  <c:v>115.94001723171198</c:v>
                </c:pt>
                <c:pt idx="139">
                  <c:v>115.72530463204842</c:v>
                </c:pt>
                <c:pt idx="140">
                  <c:v>115.28424802724268</c:v>
                </c:pt>
                <c:pt idx="141">
                  <c:v>115.57897184119489</c:v>
                </c:pt>
                <c:pt idx="142">
                  <c:v>115.67470357352896</c:v>
                </c:pt>
                <c:pt idx="143">
                  <c:v>115.2425431818494</c:v>
                </c:pt>
                <c:pt idx="144">
                  <c:v>115.28562246139975</c:v>
                </c:pt>
                <c:pt idx="145">
                  <c:v>115.26989510537344</c:v>
                </c:pt>
                <c:pt idx="146">
                  <c:v>116.71544426361797</c:v>
                </c:pt>
                <c:pt idx="147">
                  <c:v>116.90690772828614</c:v>
                </c:pt>
                <c:pt idx="148">
                  <c:v>116.7339068119967</c:v>
                </c:pt>
                <c:pt idx="149">
                  <c:v>116.06583607992246</c:v>
                </c:pt>
                <c:pt idx="150">
                  <c:v>115.62410251500953</c:v>
                </c:pt>
                <c:pt idx="151">
                  <c:v>116.0733578588916</c:v>
                </c:pt>
                <c:pt idx="152">
                  <c:v>115.65897621750267</c:v>
                </c:pt>
                <c:pt idx="153">
                  <c:v>115.52563559032305</c:v>
                </c:pt>
                <c:pt idx="154">
                  <c:v>115.8463368936422</c:v>
                </c:pt>
                <c:pt idx="155">
                  <c:v>115.24664597037803</c:v>
                </c:pt>
                <c:pt idx="156">
                  <c:v>113.60073713433911</c:v>
                </c:pt>
                <c:pt idx="157">
                  <c:v>113.22533882195279</c:v>
                </c:pt>
                <c:pt idx="158">
                  <c:v>112.55727492785942</c:v>
                </c:pt>
                <c:pt idx="159">
                  <c:v>112.98737708729379</c:v>
                </c:pt>
                <c:pt idx="160">
                  <c:v>112.33434991315778</c:v>
                </c:pt>
                <c:pt idx="161">
                  <c:v>113.30260800590816</c:v>
                </c:pt>
                <c:pt idx="162">
                  <c:v>113.7498119555259</c:v>
                </c:pt>
                <c:pt idx="163">
                  <c:v>113.29029964032233</c:v>
                </c:pt>
                <c:pt idx="164">
                  <c:v>111.49191066861789</c:v>
                </c:pt>
                <c:pt idx="165">
                  <c:v>111.79825221208694</c:v>
                </c:pt>
                <c:pt idx="166">
                  <c:v>112.01775139836721</c:v>
                </c:pt>
                <c:pt idx="167">
                  <c:v>111.66217639255493</c:v>
                </c:pt>
                <c:pt idx="168">
                  <c:v>112.12715909246329</c:v>
                </c:pt>
                <c:pt idx="169">
                  <c:v>113.03729434772511</c:v>
                </c:pt>
                <c:pt idx="170">
                  <c:v>113.17405396534521</c:v>
                </c:pt>
                <c:pt idx="171">
                  <c:v>113.18020814813812</c:v>
                </c:pt>
                <c:pt idx="172">
                  <c:v>114.31121018585642</c:v>
                </c:pt>
                <c:pt idx="173">
                  <c:v>115.15091423804388</c:v>
                </c:pt>
                <c:pt idx="174">
                  <c:v>115.50238645532757</c:v>
                </c:pt>
                <c:pt idx="175">
                  <c:v>115.11193774702215</c:v>
                </c:pt>
                <c:pt idx="176">
                  <c:v>115.42443347328411</c:v>
                </c:pt>
                <c:pt idx="177">
                  <c:v>116.08156343594874</c:v>
                </c:pt>
                <c:pt idx="178">
                  <c:v>116.57116286702875</c:v>
                </c:pt>
                <c:pt idx="179">
                  <c:v>117.99072769792548</c:v>
                </c:pt>
                <c:pt idx="180">
                  <c:v>117.77327990590949</c:v>
                </c:pt>
                <c:pt idx="181">
                  <c:v>116.92331888240052</c:v>
                </c:pt>
                <c:pt idx="182">
                  <c:v>116.37149382530338</c:v>
                </c:pt>
                <c:pt idx="183">
                  <c:v>116.06925507036294</c:v>
                </c:pt>
                <c:pt idx="184">
                  <c:v>115.75128895939618</c:v>
                </c:pt>
                <c:pt idx="185">
                  <c:v>116.15472983137552</c:v>
                </c:pt>
                <c:pt idx="186">
                  <c:v>115.68154155440995</c:v>
                </c:pt>
                <c:pt idx="187">
                  <c:v>114.98406750454738</c:v>
                </c:pt>
                <c:pt idx="188">
                  <c:v>115.90377593304262</c:v>
                </c:pt>
                <c:pt idx="189">
                  <c:v>115.82650674908726</c:v>
                </c:pt>
                <c:pt idx="190">
                  <c:v>114.78644985708634</c:v>
                </c:pt>
                <c:pt idx="191">
                  <c:v>115.59606679339737</c:v>
                </c:pt>
                <c:pt idx="192">
                  <c:v>114.61276514270878</c:v>
                </c:pt>
                <c:pt idx="193">
                  <c:v>113.19935449460496</c:v>
                </c:pt>
                <c:pt idx="194">
                  <c:v>113.2643153129745</c:v>
                </c:pt>
                <c:pt idx="195">
                  <c:v>115.73693603752696</c:v>
                </c:pt>
                <c:pt idx="196">
                  <c:v>116.46449036528507</c:v>
                </c:pt>
                <c:pt idx="197">
                  <c:v>116.93904623842687</c:v>
                </c:pt>
                <c:pt idx="198">
                  <c:v>116.11302498598228</c:v>
                </c:pt>
                <c:pt idx="199">
                  <c:v>117.71857605886149</c:v>
                </c:pt>
                <c:pt idx="200">
                  <c:v>118.51246563914623</c:v>
                </c:pt>
                <c:pt idx="201">
                  <c:v>119.28857646914034</c:v>
                </c:pt>
                <c:pt idx="202">
                  <c:v>119.29951723854997</c:v>
                </c:pt>
                <c:pt idx="203">
                  <c:v>119.9839991247386</c:v>
                </c:pt>
                <c:pt idx="204">
                  <c:v>119.41713050970326</c:v>
                </c:pt>
                <c:pt idx="205">
                  <c:v>119.80620478385157</c:v>
                </c:pt>
                <c:pt idx="206">
                  <c:v>120.33273614966988</c:v>
                </c:pt>
                <c:pt idx="207">
                  <c:v>120.49274490228539</c:v>
                </c:pt>
                <c:pt idx="208">
                  <c:v>121.16560222097634</c:v>
                </c:pt>
                <c:pt idx="209">
                  <c:v>120.57480751083834</c:v>
                </c:pt>
                <c:pt idx="210">
                  <c:v>120.1118693672134</c:v>
                </c:pt>
                <c:pt idx="211">
                  <c:v>120.4606063921447</c:v>
                </c:pt>
                <c:pt idx="212">
                  <c:v>120.89072222754082</c:v>
                </c:pt>
                <c:pt idx="213">
                  <c:v>120.55155153786207</c:v>
                </c:pt>
                <c:pt idx="214">
                  <c:v>121.06576770011367</c:v>
                </c:pt>
                <c:pt idx="215">
                  <c:v>119.469782962487</c:v>
                </c:pt>
                <c:pt idx="216">
                  <c:v>121.07397327717086</c:v>
                </c:pt>
                <c:pt idx="217">
                  <c:v>121.16149943244775</c:v>
                </c:pt>
                <c:pt idx="218">
                  <c:v>120.87429739746464</c:v>
                </c:pt>
                <c:pt idx="219">
                  <c:v>121.85281929951741</c:v>
                </c:pt>
                <c:pt idx="220">
                  <c:v>122.44225325146006</c:v>
                </c:pt>
                <c:pt idx="221">
                  <c:v>122.95921144404497</c:v>
                </c:pt>
                <c:pt idx="222">
                  <c:v>122.50447887747721</c:v>
                </c:pt>
                <c:pt idx="223">
                  <c:v>122.25420877723241</c:v>
                </c:pt>
                <c:pt idx="224">
                  <c:v>121.80974001996705</c:v>
                </c:pt>
                <c:pt idx="225">
                  <c:v>122.79987965153666</c:v>
                </c:pt>
                <c:pt idx="226">
                  <c:v>123.40914374803424</c:v>
                </c:pt>
                <c:pt idx="227">
                  <c:v>123.25323778394731</c:v>
                </c:pt>
                <c:pt idx="228">
                  <c:v>123.27170033232602</c:v>
                </c:pt>
                <c:pt idx="229">
                  <c:v>123.57804187579507</c:v>
                </c:pt>
                <c:pt idx="230">
                  <c:v>123.48094938526567</c:v>
                </c:pt>
                <c:pt idx="231">
                  <c:v>123.14519768602744</c:v>
                </c:pt>
                <c:pt idx="232">
                  <c:v>122.75201378536964</c:v>
                </c:pt>
                <c:pt idx="233">
                  <c:v>122.59201187073498</c:v>
                </c:pt>
                <c:pt idx="234">
                  <c:v>122.06001012021189</c:v>
                </c:pt>
                <c:pt idx="235">
                  <c:v>123.43170908494157</c:v>
                </c:pt>
                <c:pt idx="236">
                  <c:v>123.65599485783854</c:v>
                </c:pt>
                <c:pt idx="237">
                  <c:v>123.26281095718072</c:v>
                </c:pt>
                <c:pt idx="238">
                  <c:v>121.86786285745561</c:v>
                </c:pt>
                <c:pt idx="239">
                  <c:v>121.40835054225204</c:v>
                </c:pt>
                <c:pt idx="240">
                  <c:v>121.39603533868534</c:v>
                </c:pt>
                <c:pt idx="241">
                  <c:v>122.16326363151504</c:v>
                </c:pt>
                <c:pt idx="242">
                  <c:v>121.78443949070734</c:v>
                </c:pt>
                <c:pt idx="243">
                  <c:v>123.81190082192546</c:v>
                </c:pt>
                <c:pt idx="244">
                  <c:v>123.74010202267489</c:v>
                </c:pt>
                <c:pt idx="245">
                  <c:v>124.33636711751768</c:v>
                </c:pt>
                <c:pt idx="246">
                  <c:v>124.9976067066918</c:v>
                </c:pt>
                <c:pt idx="247">
                  <c:v>125.36206424966849</c:v>
                </c:pt>
                <c:pt idx="248">
                  <c:v>125.95697542429686</c:v>
                </c:pt>
                <c:pt idx="249">
                  <c:v>125.91457994283464</c:v>
                </c:pt>
                <c:pt idx="250">
                  <c:v>125.89200776794644</c:v>
                </c:pt>
                <c:pt idx="251">
                  <c:v>126.3905034121526</c:v>
                </c:pt>
                <c:pt idx="252">
                  <c:v>125.27044214384391</c:v>
                </c:pt>
                <c:pt idx="253">
                  <c:v>125.22873046046976</c:v>
                </c:pt>
                <c:pt idx="254">
                  <c:v>124.91418333994352</c:v>
                </c:pt>
                <c:pt idx="255">
                  <c:v>125.67388301582325</c:v>
                </c:pt>
                <c:pt idx="256">
                  <c:v>125.64721489038733</c:v>
                </c:pt>
                <c:pt idx="257">
                  <c:v>125.69097796802578</c:v>
                </c:pt>
                <c:pt idx="258">
                  <c:v>125.98090835738039</c:v>
                </c:pt>
                <c:pt idx="259">
                  <c:v>124.39654818725143</c:v>
                </c:pt>
                <c:pt idx="260">
                  <c:v>125.74226282463331</c:v>
                </c:pt>
                <c:pt idx="261">
                  <c:v>126.39187100832882</c:v>
                </c:pt>
                <c:pt idx="262">
                  <c:v>126.22160528439179</c:v>
                </c:pt>
                <c:pt idx="263">
                  <c:v>125.72995445904749</c:v>
                </c:pt>
                <c:pt idx="264">
                  <c:v>126.07869148397877</c:v>
                </c:pt>
                <c:pt idx="265">
                  <c:v>126.15117408131742</c:v>
                </c:pt>
                <c:pt idx="266">
                  <c:v>125.02974521683254</c:v>
                </c:pt>
                <c:pt idx="267">
                  <c:v>122.41968791455274</c:v>
                </c:pt>
                <c:pt idx="268">
                  <c:v>121.82273902162184</c:v>
                </c:pt>
                <c:pt idx="269">
                  <c:v>122.57080729202296</c:v>
                </c:pt>
                <c:pt idx="270">
                  <c:v>121.31945679079897</c:v>
                </c:pt>
                <c:pt idx="271">
                  <c:v>122.68636233093108</c:v>
                </c:pt>
                <c:pt idx="272">
                  <c:v>121.89316338671532</c:v>
                </c:pt>
                <c:pt idx="273">
                  <c:v>119.11010516814611</c:v>
                </c:pt>
                <c:pt idx="274">
                  <c:v>120.02024042340794</c:v>
                </c:pt>
                <c:pt idx="275">
                  <c:v>119.77680830404415</c:v>
                </c:pt>
                <c:pt idx="276">
                  <c:v>121.26681117599611</c:v>
                </c:pt>
                <c:pt idx="277">
                  <c:v>122.87988402784441</c:v>
                </c:pt>
                <c:pt idx="278">
                  <c:v>123.07271508868877</c:v>
                </c:pt>
                <c:pt idx="279">
                  <c:v>124.43415708209696</c:v>
                </c:pt>
                <c:pt idx="280">
                  <c:v>124.40065097578002</c:v>
                </c:pt>
                <c:pt idx="281">
                  <c:v>125.1234255549023</c:v>
                </c:pt>
                <c:pt idx="282">
                  <c:v>125.72516787243077</c:v>
                </c:pt>
                <c:pt idx="283">
                  <c:v>125.87081686519619</c:v>
                </c:pt>
                <c:pt idx="284">
                  <c:v>125.04957536138743</c:v>
                </c:pt>
                <c:pt idx="285">
                  <c:v>125.80380465256232</c:v>
                </c:pt>
                <c:pt idx="286">
                  <c:v>125.56242392746283</c:v>
                </c:pt>
                <c:pt idx="287">
                  <c:v>126.33921855554503</c:v>
                </c:pt>
                <c:pt idx="288">
                  <c:v>126.168952831608</c:v>
                </c:pt>
                <c:pt idx="289">
                  <c:v>126.17168802396041</c:v>
                </c:pt>
                <c:pt idx="290">
                  <c:v>126.7959956783962</c:v>
                </c:pt>
                <c:pt idx="291">
                  <c:v>127.14883549185608</c:v>
                </c:pt>
                <c:pt idx="292">
                  <c:v>126.21066451498213</c:v>
                </c:pt>
                <c:pt idx="293">
                  <c:v>128.13760752724946</c:v>
                </c:pt>
                <c:pt idx="294">
                  <c:v>128.13077638434933</c:v>
                </c:pt>
                <c:pt idx="295">
                  <c:v>128.35095253073683</c:v>
                </c:pt>
                <c:pt idx="296">
                  <c:v>128.420016137635</c:v>
                </c:pt>
                <c:pt idx="297">
                  <c:v>128.36052570397027</c:v>
                </c:pt>
                <c:pt idx="298">
                  <c:v>127.70818232792236</c:v>
                </c:pt>
                <c:pt idx="299">
                  <c:v>127.74715881894409</c:v>
                </c:pt>
                <c:pt idx="300">
                  <c:v>126.25237619835627</c:v>
                </c:pt>
                <c:pt idx="301">
                  <c:v>125.89611739445591</c:v>
                </c:pt>
                <c:pt idx="302">
                  <c:v>127.10644001039385</c:v>
                </c:pt>
                <c:pt idx="303">
                  <c:v>128.02409704462477</c:v>
                </c:pt>
                <c:pt idx="304">
                  <c:v>127.23909683948533</c:v>
                </c:pt>
                <c:pt idx="305">
                  <c:v>128.00768589051034</c:v>
                </c:pt>
                <c:pt idx="306">
                  <c:v>127.63228074014314</c:v>
                </c:pt>
                <c:pt idx="307">
                  <c:v>127.01138523816697</c:v>
                </c:pt>
                <c:pt idx="308">
                  <c:v>127.57073891221408</c:v>
                </c:pt>
                <c:pt idx="309">
                  <c:v>126.67770544713565</c:v>
                </c:pt>
                <c:pt idx="310">
                  <c:v>126.43700168214338</c:v>
                </c:pt>
                <c:pt idx="311">
                  <c:v>127.02370044173364</c:v>
                </c:pt>
                <c:pt idx="312">
                  <c:v>128.03025122741764</c:v>
                </c:pt>
                <c:pt idx="313">
                  <c:v>128.93149710753417</c:v>
                </c:pt>
                <c:pt idx="314">
                  <c:v>129.29938047893228</c:v>
                </c:pt>
                <c:pt idx="315">
                  <c:v>129.15373148616686</c:v>
                </c:pt>
                <c:pt idx="316">
                  <c:v>127.53449761354476</c:v>
                </c:pt>
                <c:pt idx="317">
                  <c:v>126.16348244690317</c:v>
                </c:pt>
                <c:pt idx="318">
                  <c:v>126.63667072386875</c:v>
                </c:pt>
                <c:pt idx="319">
                  <c:v>128.01931729598894</c:v>
                </c:pt>
                <c:pt idx="320">
                  <c:v>125.34565993353492</c:v>
                </c:pt>
                <c:pt idx="321">
                  <c:v>124.1565282203472</c:v>
                </c:pt>
                <c:pt idx="322">
                  <c:v>125.17676180577406</c:v>
                </c:pt>
                <c:pt idx="323">
                  <c:v>126.02262004075445</c:v>
                </c:pt>
                <c:pt idx="324">
                  <c:v>127.34440858303367</c:v>
                </c:pt>
                <c:pt idx="325">
                  <c:v>127.51808645943034</c:v>
                </c:pt>
                <c:pt idx="326">
                  <c:v>127.99948031345312</c:v>
                </c:pt>
                <c:pt idx="327">
                  <c:v>128.52326964893811</c:v>
                </c:pt>
                <c:pt idx="328">
                  <c:v>128.2388096442883</c:v>
                </c:pt>
                <c:pt idx="329">
                  <c:v>128.45899262865666</c:v>
                </c:pt>
                <c:pt idx="330">
                  <c:v>127.41893573665574</c:v>
                </c:pt>
                <c:pt idx="331">
                  <c:v>127.83127282176123</c:v>
                </c:pt>
                <c:pt idx="332">
                  <c:v>128.43984628218985</c:v>
                </c:pt>
                <c:pt idx="333">
                  <c:v>128.82414080770235</c:v>
                </c:pt>
                <c:pt idx="334">
                  <c:v>128.80568509730452</c:v>
                </c:pt>
                <c:pt idx="335">
                  <c:v>128.63199354494611</c:v>
                </c:pt>
                <c:pt idx="336">
                  <c:v>128.8726904719575</c:v>
                </c:pt>
                <c:pt idx="337">
                  <c:v>127.71433651071517</c:v>
                </c:pt>
                <c:pt idx="338">
                  <c:v>128.43164070513265</c:v>
                </c:pt>
                <c:pt idx="339">
                  <c:v>128.25522079840272</c:v>
                </c:pt>
                <c:pt idx="340">
                  <c:v>128.45010325351137</c:v>
                </c:pt>
                <c:pt idx="341">
                  <c:v>129.69256437959007</c:v>
                </c:pt>
                <c:pt idx="342">
                  <c:v>129.74726822663808</c:v>
                </c:pt>
                <c:pt idx="343">
                  <c:v>129.13732033205238</c:v>
                </c:pt>
                <c:pt idx="344">
                  <c:v>127.92836531229061</c:v>
                </c:pt>
                <c:pt idx="345">
                  <c:v>128.40770777204909</c:v>
                </c:pt>
                <c:pt idx="346">
                  <c:v>128.90140999165769</c:v>
                </c:pt>
                <c:pt idx="347">
                  <c:v>128.06375733373451</c:v>
                </c:pt>
                <c:pt idx="348">
                  <c:v>129.10313042764736</c:v>
                </c:pt>
                <c:pt idx="349">
                  <c:v>129.40810437494019</c:v>
                </c:pt>
                <c:pt idx="350">
                  <c:v>129.95787803777301</c:v>
                </c:pt>
                <c:pt idx="351">
                  <c:v>130.73604026203145</c:v>
                </c:pt>
                <c:pt idx="352">
                  <c:v>130.59039126926604</c:v>
                </c:pt>
                <c:pt idx="353">
                  <c:v>131.29128430956911</c:v>
                </c:pt>
                <c:pt idx="354">
                  <c:v>131.53334199477581</c:v>
                </c:pt>
                <c:pt idx="355">
                  <c:v>131.62908056509076</c:v>
                </c:pt>
                <c:pt idx="356">
                  <c:v>131.5791633046594</c:v>
                </c:pt>
                <c:pt idx="357">
                  <c:v>131.82806580872801</c:v>
                </c:pt>
                <c:pt idx="358">
                  <c:v>132.68828380355851</c:v>
                </c:pt>
                <c:pt idx="359">
                  <c:v>133.30232764869191</c:v>
                </c:pt>
                <c:pt idx="360">
                  <c:v>133.4274695367952</c:v>
                </c:pt>
                <c:pt idx="361">
                  <c:v>133.39464722856636</c:v>
                </c:pt>
                <c:pt idx="362">
                  <c:v>132.92282654777699</c:v>
                </c:pt>
                <c:pt idx="363">
                  <c:v>131.98055278237442</c:v>
                </c:pt>
                <c:pt idx="364">
                  <c:v>132.39425062567526</c:v>
                </c:pt>
                <c:pt idx="365">
                  <c:v>132.50502591594753</c:v>
                </c:pt>
                <c:pt idx="366">
                  <c:v>132.79290491103785</c:v>
                </c:pt>
                <c:pt idx="367">
                  <c:v>133.81791824510057</c:v>
                </c:pt>
                <c:pt idx="368">
                  <c:v>133.98886776712573</c:v>
                </c:pt>
                <c:pt idx="369">
                  <c:v>134.22067531899179</c:v>
                </c:pt>
                <c:pt idx="370">
                  <c:v>134.20289656870119</c:v>
                </c:pt>
                <c:pt idx="371">
                  <c:v>133.33925958343022</c:v>
                </c:pt>
                <c:pt idx="372">
                  <c:v>133.99228675756623</c:v>
                </c:pt>
                <c:pt idx="373">
                  <c:v>133.83432939921502</c:v>
                </c:pt>
                <c:pt idx="374">
                  <c:v>134.09006988416465</c:v>
                </c:pt>
                <c:pt idx="375">
                  <c:v>134.04015262373332</c:v>
                </c:pt>
                <c:pt idx="376">
                  <c:v>134.93523748307607</c:v>
                </c:pt>
                <c:pt idx="377">
                  <c:v>135.02413807251003</c:v>
                </c:pt>
                <c:pt idx="378">
                  <c:v>135.76400076585395</c:v>
                </c:pt>
                <c:pt idx="379">
                  <c:v>135.23132889320451</c:v>
                </c:pt>
                <c:pt idx="380">
                  <c:v>134.27811435839234</c:v>
                </c:pt>
                <c:pt idx="381">
                  <c:v>134.90173821474005</c:v>
                </c:pt>
                <c:pt idx="382">
                  <c:v>134.34444961091899</c:v>
                </c:pt>
                <c:pt idx="383">
                  <c:v>134.54205358241828</c:v>
                </c:pt>
                <c:pt idx="384">
                  <c:v>135.19371999835897</c:v>
                </c:pt>
                <c:pt idx="385">
                  <c:v>134.93250912870457</c:v>
                </c:pt>
                <c:pt idx="386">
                  <c:v>135.49937090575904</c:v>
                </c:pt>
                <c:pt idx="387">
                  <c:v>133.89587122714411</c:v>
                </c:pt>
                <c:pt idx="388">
                  <c:v>135.27030538422622</c:v>
                </c:pt>
                <c:pt idx="389">
                  <c:v>134.95644206178807</c:v>
                </c:pt>
                <c:pt idx="390">
                  <c:v>135.63340216900761</c:v>
                </c:pt>
                <c:pt idx="391">
                  <c:v>135.87136390366661</c:v>
                </c:pt>
                <c:pt idx="392">
                  <c:v>135.93769231821236</c:v>
                </c:pt>
                <c:pt idx="393">
                  <c:v>135.27851096128342</c:v>
                </c:pt>
                <c:pt idx="394">
                  <c:v>135.31748745230516</c:v>
                </c:pt>
                <c:pt idx="395">
                  <c:v>134.70480436536707</c:v>
                </c:pt>
                <c:pt idx="396">
                  <c:v>134.71300310444337</c:v>
                </c:pt>
                <c:pt idx="397">
                  <c:v>132.0188454753081</c:v>
                </c:pt>
                <c:pt idx="398">
                  <c:v>131.64138893067661</c:v>
                </c:pt>
                <c:pt idx="399">
                  <c:v>132.58776548460779</c:v>
                </c:pt>
                <c:pt idx="400">
                  <c:v>131.30359267515496</c:v>
                </c:pt>
                <c:pt idx="401">
                  <c:v>131.30564406941926</c:v>
                </c:pt>
                <c:pt idx="402">
                  <c:v>130.57602467143511</c:v>
                </c:pt>
                <c:pt idx="403">
                  <c:v>132.0817548994134</c:v>
                </c:pt>
                <c:pt idx="404">
                  <c:v>132.44621928037103</c:v>
                </c:pt>
                <c:pt idx="405">
                  <c:v>132.22945528644314</c:v>
                </c:pt>
                <c:pt idx="406">
                  <c:v>133.11634140670955</c:v>
                </c:pt>
                <c:pt idx="407">
                  <c:v>133.69484142722348</c:v>
                </c:pt>
                <c:pt idx="408">
                  <c:v>133.68663585016625</c:v>
                </c:pt>
                <c:pt idx="409">
                  <c:v>134.8272042231371</c:v>
                </c:pt>
                <c:pt idx="410">
                  <c:v>135.50142913800423</c:v>
                </c:pt>
                <c:pt idx="411">
                  <c:v>135.83717399926161</c:v>
                </c:pt>
                <c:pt idx="412">
                  <c:v>136.23787967888853</c:v>
                </c:pt>
                <c:pt idx="413">
                  <c:v>135.96641183791263</c:v>
                </c:pt>
                <c:pt idx="414">
                  <c:v>136.61738761778435</c:v>
                </c:pt>
                <c:pt idx="415">
                  <c:v>136.76098521628546</c:v>
                </c:pt>
                <c:pt idx="416">
                  <c:v>136.76782319716645</c:v>
                </c:pt>
                <c:pt idx="417">
                  <c:v>136.53669944338847</c:v>
                </c:pt>
                <c:pt idx="418">
                  <c:v>136.99005757579914</c:v>
                </c:pt>
                <c:pt idx="419">
                  <c:v>136.91552358419619</c:v>
                </c:pt>
                <c:pt idx="420">
                  <c:v>136.80885108245252</c:v>
                </c:pt>
                <c:pt idx="421">
                  <c:v>136.59892506940565</c:v>
                </c:pt>
                <c:pt idx="422">
                  <c:v>137.28682594603481</c:v>
                </c:pt>
                <c:pt idx="423">
                  <c:v>136.86492252567677</c:v>
                </c:pt>
                <c:pt idx="424">
                  <c:v>135.96914019228419</c:v>
                </c:pt>
                <c:pt idx="425">
                  <c:v>136.46489380615708</c:v>
                </c:pt>
                <c:pt idx="426">
                  <c:v>136.58524910764365</c:v>
                </c:pt>
                <c:pt idx="427">
                  <c:v>135.77084558471589</c:v>
                </c:pt>
                <c:pt idx="428">
                  <c:v>135.67443005429374</c:v>
                </c:pt>
                <c:pt idx="429">
                  <c:v>136.68987021512305</c:v>
                </c:pt>
                <c:pt idx="430">
                  <c:v>136.86696708196021</c:v>
                </c:pt>
                <c:pt idx="431">
                  <c:v>137.53641224819151</c:v>
                </c:pt>
                <c:pt idx="432">
                  <c:v>137.47076763173388</c:v>
                </c:pt>
                <c:pt idx="433">
                  <c:v>136.36916891180388</c:v>
                </c:pt>
                <c:pt idx="434">
                  <c:v>135.58143351431207</c:v>
                </c:pt>
                <c:pt idx="435">
                  <c:v>136.6433719451322</c:v>
                </c:pt>
                <c:pt idx="436">
                  <c:v>134.43402032247934</c:v>
                </c:pt>
                <c:pt idx="437">
                  <c:v>135.58690389901685</c:v>
                </c:pt>
                <c:pt idx="438">
                  <c:v>135.24158586452609</c:v>
                </c:pt>
                <c:pt idx="439">
                  <c:v>134.86481311798269</c:v>
                </c:pt>
                <c:pt idx="440">
                  <c:v>133.07804871377598</c:v>
                </c:pt>
                <c:pt idx="441">
                  <c:v>133.07873251186408</c:v>
                </c:pt>
                <c:pt idx="442">
                  <c:v>134.56462575730654</c:v>
                </c:pt>
                <c:pt idx="443">
                  <c:v>134.3540091081907</c:v>
                </c:pt>
                <c:pt idx="444">
                  <c:v>132.32176802833675</c:v>
                </c:pt>
                <c:pt idx="445">
                  <c:v>134.6323217680285</c:v>
                </c:pt>
                <c:pt idx="446">
                  <c:v>131.85063114563548</c:v>
                </c:pt>
                <c:pt idx="447">
                  <c:v>130.34080496710948</c:v>
                </c:pt>
                <c:pt idx="448">
                  <c:v>128.19436276856186</c:v>
                </c:pt>
                <c:pt idx="449">
                  <c:v>128.39676700263962</c:v>
                </c:pt>
                <c:pt idx="450">
                  <c:v>127.35671011063869</c:v>
                </c:pt>
                <c:pt idx="451">
                  <c:v>127.37517265901741</c:v>
                </c:pt>
                <c:pt idx="452">
                  <c:v>129.01628807045873</c:v>
                </c:pt>
                <c:pt idx="453">
                  <c:v>130.19583977243218</c:v>
                </c:pt>
                <c:pt idx="454">
                  <c:v>132.74435524678293</c:v>
                </c:pt>
                <c:pt idx="455">
                  <c:v>131.77541335594444</c:v>
                </c:pt>
                <c:pt idx="456">
                  <c:v>133.39669178484996</c:v>
                </c:pt>
                <c:pt idx="457">
                  <c:v>134.33760479205719</c:v>
                </c:pt>
                <c:pt idx="458">
                  <c:v>134.13588435606755</c:v>
                </c:pt>
                <c:pt idx="459">
                  <c:v>135.73733947839901</c:v>
                </c:pt>
                <c:pt idx="460">
                  <c:v>135.54929500417137</c:v>
                </c:pt>
                <c:pt idx="461">
                  <c:v>136.39378564297556</c:v>
                </c:pt>
                <c:pt idx="462">
                  <c:v>137.99387316913084</c:v>
                </c:pt>
                <c:pt idx="463">
                  <c:v>137.9774688529973</c:v>
                </c:pt>
                <c:pt idx="464">
                  <c:v>137.58701330671101</c:v>
                </c:pt>
                <c:pt idx="465">
                  <c:v>138.37132287578146</c:v>
                </c:pt>
                <c:pt idx="466">
                  <c:v>138.89375145307116</c:v>
                </c:pt>
                <c:pt idx="467">
                  <c:v>138.94230111732631</c:v>
                </c:pt>
                <c:pt idx="468">
                  <c:v>139.37582910518205</c:v>
                </c:pt>
                <c:pt idx="469">
                  <c:v>139.47293527167321</c:v>
                </c:pt>
                <c:pt idx="470">
                  <c:v>139.37514530709393</c:v>
                </c:pt>
                <c:pt idx="471">
                  <c:v>139.44899550060879</c:v>
                </c:pt>
                <c:pt idx="472">
                  <c:v>139.48249476894483</c:v>
                </c:pt>
                <c:pt idx="473">
                  <c:v>139.58506448215991</c:v>
                </c:pt>
                <c:pt idx="474">
                  <c:v>140.30169171647017</c:v>
                </c:pt>
                <c:pt idx="475">
                  <c:v>140.09108190533519</c:v>
                </c:pt>
                <c:pt idx="476">
                  <c:v>140.36665253483972</c:v>
                </c:pt>
                <c:pt idx="477">
                  <c:v>141.10173547954778</c:v>
                </c:pt>
                <c:pt idx="478">
                  <c:v>141.50585331163433</c:v>
                </c:pt>
                <c:pt idx="479">
                  <c:v>141.34311620464729</c:v>
                </c:pt>
                <c:pt idx="480">
                  <c:v>141.73972593372648</c:v>
                </c:pt>
                <c:pt idx="481">
                  <c:v>141.37936434129747</c:v>
                </c:pt>
                <c:pt idx="482">
                  <c:v>140.41382776493771</c:v>
                </c:pt>
                <c:pt idx="483">
                  <c:v>141.31029389641841</c:v>
                </c:pt>
                <c:pt idx="484">
                  <c:v>141.84229564694152</c:v>
                </c:pt>
                <c:pt idx="485">
                  <c:v>141.67748663174751</c:v>
                </c:pt>
                <c:pt idx="486">
                  <c:v>141.91341064810399</c:v>
                </c:pt>
                <c:pt idx="487">
                  <c:v>140.88361072742458</c:v>
                </c:pt>
                <c:pt idx="488">
                  <c:v>140.85010462110765</c:v>
                </c:pt>
                <c:pt idx="489">
                  <c:v>138.54706582240414</c:v>
                </c:pt>
                <c:pt idx="490">
                  <c:v>139.17547626536853</c:v>
                </c:pt>
                <c:pt idx="491">
                  <c:v>136.91894257463673</c:v>
                </c:pt>
                <c:pt idx="492">
                  <c:v>136.05051900274904</c:v>
                </c:pt>
                <c:pt idx="493">
                  <c:v>134.89558403194721</c:v>
                </c:pt>
                <c:pt idx="494">
                  <c:v>137.64103335567091</c:v>
                </c:pt>
                <c:pt idx="495">
                  <c:v>140.94651331354896</c:v>
                </c:pt>
                <c:pt idx="496">
                  <c:v>141.5906442745588</c:v>
                </c:pt>
                <c:pt idx="497">
                  <c:v>142.13016780405104</c:v>
                </c:pt>
                <c:pt idx="498">
                  <c:v>142.37837967205064</c:v>
                </c:pt>
                <c:pt idx="499">
                  <c:v>142.35854952749571</c:v>
                </c:pt>
                <c:pt idx="500">
                  <c:v>142.82969324817788</c:v>
                </c:pt>
                <c:pt idx="501">
                  <c:v>142.95278374201686</c:v>
                </c:pt>
                <c:pt idx="502">
                  <c:v>142.25394209597812</c:v>
                </c:pt>
                <c:pt idx="503">
                  <c:v>140.78718152104068</c:v>
                </c:pt>
                <c:pt idx="504">
                  <c:v>140.73932249285451</c:v>
                </c:pt>
                <c:pt idx="505">
                  <c:v>138.16687408542026</c:v>
                </c:pt>
                <c:pt idx="506">
                  <c:v>136.93808892110357</c:v>
                </c:pt>
                <c:pt idx="507">
                  <c:v>138.53065466828977</c:v>
                </c:pt>
                <c:pt idx="508">
                  <c:v>141.00873210158525</c:v>
                </c:pt>
                <c:pt idx="509">
                  <c:v>139.82372369086875</c:v>
                </c:pt>
                <c:pt idx="510">
                  <c:v>138.69203101708146</c:v>
                </c:pt>
                <c:pt idx="511">
                  <c:v>138.33440461700488</c:v>
                </c:pt>
                <c:pt idx="512">
                  <c:v>137.53025806539864</c:v>
                </c:pt>
                <c:pt idx="513">
                  <c:v>136.25839362153161</c:v>
                </c:pt>
                <c:pt idx="514">
                  <c:v>138.08755350720057</c:v>
                </c:pt>
                <c:pt idx="515">
                  <c:v>138.30158230877601</c:v>
                </c:pt>
                <c:pt idx="516">
                  <c:v>138.95597707908823</c:v>
                </c:pt>
                <c:pt idx="517">
                  <c:v>141.07779570848336</c:v>
                </c:pt>
                <c:pt idx="518">
                  <c:v>140.30306615062722</c:v>
                </c:pt>
                <c:pt idx="519">
                  <c:v>140.66342774305619</c:v>
                </c:pt>
                <c:pt idx="520">
                  <c:v>138.78024097044641</c:v>
                </c:pt>
                <c:pt idx="521">
                  <c:v>136.90731800713903</c:v>
                </c:pt>
                <c:pt idx="522">
                  <c:v>138.21268855732299</c:v>
                </c:pt>
                <c:pt idx="523">
                  <c:v>136.41703477797097</c:v>
                </c:pt>
                <c:pt idx="524">
                  <c:v>138.18533663379898</c:v>
                </c:pt>
                <c:pt idx="525">
                  <c:v>140.18065945487641</c:v>
                </c:pt>
                <c:pt idx="526">
                  <c:v>139.59806348381474</c:v>
                </c:pt>
                <c:pt idx="527">
                  <c:v>141.03472326691397</c:v>
                </c:pt>
                <c:pt idx="528">
                  <c:v>140.55264561480308</c:v>
                </c:pt>
                <c:pt idx="529">
                  <c:v>139.95568988389132</c:v>
                </c:pt>
                <c:pt idx="530">
                  <c:v>141.44979554437191</c:v>
                </c:pt>
                <c:pt idx="531">
                  <c:v>141.44568591786245</c:v>
                </c:pt>
                <c:pt idx="532">
                  <c:v>142.80986310362303</c:v>
                </c:pt>
                <c:pt idx="533">
                  <c:v>143.39177527659658</c:v>
                </c:pt>
                <c:pt idx="534">
                  <c:v>143.62085447409115</c:v>
                </c:pt>
                <c:pt idx="535">
                  <c:v>143.57571012431475</c:v>
                </c:pt>
                <c:pt idx="536">
                  <c:v>143.42322998864918</c:v>
                </c:pt>
                <c:pt idx="537">
                  <c:v>144.30191053185843</c:v>
                </c:pt>
                <c:pt idx="538">
                  <c:v>144.2581406162391</c:v>
                </c:pt>
                <c:pt idx="539">
                  <c:v>144.6561179414945</c:v>
                </c:pt>
                <c:pt idx="540">
                  <c:v>144.54534948920309</c:v>
                </c:pt>
                <c:pt idx="541">
                  <c:v>144.33199764773482</c:v>
                </c:pt>
                <c:pt idx="542">
                  <c:v>143.9053076407601</c:v>
                </c:pt>
                <c:pt idx="543">
                  <c:v>144.78671653834084</c:v>
                </c:pt>
                <c:pt idx="544">
                  <c:v>144.12959341365712</c:v>
                </c:pt>
                <c:pt idx="545">
                  <c:v>143.49708018216413</c:v>
                </c:pt>
                <c:pt idx="546">
                  <c:v>143.66871350227734</c:v>
                </c:pt>
                <c:pt idx="547">
                  <c:v>141.63236279591393</c:v>
                </c:pt>
                <c:pt idx="548">
                  <c:v>142.19101899591118</c:v>
                </c:pt>
                <c:pt idx="549">
                  <c:v>139.77926997716142</c:v>
                </c:pt>
                <c:pt idx="550">
                  <c:v>139.511221126626</c:v>
                </c:pt>
                <c:pt idx="551">
                  <c:v>141.26926601113249</c:v>
                </c:pt>
                <c:pt idx="552">
                  <c:v>140.41109257258543</c:v>
                </c:pt>
                <c:pt idx="553">
                  <c:v>142.31136745941683</c:v>
                </c:pt>
                <c:pt idx="554">
                  <c:v>141.83886981852027</c:v>
                </c:pt>
                <c:pt idx="555">
                  <c:v>143.56340859670982</c:v>
                </c:pt>
                <c:pt idx="556">
                  <c:v>142.86388315258296</c:v>
                </c:pt>
                <c:pt idx="557">
                  <c:v>144.15148179045718</c:v>
                </c:pt>
                <c:pt idx="558">
                  <c:v>143.8998304180744</c:v>
                </c:pt>
                <c:pt idx="559">
                  <c:v>143.01637012622939</c:v>
                </c:pt>
                <c:pt idx="560">
                  <c:v>140.93420494796325</c:v>
                </c:pt>
                <c:pt idx="561">
                  <c:v>140.59913704681307</c:v>
                </c:pt>
                <c:pt idx="562">
                  <c:v>140.93215355369892</c:v>
                </c:pt>
                <c:pt idx="563">
                  <c:v>142.65669233188848</c:v>
                </c:pt>
                <c:pt idx="564">
                  <c:v>141.40191600224313</c:v>
                </c:pt>
                <c:pt idx="565">
                  <c:v>140.84120157000066</c:v>
                </c:pt>
                <c:pt idx="566">
                  <c:v>141.33832961803066</c:v>
                </c:pt>
                <c:pt idx="567">
                  <c:v>142.2724046443569</c:v>
                </c:pt>
                <c:pt idx="568">
                  <c:v>141.97905526456177</c:v>
                </c:pt>
                <c:pt idx="569">
                  <c:v>142.35991712367198</c:v>
                </c:pt>
                <c:pt idx="570">
                  <c:v>142.9944817494293</c:v>
                </c:pt>
                <c:pt idx="571">
                  <c:v>143.73846774524446</c:v>
                </c:pt>
                <c:pt idx="572">
                  <c:v>143.07995651044189</c:v>
                </c:pt>
                <c:pt idx="573">
                  <c:v>143.31314533444595</c:v>
                </c:pt>
                <c:pt idx="574">
                  <c:v>144.05094979554468</c:v>
                </c:pt>
                <c:pt idx="575">
                  <c:v>143.93881374707706</c:v>
                </c:pt>
                <c:pt idx="576">
                  <c:v>142.3106836613288</c:v>
                </c:pt>
                <c:pt idx="577">
                  <c:v>143.62494358665802</c:v>
                </c:pt>
                <c:pt idx="578">
                  <c:v>143.41228921923963</c:v>
                </c:pt>
                <c:pt idx="579">
                  <c:v>144.14190177924291</c:v>
                </c:pt>
                <c:pt idx="580">
                  <c:v>144.481742591048</c:v>
                </c:pt>
                <c:pt idx="581">
                  <c:v>144.80723048098383</c:v>
                </c:pt>
                <c:pt idx="582">
                  <c:v>144.20753955771966</c:v>
                </c:pt>
                <c:pt idx="583">
                  <c:v>144.60688447915129</c:v>
                </c:pt>
                <c:pt idx="584">
                  <c:v>144.06600702944462</c:v>
                </c:pt>
                <c:pt idx="585">
                  <c:v>142.60677507145718</c:v>
                </c:pt>
                <c:pt idx="586">
                  <c:v>144.16446711615021</c:v>
                </c:pt>
                <c:pt idx="587">
                  <c:v>144.58842193077254</c:v>
                </c:pt>
                <c:pt idx="588">
                  <c:v>142.8768753162569</c:v>
                </c:pt>
                <c:pt idx="589">
                  <c:v>142.24025245825439</c:v>
                </c:pt>
                <c:pt idx="590">
                  <c:v>142.77704079539421</c:v>
                </c:pt>
                <c:pt idx="591">
                  <c:v>144.69852026093764</c:v>
                </c:pt>
                <c:pt idx="592">
                  <c:v>143.96206972005336</c:v>
                </c:pt>
                <c:pt idx="593">
                  <c:v>143.53743110734291</c:v>
                </c:pt>
                <c:pt idx="594">
                  <c:v>143.49366119172359</c:v>
                </c:pt>
                <c:pt idx="595">
                  <c:v>145.04041930498792</c:v>
                </c:pt>
                <c:pt idx="596">
                  <c:v>145.15187155536742</c:v>
                </c:pt>
                <c:pt idx="597">
                  <c:v>145.59428891836845</c:v>
                </c:pt>
                <c:pt idx="598">
                  <c:v>145.50061541827958</c:v>
                </c:pt>
                <c:pt idx="599">
                  <c:v>145.36522339683566</c:v>
                </c:pt>
                <c:pt idx="600">
                  <c:v>145.70507104662164</c:v>
                </c:pt>
                <c:pt idx="601">
                  <c:v>145.37958315668581</c:v>
                </c:pt>
                <c:pt idx="602">
                  <c:v>143.88479369811711</c:v>
                </c:pt>
                <c:pt idx="603">
                  <c:v>145.20315641197499</c:v>
                </c:pt>
                <c:pt idx="604">
                  <c:v>145.01921472627595</c:v>
                </c:pt>
                <c:pt idx="605">
                  <c:v>144.10291845024034</c:v>
                </c:pt>
                <c:pt idx="606">
                  <c:v>144.39969365845684</c:v>
                </c:pt>
                <c:pt idx="607">
                  <c:v>144.25405150367231</c:v>
                </c:pt>
                <c:pt idx="608">
                  <c:v>144.55970924905324</c:v>
                </c:pt>
                <c:pt idx="609">
                  <c:v>143.31314533444595</c:v>
                </c:pt>
                <c:pt idx="610">
                  <c:v>143.10732210992771</c:v>
                </c:pt>
                <c:pt idx="611">
                  <c:v>142.18076886257057</c:v>
                </c:pt>
                <c:pt idx="612">
                  <c:v>142.24025245825442</c:v>
                </c:pt>
                <c:pt idx="613">
                  <c:v>143.95317350692719</c:v>
                </c:pt>
                <c:pt idx="614">
                  <c:v>144.20345044515287</c:v>
                </c:pt>
                <c:pt idx="615">
                  <c:v>143.19484826520457</c:v>
                </c:pt>
                <c:pt idx="616">
                  <c:v>142.53291803996149</c:v>
                </c:pt>
                <c:pt idx="617">
                  <c:v>143.3439094104296</c:v>
                </c:pt>
                <c:pt idx="618">
                  <c:v>143.62767877901044</c:v>
                </c:pt>
                <c:pt idx="619">
                  <c:v>145.04998564024044</c:v>
                </c:pt>
                <c:pt idx="620">
                  <c:v>144.28071279112731</c:v>
                </c:pt>
                <c:pt idx="621">
                  <c:v>145.16008397040551</c:v>
                </c:pt>
                <c:pt idx="622">
                  <c:v>145.25238987431817</c:v>
                </c:pt>
                <c:pt idx="623">
                  <c:v>144.18430409868603</c:v>
                </c:pt>
                <c:pt idx="624">
                  <c:v>143.75556269744698</c:v>
                </c:pt>
                <c:pt idx="625">
                  <c:v>143.69948441624183</c:v>
                </c:pt>
                <c:pt idx="626">
                  <c:v>140.70102296194008</c:v>
                </c:pt>
                <c:pt idx="627">
                  <c:v>141.07507419209281</c:v>
                </c:pt>
                <c:pt idx="628">
                  <c:v>142.05357558020293</c:v>
                </c:pt>
                <c:pt idx="629">
                  <c:v>142.00981934054539</c:v>
                </c:pt>
                <c:pt idx="630">
                  <c:v>141.46141327388875</c:v>
                </c:pt>
                <c:pt idx="631">
                  <c:v>142.32163810670011</c:v>
                </c:pt>
                <c:pt idx="632">
                  <c:v>139.95159393334362</c:v>
                </c:pt>
                <c:pt idx="633">
                  <c:v>140.26819244813416</c:v>
                </c:pt>
                <c:pt idx="634">
                  <c:v>141.99888540911664</c:v>
                </c:pt>
                <c:pt idx="635">
                  <c:v>143.5702534155717</c:v>
                </c:pt>
                <c:pt idx="636">
                  <c:v>144.20959778996482</c:v>
                </c:pt>
                <c:pt idx="637">
                  <c:v>144.10360224832834</c:v>
                </c:pt>
                <c:pt idx="638">
                  <c:v>145.25854405711104</c:v>
                </c:pt>
                <c:pt idx="639">
                  <c:v>145.41922976983381</c:v>
                </c:pt>
                <c:pt idx="640">
                  <c:v>145.53137949426318</c:v>
                </c:pt>
                <c:pt idx="641">
                  <c:v>144.91117462835598</c:v>
                </c:pt>
                <c:pt idx="642">
                  <c:v>144.56516595779621</c:v>
                </c:pt>
                <c:pt idx="643">
                  <c:v>143.74460825207555</c:v>
                </c:pt>
                <c:pt idx="644">
                  <c:v>142.20606255384934</c:v>
                </c:pt>
                <c:pt idx="645">
                  <c:v>141.38482105004059</c:v>
                </c:pt>
                <c:pt idx="646">
                  <c:v>143.13603479164695</c:v>
                </c:pt>
                <c:pt idx="647">
                  <c:v>144.18362030059788</c:v>
                </c:pt>
                <c:pt idx="648">
                  <c:v>144.18770941316473</c:v>
                </c:pt>
                <c:pt idx="649">
                  <c:v>143.86018380492632</c:v>
                </c:pt>
                <c:pt idx="650">
                  <c:v>143.46357407584713</c:v>
                </c:pt>
                <c:pt idx="651">
                  <c:v>143.14082821624456</c:v>
                </c:pt>
                <c:pt idx="652">
                  <c:v>143.58666456968609</c:v>
                </c:pt>
                <c:pt idx="653">
                  <c:v>142.47344128225842</c:v>
                </c:pt>
                <c:pt idx="654">
                  <c:v>142.06384622748618</c:v>
                </c:pt>
                <c:pt idx="655">
                  <c:v>143.88341926395998</c:v>
                </c:pt>
                <c:pt idx="656">
                  <c:v>142.50831498475154</c:v>
                </c:pt>
                <c:pt idx="657">
                  <c:v>142.64370016821459</c:v>
                </c:pt>
                <c:pt idx="658">
                  <c:v>142.46180303879896</c:v>
                </c:pt>
                <c:pt idx="659">
                  <c:v>143.01910531858178</c:v>
                </c:pt>
                <c:pt idx="660">
                  <c:v>143.76443839663048</c:v>
                </c:pt>
                <c:pt idx="661">
                  <c:v>143.38698185199897</c:v>
                </c:pt>
                <c:pt idx="662">
                  <c:v>142.2033410374587</c:v>
                </c:pt>
                <c:pt idx="663">
                  <c:v>139.20282818889262</c:v>
                </c:pt>
                <c:pt idx="664">
                  <c:v>134.76908138564869</c:v>
                </c:pt>
                <c:pt idx="665">
                  <c:v>129.45733783728363</c:v>
                </c:pt>
                <c:pt idx="666">
                  <c:v>127.70681473174622</c:v>
                </c:pt>
                <c:pt idx="667">
                  <c:v>132.69170279399921</c:v>
                </c:pt>
                <c:pt idx="668">
                  <c:v>135.9158107793933</c:v>
                </c:pt>
                <c:pt idx="669">
                  <c:v>135.99855034805344</c:v>
                </c:pt>
                <c:pt idx="670">
                  <c:v>134.85729817699453</c:v>
                </c:pt>
                <c:pt idx="671">
                  <c:v>130.86869709112315</c:v>
                </c:pt>
                <c:pt idx="672">
                  <c:v>133.26267419756317</c:v>
                </c:pt>
                <c:pt idx="673">
                  <c:v>133.41789636356202</c:v>
                </c:pt>
                <c:pt idx="674">
                  <c:v>131.3726562820533</c:v>
                </c:pt>
                <c:pt idx="675">
                  <c:v>134.66787926860985</c:v>
                </c:pt>
                <c:pt idx="676">
                  <c:v>132.79632390147864</c:v>
                </c:pt>
                <c:pt idx="677">
                  <c:v>133.49721694178172</c:v>
                </c:pt>
                <c:pt idx="678">
                  <c:v>134.0962240669578</c:v>
                </c:pt>
                <c:pt idx="679">
                  <c:v>133.54781800030116</c:v>
                </c:pt>
                <c:pt idx="680">
                  <c:v>135.26141600908113</c:v>
                </c:pt>
                <c:pt idx="681">
                  <c:v>136.43892315477115</c:v>
                </c:pt>
                <c:pt idx="682">
                  <c:v>136.0894954937709</c:v>
                </c:pt>
                <c:pt idx="683">
                  <c:v>133.88971704435144</c:v>
                </c:pt>
                <c:pt idx="684">
                  <c:v>134.50103253511335</c:v>
                </c:pt>
                <c:pt idx="685">
                  <c:v>132.84418976764573</c:v>
                </c:pt>
                <c:pt idx="686">
                  <c:v>132.57203812858171</c:v>
                </c:pt>
                <c:pt idx="687">
                  <c:v>132.12620177514015</c:v>
                </c:pt>
                <c:pt idx="688">
                  <c:v>132.06465994721108</c:v>
                </c:pt>
                <c:pt idx="689">
                  <c:v>128.67507282449668</c:v>
                </c:pt>
                <c:pt idx="690">
                  <c:v>128.83371398093601</c:v>
                </c:pt>
                <c:pt idx="691">
                  <c:v>131.29128430956936</c:v>
                </c:pt>
                <c:pt idx="692">
                  <c:v>131.55043694697861</c:v>
                </c:pt>
                <c:pt idx="693">
                  <c:v>133.43362371958838</c:v>
                </c:pt>
                <c:pt idx="694">
                  <c:v>135.87409909601922</c:v>
                </c:pt>
                <c:pt idx="695">
                  <c:v>135.38655105920353</c:v>
                </c:pt>
                <c:pt idx="696">
                  <c:v>136.47447381737149</c:v>
                </c:pt>
                <c:pt idx="697">
                  <c:v>137.67796529040936</c:v>
                </c:pt>
                <c:pt idx="698">
                  <c:v>137.77779297329116</c:v>
                </c:pt>
                <c:pt idx="699">
                  <c:v>137.95352908193297</c:v>
                </c:pt>
                <c:pt idx="700">
                  <c:v>137.01193227663765</c:v>
                </c:pt>
                <c:pt idx="701">
                  <c:v>136.36574992136352</c:v>
                </c:pt>
                <c:pt idx="702">
                  <c:v>138.39115985831734</c:v>
                </c:pt>
                <c:pt idx="703">
                  <c:v>139.02367308981033</c:v>
                </c:pt>
                <c:pt idx="704">
                  <c:v>139.06128198465586</c:v>
                </c:pt>
                <c:pt idx="705">
                  <c:v>138.86366433719479</c:v>
                </c:pt>
                <c:pt idx="706">
                  <c:v>138.05472436099097</c:v>
                </c:pt>
                <c:pt idx="707">
                  <c:v>140.35024138072541</c:v>
                </c:pt>
                <c:pt idx="708">
                  <c:v>141.89835341420417</c:v>
                </c:pt>
                <c:pt idx="709">
                  <c:v>141.62688557322826</c:v>
                </c:pt>
                <c:pt idx="710">
                  <c:v>141.26515638462308</c:v>
                </c:pt>
                <c:pt idx="711">
                  <c:v>142.93774018407879</c:v>
                </c:pt>
                <c:pt idx="712">
                  <c:v>142.87344948783559</c:v>
                </c:pt>
                <c:pt idx="713">
                  <c:v>142.1862460852563</c:v>
                </c:pt>
                <c:pt idx="714">
                  <c:v>143.87453672679567</c:v>
                </c:pt>
                <c:pt idx="715">
                  <c:v>144.26703682936537</c:v>
                </c:pt>
                <c:pt idx="716">
                  <c:v>143.75556269744706</c:v>
                </c:pt>
                <c:pt idx="717">
                  <c:v>143.59280507651735</c:v>
                </c:pt>
                <c:pt idx="718">
                  <c:v>143.54289465406688</c:v>
                </c:pt>
                <c:pt idx="719">
                  <c:v>142.13290983438446</c:v>
                </c:pt>
                <c:pt idx="720">
                  <c:v>142.34761559606713</c:v>
                </c:pt>
                <c:pt idx="721">
                  <c:v>141.88810328086356</c:v>
                </c:pt>
                <c:pt idx="722">
                  <c:v>139.90303743110766</c:v>
                </c:pt>
                <c:pt idx="723">
                  <c:v>138.33508841509308</c:v>
                </c:pt>
                <c:pt idx="724">
                  <c:v>140.39673281273537</c:v>
                </c:pt>
                <c:pt idx="725">
                  <c:v>140.2086883385077</c:v>
                </c:pt>
                <c:pt idx="726">
                  <c:v>142.47480887843469</c:v>
                </c:pt>
                <c:pt idx="727">
                  <c:v>142.31479328783826</c:v>
                </c:pt>
                <c:pt idx="728">
                  <c:v>142.85703833372111</c:v>
                </c:pt>
                <c:pt idx="729">
                  <c:v>142.68063210295293</c:v>
                </c:pt>
                <c:pt idx="730">
                  <c:v>142.85498693945681</c:v>
                </c:pt>
                <c:pt idx="731">
                  <c:v>142.83653806703984</c:v>
                </c:pt>
                <c:pt idx="732">
                  <c:v>142.92132902996428</c:v>
                </c:pt>
                <c:pt idx="733">
                  <c:v>142.25803120854499</c:v>
                </c:pt>
                <c:pt idx="734">
                  <c:v>143.7774305603044</c:v>
                </c:pt>
                <c:pt idx="735">
                  <c:v>142.19649621859682</c:v>
                </c:pt>
                <c:pt idx="736">
                  <c:v>140.15263057124517</c:v>
                </c:pt>
                <c:pt idx="737">
                  <c:v>143.02935545192241</c:v>
                </c:pt>
                <c:pt idx="738">
                  <c:v>142.02965632308118</c:v>
                </c:pt>
                <c:pt idx="739">
                  <c:v>141.10789650032166</c:v>
                </c:pt>
                <c:pt idx="740">
                  <c:v>140.01586411564421</c:v>
                </c:pt>
                <c:pt idx="741">
                  <c:v>140.33109503425857</c:v>
                </c:pt>
                <c:pt idx="742">
                  <c:v>137.60547585508976</c:v>
                </c:pt>
                <c:pt idx="743">
                  <c:v>138.25986378742112</c:v>
                </c:pt>
                <c:pt idx="744">
                  <c:v>139.72798512055388</c:v>
                </c:pt>
                <c:pt idx="745">
                  <c:v>141.75613708784095</c:v>
                </c:pt>
                <c:pt idx="746">
                  <c:v>139.62404781116257</c:v>
                </c:pt>
                <c:pt idx="747">
                  <c:v>137.13912555900518</c:v>
                </c:pt>
                <c:pt idx="748">
                  <c:v>138.20585057644206</c:v>
                </c:pt>
                <c:pt idx="749">
                  <c:v>139.42437876943723</c:v>
                </c:pt>
                <c:pt idx="750">
                  <c:v>141.1557555285078</c:v>
                </c:pt>
                <c:pt idx="751">
                  <c:v>140.9301021594346</c:v>
                </c:pt>
                <c:pt idx="752">
                  <c:v>140.62307681787746</c:v>
                </c:pt>
                <c:pt idx="753">
                  <c:v>142.11786627644611</c:v>
                </c:pt>
                <c:pt idx="754">
                  <c:v>141.0921691442953</c:v>
                </c:pt>
                <c:pt idx="755">
                  <c:v>139.76421958124229</c:v>
                </c:pt>
                <c:pt idx="756">
                  <c:v>137.62530599964467</c:v>
                </c:pt>
                <c:pt idx="757">
                  <c:v>137.9022442253254</c:v>
                </c:pt>
                <c:pt idx="758">
                  <c:v>136.09359828229947</c:v>
                </c:pt>
                <c:pt idx="759">
                  <c:v>132.86812270072917</c:v>
                </c:pt>
                <c:pt idx="760">
                  <c:v>131.42804392718944</c:v>
                </c:pt>
                <c:pt idx="761">
                  <c:v>131.54018681363794</c:v>
                </c:pt>
                <c:pt idx="762">
                  <c:v>132.56657458185774</c:v>
                </c:pt>
                <c:pt idx="763">
                  <c:v>129.2569849974702</c:v>
                </c:pt>
                <c:pt idx="764">
                  <c:v>131.41505176351552</c:v>
                </c:pt>
                <c:pt idx="765">
                  <c:v>128.57660589981015</c:v>
                </c:pt>
                <c:pt idx="766">
                  <c:v>128.6449857086202</c:v>
                </c:pt>
                <c:pt idx="767">
                  <c:v>127.14062991479899</c:v>
                </c:pt>
                <c:pt idx="768">
                  <c:v>127.80117886790414</c:v>
                </c:pt>
                <c:pt idx="769">
                  <c:v>130.39345741989334</c:v>
                </c:pt>
                <c:pt idx="770">
                  <c:v>128.35437152117751</c:v>
                </c:pt>
                <c:pt idx="771">
                  <c:v>130.16985544508449</c:v>
                </c:pt>
                <c:pt idx="772">
                  <c:v>128.75576099889255</c:v>
                </c:pt>
                <c:pt idx="773">
                  <c:v>129.46759480860521</c:v>
                </c:pt>
                <c:pt idx="774">
                  <c:v>132.67324024562058</c:v>
                </c:pt>
                <c:pt idx="775">
                  <c:v>132.61443361004393</c:v>
                </c:pt>
                <c:pt idx="776">
                  <c:v>130.12882755979842</c:v>
                </c:pt>
                <c:pt idx="777">
                  <c:v>130.77843574349396</c:v>
                </c:pt>
                <c:pt idx="778">
                  <c:v>130.9781047852193</c:v>
                </c:pt>
                <c:pt idx="779">
                  <c:v>128.55745955334336</c:v>
                </c:pt>
                <c:pt idx="780">
                  <c:v>126.73786600292694</c:v>
                </c:pt>
                <c:pt idx="781">
                  <c:v>126.65376567607144</c:v>
                </c:pt>
                <c:pt idx="782">
                  <c:v>126.62983274298792</c:v>
                </c:pt>
                <c:pt idx="783">
                  <c:v>125.07214069829487</c:v>
                </c:pt>
                <c:pt idx="784">
                  <c:v>127.51329987281382</c:v>
                </c:pt>
                <c:pt idx="785">
                  <c:v>129.6193979841635</c:v>
                </c:pt>
                <c:pt idx="786">
                  <c:v>131.75557637340873</c:v>
                </c:pt>
                <c:pt idx="787">
                  <c:v>131.1408487301872</c:v>
                </c:pt>
                <c:pt idx="788">
                  <c:v>131.13742973974669</c:v>
                </c:pt>
                <c:pt idx="789">
                  <c:v>133.03291803996143</c:v>
                </c:pt>
                <c:pt idx="790">
                  <c:v>131.37607527249381</c:v>
                </c:pt>
                <c:pt idx="791">
                  <c:v>131.95935504164359</c:v>
                </c:pt>
                <c:pt idx="792">
                  <c:v>133.45687285458379</c:v>
                </c:pt>
                <c:pt idx="793">
                  <c:v>133.20728655242709</c:v>
                </c:pt>
                <c:pt idx="794">
                  <c:v>132.12551797705203</c:v>
                </c:pt>
                <c:pt idx="795">
                  <c:v>135.27919475937173</c:v>
                </c:pt>
                <c:pt idx="796">
                  <c:v>135.83307121073318</c:v>
                </c:pt>
                <c:pt idx="797">
                  <c:v>136.30831088196308</c:v>
                </c:pt>
                <c:pt idx="798">
                  <c:v>136.75893382202133</c:v>
                </c:pt>
                <c:pt idx="799">
                  <c:v>136.87996608361513</c:v>
                </c:pt>
                <c:pt idx="800">
                  <c:v>135.34142038538889</c:v>
                </c:pt>
                <c:pt idx="801">
                  <c:v>136.02521847348942</c:v>
                </c:pt>
                <c:pt idx="802">
                  <c:v>136.04640937623967</c:v>
                </c:pt>
                <c:pt idx="803">
                  <c:v>138.27695873962367</c:v>
                </c:pt>
                <c:pt idx="804">
                  <c:v>138.10259706513889</c:v>
                </c:pt>
                <c:pt idx="805">
                  <c:v>137.84891481243449</c:v>
                </c:pt>
                <c:pt idx="806">
                  <c:v>138.62091601591914</c:v>
                </c:pt>
                <c:pt idx="807">
                  <c:v>139.53515405970955</c:v>
                </c:pt>
                <c:pt idx="808">
                  <c:v>140.14989537889286</c:v>
                </c:pt>
                <c:pt idx="809">
                  <c:v>140.28802259268917</c:v>
                </c:pt>
                <c:pt idx="810">
                  <c:v>140.16493209885019</c:v>
                </c:pt>
                <c:pt idx="811">
                  <c:v>139.26984040152658</c:v>
                </c:pt>
                <c:pt idx="812">
                  <c:v>139.21718111076194</c:v>
                </c:pt>
                <c:pt idx="813">
                  <c:v>139.29308953652199</c:v>
                </c:pt>
                <c:pt idx="814">
                  <c:v>140.52119090275059</c:v>
                </c:pt>
                <c:pt idx="815">
                  <c:v>141.13250639351247</c:v>
                </c:pt>
                <c:pt idx="816">
                  <c:v>140.84462739842215</c:v>
                </c:pt>
                <c:pt idx="817">
                  <c:v>141.73630010530528</c:v>
                </c:pt>
                <c:pt idx="818">
                  <c:v>141.28156753873751</c:v>
                </c:pt>
                <c:pt idx="819">
                  <c:v>139.84833358405965</c:v>
                </c:pt>
                <c:pt idx="820">
                  <c:v>141.31780883740686</c:v>
                </c:pt>
                <c:pt idx="821">
                  <c:v>139.62541540733889</c:v>
                </c:pt>
                <c:pt idx="822">
                  <c:v>140.01449651946808</c:v>
                </c:pt>
                <c:pt idx="823">
                  <c:v>139.63088579204367</c:v>
                </c:pt>
                <c:pt idx="824">
                  <c:v>140.98001941986604</c:v>
                </c:pt>
                <c:pt idx="825">
                  <c:v>142.3954746242533</c:v>
                </c:pt>
                <c:pt idx="826">
                  <c:v>142.42009819340581</c:v>
                </c:pt>
                <c:pt idx="827">
                  <c:v>142.27991958534517</c:v>
                </c:pt>
                <c:pt idx="828">
                  <c:v>143.2105756212309</c:v>
                </c:pt>
                <c:pt idx="829">
                  <c:v>143.652302348163</c:v>
                </c:pt>
                <c:pt idx="830">
                  <c:v>143.76170320427818</c:v>
                </c:pt>
                <c:pt idx="831">
                  <c:v>143.01500253005327</c:v>
                </c:pt>
                <c:pt idx="832">
                  <c:v>143.02184734891514</c:v>
                </c:pt>
                <c:pt idx="833">
                  <c:v>142.76268103554415</c:v>
                </c:pt>
                <c:pt idx="834">
                  <c:v>143.03004608799145</c:v>
                </c:pt>
                <c:pt idx="835">
                  <c:v>143.26594959040528</c:v>
                </c:pt>
                <c:pt idx="836">
                  <c:v>141.94349776398062</c:v>
                </c:pt>
                <c:pt idx="837">
                  <c:v>141.22481913540608</c:v>
                </c:pt>
                <c:pt idx="838">
                  <c:v>142.32777861353136</c:v>
                </c:pt>
                <c:pt idx="839">
                  <c:v>141.09285294238353</c:v>
                </c:pt>
                <c:pt idx="840">
                  <c:v>140.25520028446036</c:v>
                </c:pt>
                <c:pt idx="841">
                  <c:v>140.22168050218167</c:v>
                </c:pt>
                <c:pt idx="842">
                  <c:v>140.66683305753514</c:v>
                </c:pt>
                <c:pt idx="843">
                  <c:v>140.77282176119073</c:v>
                </c:pt>
                <c:pt idx="844">
                  <c:v>142.53018284760915</c:v>
                </c:pt>
                <c:pt idx="845">
                  <c:v>141.16738009600564</c:v>
                </c:pt>
                <c:pt idx="846">
                  <c:v>141.14345400090301</c:v>
                </c:pt>
                <c:pt idx="847">
                  <c:v>139.94680050874615</c:v>
                </c:pt>
                <c:pt idx="848">
                  <c:v>141.31780883740689</c:v>
                </c:pt>
                <c:pt idx="849">
                  <c:v>139.98782839403219</c:v>
                </c:pt>
                <c:pt idx="850">
                  <c:v>140.01654791373244</c:v>
                </c:pt>
                <c:pt idx="851">
                  <c:v>139.49754516486411</c:v>
                </c:pt>
                <c:pt idx="852">
                  <c:v>140.33725605503247</c:v>
                </c:pt>
                <c:pt idx="853">
                  <c:v>140.04458363534457</c:v>
                </c:pt>
                <c:pt idx="854">
                  <c:v>141.96059271618319</c:v>
                </c:pt>
                <c:pt idx="855">
                  <c:v>142.9507255097719</c:v>
                </c:pt>
                <c:pt idx="856">
                  <c:v>142.92064523187636</c:v>
                </c:pt>
                <c:pt idx="857">
                  <c:v>143.53332831881445</c:v>
                </c:pt>
                <c:pt idx="858">
                  <c:v>143.38904008424433</c:v>
                </c:pt>
                <c:pt idx="859">
                  <c:v>143.55179086719318</c:v>
                </c:pt>
                <c:pt idx="860">
                  <c:v>143.95727629545593</c:v>
                </c:pt>
                <c:pt idx="861">
                  <c:v>143.53810122946939</c:v>
                </c:pt>
                <c:pt idx="862">
                  <c:v>144.24104566403679</c:v>
                </c:pt>
                <c:pt idx="863">
                  <c:v>144.42703874400013</c:v>
                </c:pt>
                <c:pt idx="864">
                  <c:v>144.90502728354417</c:v>
                </c:pt>
                <c:pt idx="865">
                  <c:v>144.6561179414947</c:v>
                </c:pt>
                <c:pt idx="866">
                  <c:v>143.32887269047242</c:v>
                </c:pt>
                <c:pt idx="867">
                  <c:v>142.16573214261339</c:v>
                </c:pt>
                <c:pt idx="868">
                  <c:v>141.90999165766377</c:v>
                </c:pt>
                <c:pt idx="869">
                  <c:v>141.6487739500285</c:v>
                </c:pt>
                <c:pt idx="870">
                  <c:v>142.09255890920574</c:v>
                </c:pt>
                <c:pt idx="871">
                  <c:v>141.62962760356166</c:v>
                </c:pt>
                <c:pt idx="872">
                  <c:v>142.45223670354662</c:v>
                </c:pt>
                <c:pt idx="873">
                  <c:v>142.83857578534256</c:v>
                </c:pt>
                <c:pt idx="874">
                  <c:v>142.60267228292872</c:v>
                </c:pt>
                <c:pt idx="875">
                  <c:v>144.50842439244585</c:v>
                </c:pt>
                <c:pt idx="876">
                  <c:v>139.31770626769372</c:v>
                </c:pt>
                <c:pt idx="877">
                  <c:v>136.79654271686698</c:v>
                </c:pt>
                <c:pt idx="878">
                  <c:v>139.22744492006444</c:v>
                </c:pt>
                <c:pt idx="879">
                  <c:v>141.59885668959714</c:v>
                </c:pt>
                <c:pt idx="880">
                  <c:v>143.51965235705245</c:v>
                </c:pt>
                <c:pt idx="881">
                  <c:v>143.79931893710469</c:v>
                </c:pt>
                <c:pt idx="882">
                  <c:v>142.81464969023992</c:v>
                </c:pt>
                <c:pt idx="883">
                  <c:v>143.57913595273632</c:v>
                </c:pt>
                <c:pt idx="884">
                  <c:v>143.45399406463304</c:v>
                </c:pt>
                <c:pt idx="885">
                  <c:v>145.64214794655479</c:v>
                </c:pt>
                <c:pt idx="886">
                  <c:v>146.1385853585158</c:v>
                </c:pt>
                <c:pt idx="887">
                  <c:v>147.16291489449043</c:v>
                </c:pt>
                <c:pt idx="888">
                  <c:v>147.18274503904533</c:v>
                </c:pt>
                <c:pt idx="889">
                  <c:v>147.956811312756</c:v>
                </c:pt>
                <c:pt idx="890">
                  <c:v>147.81936789704778</c:v>
                </c:pt>
                <c:pt idx="891">
                  <c:v>148.17151707443873</c:v>
                </c:pt>
                <c:pt idx="892">
                  <c:v>147.95886270702033</c:v>
                </c:pt>
                <c:pt idx="893">
                  <c:v>148.5906921404252</c:v>
                </c:pt>
                <c:pt idx="894">
                  <c:v>148.05390380328538</c:v>
                </c:pt>
                <c:pt idx="895">
                  <c:v>148.72813555613342</c:v>
                </c:pt>
                <c:pt idx="896">
                  <c:v>148.28024780842756</c:v>
                </c:pt>
                <c:pt idx="897">
                  <c:v>148.32810683661373</c:v>
                </c:pt>
                <c:pt idx="898">
                  <c:v>148.15033300966934</c:v>
                </c:pt>
                <c:pt idx="899">
                  <c:v>148.38829474432831</c:v>
                </c:pt>
                <c:pt idx="900">
                  <c:v>148.6303592675159</c:v>
                </c:pt>
                <c:pt idx="901">
                  <c:v>148.44163099520014</c:v>
                </c:pt>
                <c:pt idx="902">
                  <c:v>147.49729899755243</c:v>
                </c:pt>
                <c:pt idx="903">
                  <c:v>147.95954650510836</c:v>
                </c:pt>
                <c:pt idx="904">
                  <c:v>147.99100121716097</c:v>
                </c:pt>
                <c:pt idx="905">
                  <c:v>149.26424009518507</c:v>
                </c:pt>
                <c:pt idx="906">
                  <c:v>149.1288343977794</c:v>
                </c:pt>
                <c:pt idx="907">
                  <c:v>149.18696407324882</c:v>
                </c:pt>
                <c:pt idx="908">
                  <c:v>148.75959026818597</c:v>
                </c:pt>
                <c:pt idx="909">
                  <c:v>149.46390229892953</c:v>
                </c:pt>
                <c:pt idx="910">
                  <c:v>149.34492143160006</c:v>
                </c:pt>
                <c:pt idx="911">
                  <c:v>149.76203142736048</c:v>
                </c:pt>
                <c:pt idx="912">
                  <c:v>148.94147372163982</c:v>
                </c:pt>
                <c:pt idx="913">
                  <c:v>149.21978638147763</c:v>
                </c:pt>
                <c:pt idx="914">
                  <c:v>149.54800946376591</c:v>
                </c:pt>
                <c:pt idx="915">
                  <c:v>149.33261990399512</c:v>
                </c:pt>
                <c:pt idx="916">
                  <c:v>149.24849906319699</c:v>
                </c:pt>
                <c:pt idx="917">
                  <c:v>149.53979704872779</c:v>
                </c:pt>
                <c:pt idx="918">
                  <c:v>148.75616443976458</c:v>
                </c:pt>
                <c:pt idx="919">
                  <c:v>148.55308324557959</c:v>
                </c:pt>
                <c:pt idx="920">
                  <c:v>148.31854050136113</c:v>
                </c:pt>
                <c:pt idx="921">
                  <c:v>149.09396069528626</c:v>
                </c:pt>
                <c:pt idx="922">
                  <c:v>148.80267638571721</c:v>
                </c:pt>
                <c:pt idx="923">
                  <c:v>148.44914593618833</c:v>
                </c:pt>
                <c:pt idx="924">
                  <c:v>148.44299859137632</c:v>
                </c:pt>
                <c:pt idx="925">
                  <c:v>149.06661560974314</c:v>
                </c:pt>
                <c:pt idx="926">
                  <c:v>149.51108436700849</c:v>
                </c:pt>
                <c:pt idx="927">
                  <c:v>149.4891959902084</c:v>
                </c:pt>
                <c:pt idx="928">
                  <c:v>149.15687695737242</c:v>
                </c:pt>
                <c:pt idx="929">
                  <c:v>145.49924782210346</c:v>
                </c:pt>
                <c:pt idx="930">
                  <c:v>147.63474241326057</c:v>
                </c:pt>
                <c:pt idx="931">
                  <c:v>145.44522093516261</c:v>
                </c:pt>
                <c:pt idx="932">
                  <c:v>145.35974617415005</c:v>
                </c:pt>
                <c:pt idx="933">
                  <c:v>146.82922826547815</c:v>
                </c:pt>
                <c:pt idx="934">
                  <c:v>146.27534497613581</c:v>
                </c:pt>
                <c:pt idx="935">
                  <c:v>146.27262345974518</c:v>
                </c:pt>
                <c:pt idx="936">
                  <c:v>146.31637969940275</c:v>
                </c:pt>
                <c:pt idx="937">
                  <c:v>147.9137388711865</c:v>
                </c:pt>
                <c:pt idx="938">
                  <c:v>148.8751453070941</c:v>
                </c:pt>
                <c:pt idx="939">
                  <c:v>148.02108149505651</c:v>
                </c:pt>
                <c:pt idx="940">
                  <c:v>146.74991452523938</c:v>
                </c:pt>
                <c:pt idx="941">
                  <c:v>147.69559360512065</c:v>
                </c:pt>
                <c:pt idx="942">
                  <c:v>148.47787229386944</c:v>
                </c:pt>
                <c:pt idx="943">
                  <c:v>147.09385128759214</c:v>
                </c:pt>
                <c:pt idx="944">
                  <c:v>148.26588804857738</c:v>
                </c:pt>
                <c:pt idx="945">
                  <c:v>147.78244280029028</c:v>
                </c:pt>
                <c:pt idx="946">
                  <c:v>147.0500950479346</c:v>
                </c:pt>
                <c:pt idx="947">
                  <c:v>147.68192448133954</c:v>
                </c:pt>
                <c:pt idx="948">
                  <c:v>147.753039482502</c:v>
                </c:pt>
                <c:pt idx="949">
                  <c:v>147.2723294265673</c:v>
                </c:pt>
                <c:pt idx="950">
                  <c:v>147.95065029198219</c:v>
                </c:pt>
                <c:pt idx="951">
                  <c:v>146.1091888787083</c:v>
                </c:pt>
                <c:pt idx="952">
                  <c:v>146.27671257231205</c:v>
                </c:pt>
                <c:pt idx="953">
                  <c:v>145.82336127788227</c:v>
                </c:pt>
                <c:pt idx="954">
                  <c:v>145.85276459567058</c:v>
                </c:pt>
                <c:pt idx="955">
                  <c:v>145.40966343458143</c:v>
                </c:pt>
                <c:pt idx="956">
                  <c:v>146.30544576797402</c:v>
                </c:pt>
                <c:pt idx="957">
                  <c:v>146.6261402333123</c:v>
                </c:pt>
                <c:pt idx="958">
                  <c:v>146.42442663530352</c:v>
                </c:pt>
                <c:pt idx="959">
                  <c:v>146.41210459375597</c:v>
                </c:pt>
                <c:pt idx="960">
                  <c:v>147.10754092531599</c:v>
                </c:pt>
                <c:pt idx="961">
                  <c:v>146.54886421137607</c:v>
                </c:pt>
                <c:pt idx="962">
                  <c:v>146.29380752451456</c:v>
                </c:pt>
                <c:pt idx="963">
                  <c:v>145.85686738419918</c:v>
                </c:pt>
                <c:pt idx="964">
                  <c:v>145.40350241380764</c:v>
                </c:pt>
                <c:pt idx="965">
                  <c:v>145.38572366351701</c:v>
                </c:pt>
                <c:pt idx="966">
                  <c:v>144.39900986036881</c:v>
                </c:pt>
                <c:pt idx="967">
                  <c:v>143.45672925698537</c:v>
                </c:pt>
                <c:pt idx="968">
                  <c:v>142.82216463122808</c:v>
                </c:pt>
                <c:pt idx="969">
                  <c:v>142.58420289656908</c:v>
                </c:pt>
                <c:pt idx="970">
                  <c:v>145.75293007480789</c:v>
                </c:pt>
                <c:pt idx="971">
                  <c:v>146.30271057562163</c:v>
                </c:pt>
                <c:pt idx="972">
                  <c:v>147.92330520643907</c:v>
                </c:pt>
                <c:pt idx="973">
                  <c:v>148.21186799961748</c:v>
                </c:pt>
                <c:pt idx="974">
                  <c:v>148.004677178923</c:v>
                </c:pt>
                <c:pt idx="975">
                  <c:v>147.98758222672049</c:v>
                </c:pt>
                <c:pt idx="976">
                  <c:v>149.09464449337443</c:v>
                </c:pt>
                <c:pt idx="977">
                  <c:v>148.85873415297974</c:v>
                </c:pt>
                <c:pt idx="978">
                  <c:v>149.55485428262787</c:v>
                </c:pt>
                <c:pt idx="979">
                  <c:v>149.1978980046776</c:v>
                </c:pt>
                <c:pt idx="980">
                  <c:v>150.3111212921053</c:v>
                </c:pt>
                <c:pt idx="981">
                  <c:v>150.63660918204116</c:v>
                </c:pt>
                <c:pt idx="982">
                  <c:v>150.75833207970393</c:v>
                </c:pt>
                <c:pt idx="983">
                  <c:v>151.3484566677156</c:v>
                </c:pt>
                <c:pt idx="984">
                  <c:v>150.55319265327375</c:v>
                </c:pt>
                <c:pt idx="985">
                  <c:v>150.75422245319444</c:v>
                </c:pt>
                <c:pt idx="986">
                  <c:v>150.35421424761739</c:v>
                </c:pt>
                <c:pt idx="987">
                  <c:v>149.82563832551568</c:v>
                </c:pt>
                <c:pt idx="988">
                  <c:v>149.88512192119953</c:v>
                </c:pt>
                <c:pt idx="989">
                  <c:v>150.75764828161584</c:v>
                </c:pt>
                <c:pt idx="990">
                  <c:v>151.27186444386746</c:v>
                </c:pt>
                <c:pt idx="991">
                  <c:v>153.26309131439714</c:v>
                </c:pt>
                <c:pt idx="992">
                  <c:v>153.59403591307603</c:v>
                </c:pt>
                <c:pt idx="993">
                  <c:v>154.50622940058307</c:v>
                </c:pt>
                <c:pt idx="994">
                  <c:v>154.33049329194122</c:v>
                </c:pt>
                <c:pt idx="995">
                  <c:v>155.33977926997761</c:v>
                </c:pt>
                <c:pt idx="996">
                  <c:v>154.07885559552022</c:v>
                </c:pt>
                <c:pt idx="997">
                  <c:v>154.67717892260822</c:v>
                </c:pt>
                <c:pt idx="998">
                  <c:v>154.40640171770127</c:v>
                </c:pt>
                <c:pt idx="999">
                  <c:v>154.71136882701325</c:v>
                </c:pt>
                <c:pt idx="1000">
                  <c:v>155.27413465352001</c:v>
                </c:pt>
                <c:pt idx="1001">
                  <c:v>154.892568482379</c:v>
                </c:pt>
                <c:pt idx="1002">
                  <c:v>154.60401252718145</c:v>
                </c:pt>
                <c:pt idx="1003">
                  <c:v>154.7975273861139</c:v>
                </c:pt>
                <c:pt idx="1004">
                  <c:v>155.14557377497619</c:v>
                </c:pt>
                <c:pt idx="1005">
                  <c:v>153.84909259993756</c:v>
                </c:pt>
                <c:pt idx="1006">
                  <c:v>153.80396876410381</c:v>
                </c:pt>
                <c:pt idx="1007">
                  <c:v>153.09077419619581</c:v>
                </c:pt>
                <c:pt idx="1008">
                  <c:v>154.38999056358685</c:v>
                </c:pt>
                <c:pt idx="1009">
                  <c:v>155.27345085543186</c:v>
                </c:pt>
                <c:pt idx="1010">
                  <c:v>155.15378619001427</c:v>
                </c:pt>
                <c:pt idx="1011">
                  <c:v>155.69945706431849</c:v>
                </c:pt>
                <c:pt idx="1012">
                  <c:v>155.14694137115237</c:v>
                </c:pt>
                <c:pt idx="1013">
                  <c:v>155.14694137115237</c:v>
                </c:pt>
                <c:pt idx="1014">
                  <c:v>155.58595341967467</c:v>
                </c:pt>
                <c:pt idx="1015">
                  <c:v>155.25224627671983</c:v>
                </c:pt>
                <c:pt idx="1016">
                  <c:v>155.53944147372209</c:v>
                </c:pt>
                <c:pt idx="1017">
                  <c:v>155.07787776425423</c:v>
                </c:pt>
                <c:pt idx="1018">
                  <c:v>155.35139699949443</c:v>
                </c:pt>
                <c:pt idx="1019">
                  <c:v>154.79068256725196</c:v>
                </c:pt>
                <c:pt idx="1020">
                  <c:v>155.31175038634635</c:v>
                </c:pt>
                <c:pt idx="1021">
                  <c:v>154.89394291653602</c:v>
                </c:pt>
                <c:pt idx="1022">
                  <c:v>155.91075751152241</c:v>
                </c:pt>
                <c:pt idx="1023">
                  <c:v>157.16210801274642</c:v>
                </c:pt>
                <c:pt idx="1024">
                  <c:v>157.04653245989564</c:v>
                </c:pt>
                <c:pt idx="1025">
                  <c:v>156.91045664036361</c:v>
                </c:pt>
                <c:pt idx="1026">
                  <c:v>155.96749907687297</c:v>
                </c:pt>
                <c:pt idx="1027">
                  <c:v>155.82870174095032</c:v>
                </c:pt>
                <c:pt idx="1028">
                  <c:v>155.87519317296028</c:v>
                </c:pt>
                <c:pt idx="1029">
                  <c:v>155.96409376239424</c:v>
                </c:pt>
                <c:pt idx="1030">
                  <c:v>157.09713351841506</c:v>
                </c:pt>
                <c:pt idx="1031">
                  <c:v>156.76482132355997</c:v>
                </c:pt>
                <c:pt idx="1032">
                  <c:v>156.80037882414121</c:v>
                </c:pt>
                <c:pt idx="1033">
                  <c:v>156.9090890441874</c:v>
                </c:pt>
                <c:pt idx="1034">
                  <c:v>157.81171619644189</c:v>
                </c:pt>
                <c:pt idx="1035">
                  <c:v>158.37448202294865</c:v>
                </c:pt>
                <c:pt idx="1036">
                  <c:v>159.20528986200995</c:v>
                </c:pt>
                <c:pt idx="1037">
                  <c:v>159.84328031618867</c:v>
                </c:pt>
                <c:pt idx="1038">
                  <c:v>160.64126584702112</c:v>
                </c:pt>
                <c:pt idx="1039">
                  <c:v>160.50245483513669</c:v>
                </c:pt>
                <c:pt idx="1040">
                  <c:v>160.77186444386743</c:v>
                </c:pt>
                <c:pt idx="1041">
                  <c:v>161.74422532514637</c:v>
                </c:pt>
                <c:pt idx="1042">
                  <c:v>161.5691866905544</c:v>
                </c:pt>
                <c:pt idx="1043">
                  <c:v>161.63688270127636</c:v>
                </c:pt>
                <c:pt idx="1044">
                  <c:v>161.87826342637587</c:v>
                </c:pt>
                <c:pt idx="1045">
                  <c:v>162.04305192762723</c:v>
                </c:pt>
                <c:pt idx="1046">
                  <c:v>161.62524445781693</c:v>
                </c:pt>
                <c:pt idx="1047">
                  <c:v>163.83528671653877</c:v>
                </c:pt>
                <c:pt idx="1048">
                  <c:v>162.87522736286471</c:v>
                </c:pt>
                <c:pt idx="1049">
                  <c:v>162.95729680939854</c:v>
                </c:pt>
                <c:pt idx="1050">
                  <c:v>162.42325050259203</c:v>
                </c:pt>
                <c:pt idx="1051">
                  <c:v>161.95004854966467</c:v>
                </c:pt>
                <c:pt idx="1052">
                  <c:v>161.58012062198316</c:v>
                </c:pt>
                <c:pt idx="1053">
                  <c:v>161.70936529861504</c:v>
                </c:pt>
                <c:pt idx="1054">
                  <c:v>162.23794122071678</c:v>
                </c:pt>
                <c:pt idx="1055">
                  <c:v>162.29742481640065</c:v>
                </c:pt>
                <c:pt idx="1056">
                  <c:v>161.74901874974401</c:v>
                </c:pt>
                <c:pt idx="1057">
                  <c:v>163.10362276227124</c:v>
                </c:pt>
                <c:pt idx="1058">
                  <c:v>162.83830226610732</c:v>
                </c:pt>
                <c:pt idx="1059">
                  <c:v>162.62428030251274</c:v>
                </c:pt>
                <c:pt idx="1060">
                  <c:v>162.29742481640068</c:v>
                </c:pt>
                <c:pt idx="1061">
                  <c:v>160.28363944694459</c:v>
                </c:pt>
                <c:pt idx="1062">
                  <c:v>160.58656199997313</c:v>
                </c:pt>
                <c:pt idx="1063">
                  <c:v>160.41629627603612</c:v>
                </c:pt>
                <c:pt idx="1064">
                  <c:v>160.2809042545922</c:v>
                </c:pt>
                <c:pt idx="1065">
                  <c:v>160.11748334951704</c:v>
                </c:pt>
                <c:pt idx="1066">
                  <c:v>161.27857250311175</c:v>
                </c:pt>
                <c:pt idx="1067">
                  <c:v>161.45361113770372</c:v>
                </c:pt>
                <c:pt idx="1068">
                  <c:v>161.92749688871916</c:v>
                </c:pt>
                <c:pt idx="1069">
                  <c:v>161.56234187169255</c:v>
                </c:pt>
                <c:pt idx="1070">
                  <c:v>161.29703505149044</c:v>
                </c:pt>
                <c:pt idx="1071">
                  <c:v>161.38728272315797</c:v>
                </c:pt>
                <c:pt idx="1072">
                  <c:v>160.89427113961833</c:v>
                </c:pt>
                <c:pt idx="1073">
                  <c:v>161.20471547161597</c:v>
                </c:pt>
                <c:pt idx="1074">
                  <c:v>161.07137484443638</c:v>
                </c:pt>
                <c:pt idx="1075">
                  <c:v>161.18214329672782</c:v>
                </c:pt>
                <c:pt idx="1076">
                  <c:v>160.95102638093073</c:v>
                </c:pt>
                <c:pt idx="1077">
                  <c:v>160.34585823498085</c:v>
                </c:pt>
                <c:pt idx="1078">
                  <c:v>159.25315572817703</c:v>
                </c:pt>
                <c:pt idx="1079">
                  <c:v>160.62485469290675</c:v>
                </c:pt>
                <c:pt idx="1080">
                  <c:v>160.15849755884128</c:v>
                </c:pt>
                <c:pt idx="1081">
                  <c:v>159.88361072742487</c:v>
                </c:pt>
                <c:pt idx="1082">
                  <c:v>161.09189562506029</c:v>
                </c:pt>
                <c:pt idx="1083">
                  <c:v>160.60296631610663</c:v>
                </c:pt>
                <c:pt idx="1084">
                  <c:v>162.34391624841064</c:v>
                </c:pt>
                <c:pt idx="1085">
                  <c:v>163.33270195976579</c:v>
                </c:pt>
                <c:pt idx="1086">
                  <c:v>163.25337454356523</c:v>
                </c:pt>
                <c:pt idx="1087">
                  <c:v>163.34363589119451</c:v>
                </c:pt>
                <c:pt idx="1088">
                  <c:v>163.03114016493254</c:v>
                </c:pt>
                <c:pt idx="1089">
                  <c:v>163.31355561329897</c:v>
                </c:pt>
                <c:pt idx="1090">
                  <c:v>163.50774059435776</c:v>
                </c:pt>
                <c:pt idx="1091">
                  <c:v>163.29986597557519</c:v>
                </c:pt>
                <c:pt idx="1092">
                  <c:v>163.39492074780205</c:v>
                </c:pt>
                <c:pt idx="1093">
                  <c:v>164.06299147987627</c:v>
                </c:pt>
                <c:pt idx="1094">
                  <c:v>164.06913882468828</c:v>
                </c:pt>
                <c:pt idx="1095">
                  <c:v>163.90092449501554</c:v>
                </c:pt>
                <c:pt idx="1096">
                  <c:v>164.08623377689079</c:v>
                </c:pt>
                <c:pt idx="1097">
                  <c:v>163.7313425691666</c:v>
                </c:pt>
                <c:pt idx="1098">
                  <c:v>163.48927804597901</c:v>
                </c:pt>
                <c:pt idx="1099">
                  <c:v>164.27018913855161</c:v>
                </c:pt>
                <c:pt idx="1100">
                  <c:v>164.15734877805326</c:v>
                </c:pt>
                <c:pt idx="1101">
                  <c:v>161.17326075956336</c:v>
                </c:pt>
                <c:pt idx="1102">
                  <c:v>161.76748129812273</c:v>
                </c:pt>
                <c:pt idx="1103">
                  <c:v>162.86224203717171</c:v>
                </c:pt>
                <c:pt idx="1104">
                  <c:v>163.70262988744727</c:v>
                </c:pt>
                <c:pt idx="1105">
                  <c:v>164.00349420823065</c:v>
                </c:pt>
                <c:pt idx="1106">
                  <c:v>164.41172166682668</c:v>
                </c:pt>
                <c:pt idx="1107">
                  <c:v>165.14203170087981</c:v>
                </c:pt>
                <c:pt idx="1108">
                  <c:v>165.19331655748735</c:v>
                </c:pt>
                <c:pt idx="1109">
                  <c:v>164.99431763788834</c:v>
                </c:pt>
                <c:pt idx="1110">
                  <c:v>164.91842288809008</c:v>
                </c:pt>
                <c:pt idx="1111">
                  <c:v>166.16704503494256</c:v>
                </c:pt>
                <c:pt idx="1112">
                  <c:v>166.78314711232113</c:v>
                </c:pt>
                <c:pt idx="1113">
                  <c:v>166.58005908015528</c:v>
                </c:pt>
                <c:pt idx="1114">
                  <c:v>166.1171277745112</c:v>
                </c:pt>
                <c:pt idx="1115">
                  <c:v>166.37764117011577</c:v>
                </c:pt>
                <c:pt idx="1116">
                  <c:v>166.42209488382318</c:v>
                </c:pt>
                <c:pt idx="1117">
                  <c:v>166.28396767002687</c:v>
                </c:pt>
                <c:pt idx="1118">
                  <c:v>166.12121688707805</c:v>
                </c:pt>
                <c:pt idx="1119">
                  <c:v>166.87067326759799</c:v>
                </c:pt>
                <c:pt idx="1120">
                  <c:v>166.70449665622778</c:v>
                </c:pt>
                <c:pt idx="1121">
                  <c:v>166.33114973810578</c:v>
                </c:pt>
                <c:pt idx="1122">
                  <c:v>166.3783249682038</c:v>
                </c:pt>
                <c:pt idx="1123">
                  <c:v>167.76712572311689</c:v>
                </c:pt>
                <c:pt idx="1124">
                  <c:v>166.64364546436769</c:v>
                </c:pt>
                <c:pt idx="1125">
                  <c:v>166.54655297383826</c:v>
                </c:pt>
                <c:pt idx="1126">
                  <c:v>166.47064454807821</c:v>
                </c:pt>
                <c:pt idx="1127">
                  <c:v>166.73048782155644</c:v>
                </c:pt>
                <c:pt idx="1128">
                  <c:v>166.78314711232105</c:v>
                </c:pt>
                <c:pt idx="1129">
                  <c:v>165.43673500088931</c:v>
                </c:pt>
                <c:pt idx="1130">
                  <c:v>166.89390872663157</c:v>
                </c:pt>
                <c:pt idx="1131">
                  <c:v>165.45862337768938</c:v>
                </c:pt>
                <c:pt idx="1132">
                  <c:v>165.71230563039381</c:v>
                </c:pt>
                <c:pt idx="1133">
                  <c:v>166.095239397711</c:v>
                </c:pt>
                <c:pt idx="1134">
                  <c:v>166.33662012281044</c:v>
                </c:pt>
                <c:pt idx="1135">
                  <c:v>164.7782442800293</c:v>
                </c:pt>
                <c:pt idx="1136">
                  <c:v>165.83333789198755</c:v>
                </c:pt>
                <c:pt idx="1137">
                  <c:v>165.98719246181017</c:v>
                </c:pt>
                <c:pt idx="1138">
                  <c:v>165.85727766305195</c:v>
                </c:pt>
                <c:pt idx="1139">
                  <c:v>167.06896787516609</c:v>
                </c:pt>
                <c:pt idx="1140">
                  <c:v>167.38215423749702</c:v>
                </c:pt>
                <c:pt idx="1141">
                  <c:v>168.16441241230316</c:v>
                </c:pt>
                <c:pt idx="1142">
                  <c:v>168.15551619917699</c:v>
                </c:pt>
                <c:pt idx="1143">
                  <c:v>168.25604819408949</c:v>
                </c:pt>
                <c:pt idx="1144">
                  <c:v>169.16002926655841</c:v>
                </c:pt>
                <c:pt idx="1145">
                  <c:v>169.13403810122969</c:v>
                </c:pt>
                <c:pt idx="1146">
                  <c:v>169.07181247521254</c:v>
                </c:pt>
                <c:pt idx="1147">
                  <c:v>168.89196674006124</c:v>
                </c:pt>
                <c:pt idx="1148">
                  <c:v>169.3856689596698</c:v>
                </c:pt>
                <c:pt idx="1149">
                  <c:v>169.43354850179861</c:v>
                </c:pt>
                <c:pt idx="1150">
                  <c:v>169.2687394866046</c:v>
                </c:pt>
                <c:pt idx="1151">
                  <c:v>169.041732197317</c:v>
                </c:pt>
                <c:pt idx="1152">
                  <c:v>168.91864170347802</c:v>
                </c:pt>
                <c:pt idx="1153">
                  <c:v>169.33234638475972</c:v>
                </c:pt>
                <c:pt idx="1154">
                  <c:v>169.41576975150795</c:v>
                </c:pt>
                <c:pt idx="1155">
                  <c:v>169.04582130988382</c:v>
                </c:pt>
                <c:pt idx="1156">
                  <c:v>169.36516869298856</c:v>
                </c:pt>
                <c:pt idx="1157">
                  <c:v>169.64414463697182</c:v>
                </c:pt>
                <c:pt idx="1158">
                  <c:v>169.23454958219958</c:v>
                </c:pt>
                <c:pt idx="1159">
                  <c:v>169.17301459225141</c:v>
                </c:pt>
                <c:pt idx="1160">
                  <c:v>166.72433363876334</c:v>
                </c:pt>
                <c:pt idx="1161">
                  <c:v>166.93700168214349</c:v>
                </c:pt>
                <c:pt idx="1162">
                  <c:v>168.61367459416601</c:v>
                </c:pt>
                <c:pt idx="1163">
                  <c:v>168.52956742932963</c:v>
                </c:pt>
                <c:pt idx="1164">
                  <c:v>168.76889676016481</c:v>
                </c:pt>
                <c:pt idx="1165">
                  <c:v>166.16361920652088</c:v>
                </c:pt>
                <c:pt idx="1166">
                  <c:v>165.85864525922804</c:v>
                </c:pt>
                <c:pt idx="1167">
                  <c:v>166.05148315805326</c:v>
                </c:pt>
                <c:pt idx="1168">
                  <c:v>167.70216490474712</c:v>
                </c:pt>
                <c:pt idx="1169">
                  <c:v>167.12298792412594</c:v>
                </c:pt>
                <c:pt idx="1170">
                  <c:v>166.77630229345894</c:v>
                </c:pt>
                <c:pt idx="1171">
                  <c:v>167.05529191340398</c:v>
                </c:pt>
                <c:pt idx="1172">
                  <c:v>167.13666388588791</c:v>
                </c:pt>
                <c:pt idx="1173">
                  <c:v>167.27752629203667</c:v>
                </c:pt>
                <c:pt idx="1174">
                  <c:v>168.04954117148304</c:v>
                </c:pt>
                <c:pt idx="1175">
                  <c:v>169.01094760739065</c:v>
                </c:pt>
                <c:pt idx="1176">
                  <c:v>169.3460155085408</c:v>
                </c:pt>
                <c:pt idx="1177">
                  <c:v>168.06731992177365</c:v>
                </c:pt>
                <c:pt idx="1178">
                  <c:v>168.59315381354207</c:v>
                </c:pt>
                <c:pt idx="1179">
                  <c:v>168.56307353564654</c:v>
                </c:pt>
                <c:pt idx="1180">
                  <c:v>168.31210596135188</c:v>
                </c:pt>
                <c:pt idx="1181">
                  <c:v>170.1364929363659</c:v>
                </c:pt>
                <c:pt idx="1182">
                  <c:v>170.7088250981252</c:v>
                </c:pt>
                <c:pt idx="1183">
                  <c:v>170.83806977475709</c:v>
                </c:pt>
                <c:pt idx="1184">
                  <c:v>170.65002530052942</c:v>
                </c:pt>
                <c:pt idx="1185">
                  <c:v>170.96524938116289</c:v>
                </c:pt>
                <c:pt idx="1186">
                  <c:v>171.21415872321236</c:v>
                </c:pt>
                <c:pt idx="1187">
                  <c:v>171.40424091574255</c:v>
                </c:pt>
                <c:pt idx="1188">
                  <c:v>171.51297164973141</c:v>
                </c:pt>
                <c:pt idx="1189">
                  <c:v>170.99055674840349</c:v>
                </c:pt>
                <c:pt idx="1190">
                  <c:v>171.10132520069487</c:v>
                </c:pt>
                <c:pt idx="1191">
                  <c:v>170.72112662573011</c:v>
                </c:pt>
                <c:pt idx="1192">
                  <c:v>170.73344866727766</c:v>
                </c:pt>
                <c:pt idx="1193">
                  <c:v>171.43091587915936</c:v>
                </c:pt>
                <c:pt idx="1194">
                  <c:v>171.63742973974661</c:v>
                </c:pt>
                <c:pt idx="1195">
                  <c:v>172.27336196168011</c:v>
                </c:pt>
                <c:pt idx="1196">
                  <c:v>172.94074889566627</c:v>
                </c:pt>
                <c:pt idx="1197">
                  <c:v>173.31410265176919</c:v>
                </c:pt>
                <c:pt idx="1198">
                  <c:v>173.53017600962806</c:v>
                </c:pt>
                <c:pt idx="1199">
                  <c:v>174.51006550785704</c:v>
                </c:pt>
                <c:pt idx="1200">
                  <c:v>174.32270483171749</c:v>
                </c:pt>
                <c:pt idx="1201">
                  <c:v>174.00815087321035</c:v>
                </c:pt>
                <c:pt idx="1202">
                  <c:v>174.4122687052969</c:v>
                </c:pt>
                <c:pt idx="1203">
                  <c:v>174.726822663804</c:v>
                </c:pt>
                <c:pt idx="1204">
                  <c:v>174.4320988498518</c:v>
                </c:pt>
                <c:pt idx="1205">
                  <c:v>174.58526962158629</c:v>
                </c:pt>
                <c:pt idx="1206">
                  <c:v>174.89092736696725</c:v>
                </c:pt>
                <c:pt idx="1207">
                  <c:v>175.00855431408229</c:v>
                </c:pt>
                <c:pt idx="1208">
                  <c:v>175.13846911284054</c:v>
                </c:pt>
                <c:pt idx="1209">
                  <c:v>175.19591499022187</c:v>
                </c:pt>
                <c:pt idx="1210">
                  <c:v>176.09236744574079</c:v>
                </c:pt>
                <c:pt idx="1211">
                  <c:v>175.39284200161393</c:v>
                </c:pt>
                <c:pt idx="1212">
                  <c:v>175.67661137019476</c:v>
                </c:pt>
                <c:pt idx="1213">
                  <c:v>174.85742126065031</c:v>
                </c:pt>
                <c:pt idx="1214">
                  <c:v>175.079655639283</c:v>
                </c:pt>
                <c:pt idx="1215">
                  <c:v>176.49307996334861</c:v>
                </c:pt>
                <c:pt idx="1216">
                  <c:v>175.92963033875375</c:v>
                </c:pt>
                <c:pt idx="1217">
                  <c:v>176.0957864361813</c:v>
                </c:pt>
                <c:pt idx="1218">
                  <c:v>176.37615049028338</c:v>
                </c:pt>
                <c:pt idx="1219">
                  <c:v>176.40965659660031</c:v>
                </c:pt>
                <c:pt idx="1220">
                  <c:v>176.95601126899265</c:v>
                </c:pt>
                <c:pt idx="1221">
                  <c:v>177.18096716401598</c:v>
                </c:pt>
                <c:pt idx="1222">
                  <c:v>177.14746105769908</c:v>
                </c:pt>
                <c:pt idx="1223">
                  <c:v>177.40320154264865</c:v>
                </c:pt>
                <c:pt idx="1224">
                  <c:v>176.73582828462429</c:v>
                </c:pt>
                <c:pt idx="1225">
                  <c:v>176.5771802902041</c:v>
                </c:pt>
                <c:pt idx="1226">
                  <c:v>176.75087184256247</c:v>
                </c:pt>
                <c:pt idx="1227">
                  <c:v>176.34264438396647</c:v>
                </c:pt>
                <c:pt idx="1228">
                  <c:v>175.3682321084232</c:v>
                </c:pt>
                <c:pt idx="1229">
                  <c:v>176.8055620136488</c:v>
                </c:pt>
                <c:pt idx="1230">
                  <c:v>176.34127678779029</c:v>
                </c:pt>
                <c:pt idx="1231">
                  <c:v>176.56623268281362</c:v>
                </c:pt>
                <c:pt idx="1232">
                  <c:v>177.72117449159634</c:v>
                </c:pt>
                <c:pt idx="1233">
                  <c:v>177.58784070239761</c:v>
                </c:pt>
                <c:pt idx="1234">
                  <c:v>177.95297520548152</c:v>
                </c:pt>
                <c:pt idx="1235">
                  <c:v>177.88459539667147</c:v>
                </c:pt>
                <c:pt idx="1236">
                  <c:v>179.63649293636595</c:v>
                </c:pt>
                <c:pt idx="1237">
                  <c:v>179.57017135980109</c:v>
                </c:pt>
                <c:pt idx="1238">
                  <c:v>181.04102104730541</c:v>
                </c:pt>
                <c:pt idx="1239">
                  <c:v>180.67449843410262</c:v>
                </c:pt>
                <c:pt idx="1240">
                  <c:v>180.48439572762979</c:v>
                </c:pt>
                <c:pt idx="1241">
                  <c:v>179.80950069063633</c:v>
                </c:pt>
                <c:pt idx="1242">
                  <c:v>179.78897991001244</c:v>
                </c:pt>
                <c:pt idx="1243">
                  <c:v>180.31618823593794</c:v>
                </c:pt>
                <c:pt idx="1244">
                  <c:v>181.30906305985994</c:v>
                </c:pt>
                <c:pt idx="1245">
                  <c:v>181.8896076366573</c:v>
                </c:pt>
                <c:pt idx="1246">
                  <c:v>182.17133928693562</c:v>
                </c:pt>
                <c:pt idx="1247">
                  <c:v>182.08518072783497</c:v>
                </c:pt>
                <c:pt idx="1248">
                  <c:v>181.34393676235311</c:v>
                </c:pt>
                <c:pt idx="1249">
                  <c:v>182.97138305001329</c:v>
                </c:pt>
                <c:pt idx="1250">
                  <c:v>183.95261963047579</c:v>
                </c:pt>
                <c:pt idx="1251">
                  <c:v>183.35840592989729</c:v>
                </c:pt>
                <c:pt idx="1252">
                  <c:v>183.20660275433897</c:v>
                </c:pt>
                <c:pt idx="1253">
                  <c:v>183.57039017518932</c:v>
                </c:pt>
                <c:pt idx="1254">
                  <c:v>183.48628301035296</c:v>
                </c:pt>
                <c:pt idx="1255">
                  <c:v>183.29207751535154</c:v>
                </c:pt>
                <c:pt idx="1256">
                  <c:v>183.43704954800972</c:v>
                </c:pt>
                <c:pt idx="1257">
                  <c:v>183.77347136937431</c:v>
                </c:pt>
                <c:pt idx="1258">
                  <c:v>182.82094747063113</c:v>
                </c:pt>
                <c:pt idx="1259">
                  <c:v>184.33897922621435</c:v>
                </c:pt>
                <c:pt idx="1260">
                  <c:v>185.5185309281878</c:v>
                </c:pt>
                <c:pt idx="1261">
                  <c:v>186.2659154005008</c:v>
                </c:pt>
                <c:pt idx="1262">
                  <c:v>187.57606569932057</c:v>
                </c:pt>
                <c:pt idx="1263">
                  <c:v>187.88788446547531</c:v>
                </c:pt>
                <c:pt idx="1264">
                  <c:v>188.13268418101532</c:v>
                </c:pt>
                <c:pt idx="1265">
                  <c:v>187.92344196605654</c:v>
                </c:pt>
                <c:pt idx="1266">
                  <c:v>189.24523050833579</c:v>
                </c:pt>
                <c:pt idx="1267">
                  <c:v>190.52255849892668</c:v>
                </c:pt>
                <c:pt idx="1268">
                  <c:v>189.85106193843109</c:v>
                </c:pt>
                <c:pt idx="1269">
                  <c:v>191.63852381668772</c:v>
                </c:pt>
                <c:pt idx="1270">
                  <c:v>191.32875644479728</c:v>
                </c:pt>
                <c:pt idx="1271">
                  <c:v>192.16777669889666</c:v>
                </c:pt>
                <c:pt idx="1272">
                  <c:v>193.71794696462058</c:v>
                </c:pt>
                <c:pt idx="1273">
                  <c:v>194.13915974890963</c:v>
                </c:pt>
                <c:pt idx="1274">
                  <c:v>194.03044269088252</c:v>
                </c:pt>
                <c:pt idx="1275">
                  <c:v>194.14737216394772</c:v>
                </c:pt>
                <c:pt idx="1276">
                  <c:v>196.44630817412263</c:v>
                </c:pt>
                <c:pt idx="1277">
                  <c:v>195.12383583375532</c:v>
                </c:pt>
                <c:pt idx="1278">
                  <c:v>192.99721694178174</c:v>
                </c:pt>
                <c:pt idx="1279">
                  <c:v>193.09159475390138</c:v>
                </c:pt>
                <c:pt idx="1280">
                  <c:v>192.96645286579809</c:v>
                </c:pt>
                <c:pt idx="1281">
                  <c:v>188.87391447053542</c:v>
                </c:pt>
                <c:pt idx="1282">
                  <c:v>181.13400391132532</c:v>
                </c:pt>
                <c:pt idx="1283">
                  <c:v>184.29315107834987</c:v>
                </c:pt>
                <c:pt idx="1284">
                  <c:v>183.37139125559031</c:v>
                </c:pt>
                <c:pt idx="1285">
                  <c:v>176.48828653875108</c:v>
                </c:pt>
                <c:pt idx="1286">
                  <c:v>179.1243281683787</c:v>
                </c:pt>
                <c:pt idx="1287">
                  <c:v>181.61677219950516</c:v>
                </c:pt>
                <c:pt idx="1288">
                  <c:v>182.09132123466605</c:v>
                </c:pt>
                <c:pt idx="1289">
                  <c:v>184.53179661109689</c:v>
                </c:pt>
                <c:pt idx="1290">
                  <c:v>186.75893382202125</c:v>
                </c:pt>
                <c:pt idx="1291">
                  <c:v>186.82868122700748</c:v>
                </c:pt>
                <c:pt idx="1292">
                  <c:v>185.73733947839904</c:v>
                </c:pt>
                <c:pt idx="1293">
                  <c:v>184.71643577084578</c:v>
                </c:pt>
                <c:pt idx="1294">
                  <c:v>184.89626783003533</c:v>
                </c:pt>
                <c:pt idx="1295">
                  <c:v>187.8598487438631</c:v>
                </c:pt>
                <c:pt idx="1296">
                  <c:v>190.06852340640873</c:v>
                </c:pt>
                <c:pt idx="1297">
                  <c:v>187.65334172125671</c:v>
                </c:pt>
                <c:pt idx="1298">
                  <c:v>185.57118338097141</c:v>
                </c:pt>
                <c:pt idx="1299">
                  <c:v>183.09855581843806</c:v>
                </c:pt>
                <c:pt idx="1300">
                  <c:v>184.02716046005949</c:v>
                </c:pt>
                <c:pt idx="1301">
                  <c:v>186.05735014564914</c:v>
                </c:pt>
                <c:pt idx="1302">
                  <c:v>186.5483308488671</c:v>
                </c:pt>
                <c:pt idx="1303">
                  <c:v>186.45806266325695</c:v>
                </c:pt>
                <c:pt idx="1304">
                  <c:v>187.29024493647529</c:v>
                </c:pt>
                <c:pt idx="1305">
                  <c:v>190.54513067381478</c:v>
                </c:pt>
                <c:pt idx="1306">
                  <c:v>190.30237551455821</c:v>
                </c:pt>
                <c:pt idx="1307">
                  <c:v>189.09137593851301</c:v>
                </c:pt>
                <c:pt idx="1308">
                  <c:v>188.00891672706896</c:v>
                </c:pt>
                <c:pt idx="1309">
                  <c:v>187.86190697610823</c:v>
                </c:pt>
                <c:pt idx="1310">
                  <c:v>188.18191764335842</c:v>
                </c:pt>
                <c:pt idx="1311">
                  <c:v>185.50894407899247</c:v>
                </c:pt>
                <c:pt idx="1312">
                  <c:v>185.78383091040891</c:v>
                </c:pt>
                <c:pt idx="1313">
                  <c:v>185.44124806827057</c:v>
                </c:pt>
                <c:pt idx="1314">
                  <c:v>180.77500991507242</c:v>
                </c:pt>
                <c:pt idx="1315">
                  <c:v>176.98472395071201</c:v>
                </c:pt>
                <c:pt idx="1316">
                  <c:v>181.79114071197074</c:v>
                </c:pt>
                <c:pt idx="1317">
                  <c:v>178.65046293130581</c:v>
                </c:pt>
                <c:pt idx="1318">
                  <c:v>178.12940195019232</c:v>
                </c:pt>
                <c:pt idx="1319">
                  <c:v>180.58219253018987</c:v>
                </c:pt>
                <c:pt idx="1320">
                  <c:v>176.54845393252299</c:v>
                </c:pt>
                <c:pt idx="1321">
                  <c:v>178.77559114344731</c:v>
                </c:pt>
                <c:pt idx="1322">
                  <c:v>180.84338972388247</c:v>
                </c:pt>
                <c:pt idx="1323">
                  <c:v>182.08449692974671</c:v>
                </c:pt>
                <c:pt idx="1324">
                  <c:v>178.09316065152294</c:v>
                </c:pt>
                <c:pt idx="1325">
                  <c:v>178.68737435210147</c:v>
                </c:pt>
                <c:pt idx="1326">
                  <c:v>181.67626947115073</c:v>
                </c:pt>
                <c:pt idx="1327">
                  <c:v>180.67244020185737</c:v>
                </c:pt>
                <c:pt idx="1328">
                  <c:v>182.16312687189745</c:v>
                </c:pt>
                <c:pt idx="1329">
                  <c:v>181.63728614214816</c:v>
                </c:pt>
                <c:pt idx="1330">
                  <c:v>183.1101940618976</c:v>
                </c:pt>
                <c:pt idx="1331">
                  <c:v>185.06242392746293</c:v>
                </c:pt>
                <c:pt idx="1332">
                  <c:v>185.21627849728557</c:v>
                </c:pt>
                <c:pt idx="1333">
                  <c:v>184.15570766264162</c:v>
                </c:pt>
                <c:pt idx="1334">
                  <c:v>182.58365585809847</c:v>
                </c:pt>
                <c:pt idx="1335">
                  <c:v>182.59391966740083</c:v>
                </c:pt>
                <c:pt idx="1336">
                  <c:v>180.15071593659849</c:v>
                </c:pt>
                <c:pt idx="1337">
                  <c:v>180.48166053527737</c:v>
                </c:pt>
                <c:pt idx="1338">
                  <c:v>182.36484046990628</c:v>
                </c:pt>
                <c:pt idx="1339">
                  <c:v>182.56792850207214</c:v>
                </c:pt>
                <c:pt idx="1340">
                  <c:v>181.07315271946521</c:v>
                </c:pt>
                <c:pt idx="1341">
                  <c:v>181.53471642893308</c:v>
                </c:pt>
                <c:pt idx="1342">
                  <c:v>180.22660384841583</c:v>
                </c:pt>
                <c:pt idx="1343">
                  <c:v>179.82043462206499</c:v>
                </c:pt>
                <c:pt idx="1344">
                  <c:v>182.12414354289487</c:v>
                </c:pt>
                <c:pt idx="1345">
                  <c:v>182.75392158203547</c:v>
                </c:pt>
                <c:pt idx="1346">
                  <c:v>182.70537191778033</c:v>
                </c:pt>
                <c:pt idx="1347">
                  <c:v>184.47436440967735</c:v>
                </c:pt>
                <c:pt idx="1348">
                  <c:v>186.20301281437639</c:v>
                </c:pt>
                <c:pt idx="1349">
                  <c:v>186.52097208736225</c:v>
                </c:pt>
                <c:pt idx="1350">
                  <c:v>186.68576058861362</c:v>
                </c:pt>
                <c:pt idx="1351">
                  <c:v>185.40843259802267</c:v>
                </c:pt>
                <c:pt idx="1352">
                  <c:v>186.16129429302137</c:v>
                </c:pt>
                <c:pt idx="1353">
                  <c:v>186.00196250051306</c:v>
                </c:pt>
                <c:pt idx="1354">
                  <c:v>185.51236990741393</c:v>
                </c:pt>
                <c:pt idx="1355">
                  <c:v>186.88270127596746</c:v>
                </c:pt>
                <c:pt idx="1356">
                  <c:v>186.2966794764844</c:v>
                </c:pt>
                <c:pt idx="1357">
                  <c:v>186.90184762243425</c:v>
                </c:pt>
                <c:pt idx="1358">
                  <c:v>186.52370727971467</c:v>
                </c:pt>
                <c:pt idx="1359">
                  <c:v>186.0840319470469</c:v>
                </c:pt>
                <c:pt idx="1360">
                  <c:v>183.93211936379447</c:v>
                </c:pt>
                <c:pt idx="1361">
                  <c:v>186.26728299667695</c:v>
                </c:pt>
                <c:pt idx="1362">
                  <c:v>184.98584537957652</c:v>
                </c:pt>
                <c:pt idx="1363">
                  <c:v>186.99279960613251</c:v>
                </c:pt>
                <c:pt idx="1364">
                  <c:v>187.83045226405568</c:v>
                </c:pt>
                <c:pt idx="1365">
                  <c:v>187.9624184570782</c:v>
                </c:pt>
                <c:pt idx="1366">
                  <c:v>189.57276979253587</c:v>
                </c:pt>
                <c:pt idx="1367">
                  <c:v>189.43737777109197</c:v>
                </c:pt>
                <c:pt idx="1368">
                  <c:v>190.02954007740618</c:v>
                </c:pt>
                <c:pt idx="1369">
                  <c:v>190.23262810957206</c:v>
                </c:pt>
                <c:pt idx="1370">
                  <c:v>190.56427702028174</c:v>
                </c:pt>
                <c:pt idx="1371">
                  <c:v>189.79704188947113</c:v>
                </c:pt>
                <c:pt idx="1372">
                  <c:v>190.26613421588897</c:v>
                </c:pt>
                <c:pt idx="1373">
                  <c:v>190.07261251897566</c:v>
                </c:pt>
                <c:pt idx="1374">
                  <c:v>189.66849468688912</c:v>
                </c:pt>
                <c:pt idx="1375">
                  <c:v>188.90538285854979</c:v>
                </c:pt>
                <c:pt idx="1376">
                  <c:v>189.22881935422137</c:v>
                </c:pt>
                <c:pt idx="1377">
                  <c:v>188.02806307353598</c:v>
                </c:pt>
                <c:pt idx="1378">
                  <c:v>188.37816085666256</c:v>
                </c:pt>
                <c:pt idx="1379">
                  <c:v>185.79273396151615</c:v>
                </c:pt>
                <c:pt idx="1380">
                  <c:v>186.20232901628839</c:v>
                </c:pt>
                <c:pt idx="1381">
                  <c:v>184.60017641990703</c:v>
                </c:pt>
                <c:pt idx="1382">
                  <c:v>185.74076530682052</c:v>
                </c:pt>
                <c:pt idx="1383">
                  <c:v>185.88162771296922</c:v>
                </c:pt>
                <c:pt idx="1384">
                  <c:v>186.4519084804642</c:v>
                </c:pt>
                <c:pt idx="1385">
                  <c:v>185.52946485961655</c:v>
                </c:pt>
                <c:pt idx="1386">
                  <c:v>187.12887542566463</c:v>
                </c:pt>
                <c:pt idx="1387">
                  <c:v>188.71597078814602</c:v>
                </c:pt>
                <c:pt idx="1388">
                  <c:v>190.38100545670909</c:v>
                </c:pt>
                <c:pt idx="1389">
                  <c:v>191.04225188386411</c:v>
                </c:pt>
                <c:pt idx="1390">
                  <c:v>189.68695723526795</c:v>
                </c:pt>
                <c:pt idx="1391">
                  <c:v>191.34653519508799</c:v>
                </c:pt>
                <c:pt idx="1392">
                  <c:v>191.55304905567525</c:v>
                </c:pt>
                <c:pt idx="1393">
                  <c:v>191.35610153034051</c:v>
                </c:pt>
                <c:pt idx="1394">
                  <c:v>192.11649184228924</c:v>
                </c:pt>
                <c:pt idx="1395">
                  <c:v>192.53156411974715</c:v>
                </c:pt>
                <c:pt idx="1396">
                  <c:v>191.77049000971036</c:v>
                </c:pt>
                <c:pt idx="1397">
                  <c:v>191.58860655625654</c:v>
                </c:pt>
                <c:pt idx="1398">
                  <c:v>191.94075573364742</c:v>
                </c:pt>
                <c:pt idx="1399">
                  <c:v>192.85840592989746</c:v>
                </c:pt>
                <c:pt idx="1400">
                  <c:v>194.61372929801331</c:v>
                </c:pt>
                <c:pt idx="1401">
                  <c:v>194.02359787202079</c:v>
                </c:pt>
                <c:pt idx="1402">
                  <c:v>192.75037950793936</c:v>
                </c:pt>
                <c:pt idx="1403">
                  <c:v>191.64125900904028</c:v>
                </c:pt>
                <c:pt idx="1404">
                  <c:v>192.57737175366901</c:v>
                </c:pt>
                <c:pt idx="1405">
                  <c:v>192.37702575183644</c:v>
                </c:pt>
                <c:pt idx="1406">
                  <c:v>193.32476306396291</c:v>
                </c:pt>
                <c:pt idx="1407">
                  <c:v>194.22259679161985</c:v>
                </c:pt>
                <c:pt idx="1408">
                  <c:v>194.90980019419911</c:v>
                </c:pt>
                <c:pt idx="1409">
                  <c:v>195.46026449310091</c:v>
                </c:pt>
                <c:pt idx="1410">
                  <c:v>195.40897963649337</c:v>
                </c:pt>
                <c:pt idx="1411">
                  <c:v>195.12726166217686</c:v>
                </c:pt>
                <c:pt idx="1412">
                  <c:v>193.73914470535186</c:v>
                </c:pt>
                <c:pt idx="1413">
                  <c:v>192.96302703737683</c:v>
                </c:pt>
                <c:pt idx="1414">
                  <c:v>194.19592182820301</c:v>
                </c:pt>
                <c:pt idx="1415">
                  <c:v>192.71960859397481</c:v>
                </c:pt>
                <c:pt idx="1416">
                  <c:v>194.24583225065345</c:v>
                </c:pt>
                <c:pt idx="1417">
                  <c:v>194.89133764582039</c:v>
                </c:pt>
                <c:pt idx="1418">
                  <c:v>195.36453276076685</c:v>
                </c:pt>
                <c:pt idx="1419">
                  <c:v>195.76865743083425</c:v>
                </c:pt>
                <c:pt idx="1420">
                  <c:v>195.69071128677166</c:v>
                </c:pt>
                <c:pt idx="1421">
                  <c:v>195.3597461741501</c:v>
                </c:pt>
                <c:pt idx="1422">
                  <c:v>196.57074575019527</c:v>
                </c:pt>
                <c:pt idx="1423">
                  <c:v>198.07852737243786</c:v>
                </c:pt>
                <c:pt idx="1424">
                  <c:v>198.1318636233097</c:v>
                </c:pt>
                <c:pt idx="1425">
                  <c:v>199.26149806485179</c:v>
                </c:pt>
                <c:pt idx="1426">
                  <c:v>198.37870789513309</c:v>
                </c:pt>
                <c:pt idx="1427">
                  <c:v>198.40538285854987</c:v>
                </c:pt>
                <c:pt idx="1428">
                  <c:v>198.0771597762616</c:v>
                </c:pt>
                <c:pt idx="1429">
                  <c:v>197.52192256670486</c:v>
                </c:pt>
                <c:pt idx="1430">
                  <c:v>196.8005087457779</c:v>
                </c:pt>
                <c:pt idx="1431">
                  <c:v>196.36492252567697</c:v>
                </c:pt>
                <c:pt idx="1432">
                  <c:v>196.73759248369174</c:v>
                </c:pt>
                <c:pt idx="1433">
                  <c:v>197.47335922648793</c:v>
                </c:pt>
                <c:pt idx="1434">
                  <c:v>197.54379042956225</c:v>
                </c:pt>
                <c:pt idx="1435">
                  <c:v>198.58726631200372</c:v>
                </c:pt>
                <c:pt idx="1436">
                  <c:v>198.64197699703263</c:v>
                </c:pt>
                <c:pt idx="1437">
                  <c:v>197.53559169048597</c:v>
                </c:pt>
                <c:pt idx="1438">
                  <c:v>198.59616936311079</c:v>
                </c:pt>
                <c:pt idx="1439">
                  <c:v>198.84506502919848</c:v>
                </c:pt>
                <c:pt idx="1440">
                  <c:v>200.40412467006772</c:v>
                </c:pt>
                <c:pt idx="1441">
                  <c:v>200.33026763857197</c:v>
                </c:pt>
                <c:pt idx="1442">
                  <c:v>199.6259692837902</c:v>
                </c:pt>
                <c:pt idx="1443">
                  <c:v>199.36544221222388</c:v>
                </c:pt>
                <c:pt idx="1444">
                  <c:v>198.70967300775456</c:v>
                </c:pt>
                <c:pt idx="1445">
                  <c:v>199.25876287249932</c:v>
                </c:pt>
                <c:pt idx="1446">
                  <c:v>199.25739527632311</c:v>
                </c:pt>
                <c:pt idx="1447">
                  <c:v>199.98291188577863</c:v>
                </c:pt>
                <c:pt idx="1448">
                  <c:v>199.90357763159722</c:v>
                </c:pt>
                <c:pt idx="1449">
                  <c:v>200.04581447190301</c:v>
                </c:pt>
                <c:pt idx="1450">
                  <c:v>198.41154387932357</c:v>
                </c:pt>
                <c:pt idx="1451">
                  <c:v>197.3147317460103</c:v>
                </c:pt>
                <c:pt idx="1452">
                  <c:v>197.23676508800509</c:v>
                </c:pt>
                <c:pt idx="1453">
                  <c:v>196.95710534593371</c:v>
                </c:pt>
                <c:pt idx="1454">
                  <c:v>190.4842589680122</c:v>
                </c:pt>
                <c:pt idx="1455">
                  <c:v>186.56542580106972</c:v>
                </c:pt>
                <c:pt idx="1456">
                  <c:v>189.21581351458565</c:v>
                </c:pt>
                <c:pt idx="1457">
                  <c:v>188.09849427661024</c:v>
                </c:pt>
                <c:pt idx="1458">
                  <c:v>192.14178553356788</c:v>
                </c:pt>
                <c:pt idx="1459">
                  <c:v>192.09324270729365</c:v>
                </c:pt>
                <c:pt idx="1460">
                  <c:v>189.32864703710314</c:v>
                </c:pt>
                <c:pt idx="1461">
                  <c:v>189.26026722829309</c:v>
                </c:pt>
                <c:pt idx="1462">
                  <c:v>188.44654066547253</c:v>
                </c:pt>
                <c:pt idx="1463">
                  <c:v>187.4078513696478</c:v>
                </c:pt>
                <c:pt idx="1464">
                  <c:v>181.62361701836704</c:v>
                </c:pt>
                <c:pt idx="1465">
                  <c:v>185.00636616020043</c:v>
                </c:pt>
                <c:pt idx="1466">
                  <c:v>181.80070704722328</c:v>
                </c:pt>
                <c:pt idx="1467">
                  <c:v>180.60817001955681</c:v>
                </c:pt>
                <c:pt idx="1468">
                  <c:v>183.437719670136</c:v>
                </c:pt>
                <c:pt idx="1469">
                  <c:v>185.42826274257754</c:v>
                </c:pt>
                <c:pt idx="1470">
                  <c:v>187.3859835067903</c:v>
                </c:pt>
                <c:pt idx="1471">
                  <c:v>186.20232901628827</c:v>
                </c:pt>
                <c:pt idx="1472">
                  <c:v>187.2451211006416</c:v>
                </c:pt>
                <c:pt idx="1473">
                  <c:v>188.41714418566505</c:v>
                </c:pt>
                <c:pt idx="1474">
                  <c:v>192.41325337454379</c:v>
                </c:pt>
                <c:pt idx="1475">
                  <c:v>191.93050560030656</c:v>
                </c:pt>
                <c:pt idx="1476">
                  <c:v>190.16493209885007</c:v>
                </c:pt>
                <c:pt idx="1477">
                  <c:v>186.41840237414715</c:v>
                </c:pt>
                <c:pt idx="1478">
                  <c:v>186.14214110857367</c:v>
                </c:pt>
                <c:pt idx="1479">
                  <c:v>184.73353072304832</c:v>
                </c:pt>
                <c:pt idx="1480">
                  <c:v>186.69055401321117</c:v>
                </c:pt>
                <c:pt idx="1481">
                  <c:v>187.10561945268822</c:v>
                </c:pt>
                <c:pt idx="1482">
                  <c:v>183.99160295947831</c:v>
                </c:pt>
                <c:pt idx="1483">
                  <c:v>180.65192625921435</c:v>
                </c:pt>
                <c:pt idx="1484">
                  <c:v>181.2016999220472</c:v>
                </c:pt>
                <c:pt idx="1485">
                  <c:v>180.0139563189783</c:v>
                </c:pt>
                <c:pt idx="1486">
                  <c:v>182.80999986324053</c:v>
                </c:pt>
                <c:pt idx="1487">
                  <c:v>183.40626495808334</c:v>
                </c:pt>
                <c:pt idx="1488">
                  <c:v>187.6198356149398</c:v>
                </c:pt>
                <c:pt idx="1489">
                  <c:v>187.21024056016759</c:v>
                </c:pt>
                <c:pt idx="1490">
                  <c:v>188.7398900452676</c:v>
                </c:pt>
                <c:pt idx="1491">
                  <c:v>190.80497394729304</c:v>
                </c:pt>
                <c:pt idx="1492">
                  <c:v>184.62959341365701</c:v>
                </c:pt>
                <c:pt idx="1493">
                  <c:v>184.34854556146678</c:v>
                </c:pt>
                <c:pt idx="1494">
                  <c:v>180.04951381955956</c:v>
                </c:pt>
                <c:pt idx="1495">
                  <c:v>180.36678929445733</c:v>
                </c:pt>
                <c:pt idx="1496">
                  <c:v>180.30251227417591</c:v>
                </c:pt>
                <c:pt idx="1497">
                  <c:v>181.27966658005246</c:v>
                </c:pt>
                <c:pt idx="1498">
                  <c:v>181.24341844340225</c:v>
                </c:pt>
                <c:pt idx="1499">
                  <c:v>177.78408391570159</c:v>
                </c:pt>
                <c:pt idx="1500">
                  <c:v>174.09088360388967</c:v>
                </c:pt>
                <c:pt idx="1501">
                  <c:v>174.10592716182791</c:v>
                </c:pt>
                <c:pt idx="1502">
                  <c:v>171.42544549445464</c:v>
                </c:pt>
                <c:pt idx="1503">
                  <c:v>168.7217010161242</c:v>
                </c:pt>
                <c:pt idx="1504">
                  <c:v>165.2480204045352</c:v>
                </c:pt>
                <c:pt idx="1505">
                  <c:v>160.76777533130041</c:v>
                </c:pt>
                <c:pt idx="1506">
                  <c:v>168.7408542005719</c:v>
                </c:pt>
                <c:pt idx="1507">
                  <c:v>170.18572639870928</c:v>
                </c:pt>
                <c:pt idx="1508">
                  <c:v>169.97442595150531</c:v>
                </c:pt>
                <c:pt idx="1509">
                  <c:v>171.41793055346645</c:v>
                </c:pt>
                <c:pt idx="1510">
                  <c:v>171.63537150750153</c:v>
                </c:pt>
                <c:pt idx="1511">
                  <c:v>167.38624335006386</c:v>
                </c:pt>
                <c:pt idx="1512">
                  <c:v>173.13356628054893</c:v>
                </c:pt>
                <c:pt idx="1513">
                  <c:v>174.34730788692741</c:v>
                </c:pt>
                <c:pt idx="1514">
                  <c:v>176.03765676071197</c:v>
                </c:pt>
                <c:pt idx="1515">
                  <c:v>176.75907058163895</c:v>
                </c:pt>
                <c:pt idx="1516">
                  <c:v>177.55773991055952</c:v>
                </c:pt>
                <c:pt idx="1517">
                  <c:v>177.53176242119258</c:v>
                </c:pt>
                <c:pt idx="1518">
                  <c:v>176.59838486891618</c:v>
                </c:pt>
                <c:pt idx="1519">
                  <c:v>178.49181493688576</c:v>
                </c:pt>
                <c:pt idx="1520">
                  <c:v>178.88842466596495</c:v>
                </c:pt>
                <c:pt idx="1521">
                  <c:v>180.24644083095174</c:v>
                </c:pt>
                <c:pt idx="1522">
                  <c:v>182.62263918710113</c:v>
                </c:pt>
                <c:pt idx="1523">
                  <c:v>180.03719177801207</c:v>
                </c:pt>
                <c:pt idx="1524">
                  <c:v>180.43380150709129</c:v>
                </c:pt>
                <c:pt idx="1525">
                  <c:v>180.68202705105267</c:v>
                </c:pt>
                <c:pt idx="1526">
                  <c:v>182.21577932468131</c:v>
                </c:pt>
                <c:pt idx="1527">
                  <c:v>180.78596436044393</c:v>
                </c:pt>
                <c:pt idx="1528">
                  <c:v>180.52269525854433</c:v>
                </c:pt>
                <c:pt idx="1529">
                  <c:v>183.3296864101971</c:v>
                </c:pt>
                <c:pt idx="1530">
                  <c:v>184.90584784124974</c:v>
                </c:pt>
                <c:pt idx="1531">
                  <c:v>185.07200393867731</c:v>
                </c:pt>
                <c:pt idx="1532">
                  <c:v>186.3260964702346</c:v>
                </c:pt>
                <c:pt idx="1533">
                  <c:v>187.20340257928672</c:v>
                </c:pt>
                <c:pt idx="1534">
                  <c:v>186.78697638161438</c:v>
                </c:pt>
                <c:pt idx="1535">
                  <c:v>185.03918163044852</c:v>
                </c:pt>
                <c:pt idx="1536">
                  <c:v>185.16430984259006</c:v>
                </c:pt>
                <c:pt idx="1537">
                  <c:v>185.29560591348627</c:v>
                </c:pt>
                <c:pt idx="1538">
                  <c:v>187.68411263522145</c:v>
                </c:pt>
                <c:pt idx="1539">
                  <c:v>188.2516650483449</c:v>
                </c:pt>
                <c:pt idx="1540">
                  <c:v>187.7524924440315</c:v>
                </c:pt>
                <c:pt idx="1541">
                  <c:v>189.79500417116873</c:v>
                </c:pt>
                <c:pt idx="1542">
                  <c:v>190.07945733783765</c:v>
                </c:pt>
                <c:pt idx="1543">
                  <c:v>190.41725359335928</c:v>
                </c:pt>
                <c:pt idx="1544">
                  <c:v>189.74575703286368</c:v>
                </c:pt>
                <c:pt idx="1545">
                  <c:v>190.96223383159455</c:v>
                </c:pt>
                <c:pt idx="1546">
                  <c:v>191.1974740498629</c:v>
                </c:pt>
                <c:pt idx="1547">
                  <c:v>191.04634099643093</c:v>
                </c:pt>
                <c:pt idx="1548">
                  <c:v>190.94240368703964</c:v>
                </c:pt>
                <c:pt idx="1549">
                  <c:v>190.40289383350918</c:v>
                </c:pt>
                <c:pt idx="1550">
                  <c:v>191.71577932468134</c:v>
                </c:pt>
                <c:pt idx="1551">
                  <c:v>190.97182068078973</c:v>
                </c:pt>
                <c:pt idx="1552">
                  <c:v>190.75572680898819</c:v>
                </c:pt>
                <c:pt idx="1553">
                  <c:v>189.51122112662608</c:v>
                </c:pt>
                <c:pt idx="1554">
                  <c:v>187.9713009942428</c:v>
                </c:pt>
                <c:pt idx="1555">
                  <c:v>187.57060899057763</c:v>
                </c:pt>
                <c:pt idx="1556">
                  <c:v>190.32152186102527</c:v>
                </c:pt>
                <c:pt idx="1557">
                  <c:v>190.88360388944392</c:v>
                </c:pt>
                <c:pt idx="1558">
                  <c:v>192.21016534237808</c:v>
                </c:pt>
                <c:pt idx="1559">
                  <c:v>192.04332544686244</c:v>
                </c:pt>
                <c:pt idx="1560">
                  <c:v>193.0006427702032</c:v>
                </c:pt>
                <c:pt idx="1561">
                  <c:v>193.71588873237548</c:v>
                </c:pt>
                <c:pt idx="1562">
                  <c:v>193.69060187907752</c:v>
                </c:pt>
                <c:pt idx="1563">
                  <c:v>193.12030743562079</c:v>
                </c:pt>
                <c:pt idx="1564">
                  <c:v>195.2161417376681</c:v>
                </c:pt>
                <c:pt idx="1565">
                  <c:v>191.51201433240831</c:v>
                </c:pt>
                <c:pt idx="1566">
                  <c:v>191.35132861968555</c:v>
                </c:pt>
                <c:pt idx="1567">
                  <c:v>192.72575593878679</c:v>
                </c:pt>
                <c:pt idx="1568">
                  <c:v>191.83067107944407</c:v>
                </c:pt>
                <c:pt idx="1569">
                  <c:v>192.51924207819957</c:v>
                </c:pt>
                <c:pt idx="1570">
                  <c:v>193.81572325323822</c:v>
                </c:pt>
                <c:pt idx="1571">
                  <c:v>196.05789718411992</c:v>
                </c:pt>
                <c:pt idx="1572">
                  <c:v>196.06132301254129</c:v>
                </c:pt>
                <c:pt idx="1573">
                  <c:v>196.48253579683035</c:v>
                </c:pt>
                <c:pt idx="1574">
                  <c:v>196.89213085160256</c:v>
                </c:pt>
                <c:pt idx="1575">
                  <c:v>197.80500813719766</c:v>
                </c:pt>
                <c:pt idx="1576">
                  <c:v>198.01219895789214</c:v>
                </c:pt>
                <c:pt idx="1577">
                  <c:v>196.81076571709946</c:v>
                </c:pt>
                <c:pt idx="1578">
                  <c:v>197.49524760328811</c:v>
                </c:pt>
                <c:pt idx="1579">
                  <c:v>197.5027762202381</c:v>
                </c:pt>
                <c:pt idx="1580">
                  <c:v>198.80813309446032</c:v>
                </c:pt>
                <c:pt idx="1581">
                  <c:v>198.68301172029967</c:v>
                </c:pt>
                <c:pt idx="1582">
                  <c:v>198.78421383733857</c:v>
                </c:pt>
                <c:pt idx="1583">
                  <c:v>198.33221646312319</c:v>
                </c:pt>
                <c:pt idx="1584">
                  <c:v>198.64539598747325</c:v>
                </c:pt>
                <c:pt idx="1585">
                  <c:v>198.8464326253748</c:v>
                </c:pt>
                <c:pt idx="1586">
                  <c:v>200.60447067190046</c:v>
                </c:pt>
                <c:pt idx="1587">
                  <c:v>200.16479533923268</c:v>
                </c:pt>
                <c:pt idx="1588">
                  <c:v>200.09093830773693</c:v>
                </c:pt>
                <c:pt idx="1589">
                  <c:v>201.02842548652279</c:v>
                </c:pt>
                <c:pt idx="1590">
                  <c:v>201.24382872225539</c:v>
                </c:pt>
                <c:pt idx="1591">
                  <c:v>201.43529902490442</c:v>
                </c:pt>
                <c:pt idx="1592">
                  <c:v>199.92409841222133</c:v>
                </c:pt>
                <c:pt idx="1593">
                  <c:v>199.49945979951087</c:v>
                </c:pt>
                <c:pt idx="1594">
                  <c:v>201.42229318526876</c:v>
                </c:pt>
                <c:pt idx="1595">
                  <c:v>200.5217379412212</c:v>
                </c:pt>
                <c:pt idx="1596">
                  <c:v>197.21078759863838</c:v>
                </c:pt>
                <c:pt idx="1597">
                  <c:v>196.89418224586692</c:v>
                </c:pt>
                <c:pt idx="1598">
                  <c:v>196.29928474720032</c:v>
                </c:pt>
                <c:pt idx="1599">
                  <c:v>197.02957426731081</c:v>
                </c:pt>
                <c:pt idx="1600">
                  <c:v>192.27513983670946</c:v>
                </c:pt>
                <c:pt idx="1601">
                  <c:v>193.81640705132634</c:v>
                </c:pt>
                <c:pt idx="1602">
                  <c:v>194.94809972511362</c:v>
                </c:pt>
                <c:pt idx="1603">
                  <c:v>196.6822185145175</c:v>
                </c:pt>
                <c:pt idx="1604">
                  <c:v>195.53411468661582</c:v>
                </c:pt>
                <c:pt idx="1605">
                  <c:v>194.21438437658176</c:v>
                </c:pt>
                <c:pt idx="1606">
                  <c:v>195.86439600114926</c:v>
                </c:pt>
                <c:pt idx="1607">
                  <c:v>195.31119650989504</c:v>
                </c:pt>
                <c:pt idx="1608">
                  <c:v>192.98423161608886</c:v>
                </c:pt>
                <c:pt idx="1609">
                  <c:v>193.24544932372419</c:v>
                </c:pt>
                <c:pt idx="1610">
                  <c:v>191.62688557322841</c:v>
                </c:pt>
                <c:pt idx="1611">
                  <c:v>190.30237551455852</c:v>
                </c:pt>
                <c:pt idx="1612">
                  <c:v>190.7017204359901</c:v>
                </c:pt>
                <c:pt idx="1613">
                  <c:v>188.1853434717801</c:v>
                </c:pt>
                <c:pt idx="1614">
                  <c:v>187.66496628875467</c:v>
                </c:pt>
                <c:pt idx="1615">
                  <c:v>191.68706664296209</c:v>
                </c:pt>
                <c:pt idx="1616">
                  <c:v>193.25158983055528</c:v>
                </c:pt>
                <c:pt idx="1617">
                  <c:v>194.43730255330249</c:v>
                </c:pt>
                <c:pt idx="1618">
                  <c:v>196.4784466842635</c:v>
                </c:pt>
                <c:pt idx="1619">
                  <c:v>197.39404548624927</c:v>
                </c:pt>
                <c:pt idx="1620">
                  <c:v>197.3249818793511</c:v>
                </c:pt>
                <c:pt idx="1621">
                  <c:v>196.92291544152886</c:v>
                </c:pt>
                <c:pt idx="1622">
                  <c:v>197.72978350952576</c:v>
                </c:pt>
                <c:pt idx="1623">
                  <c:v>197.41114043845178</c:v>
                </c:pt>
                <c:pt idx="1624">
                  <c:v>197.59507528616993</c:v>
                </c:pt>
                <c:pt idx="1625">
                  <c:v>199.51518715553715</c:v>
                </c:pt>
                <c:pt idx="1626">
                  <c:v>200.1107752902727</c:v>
                </c:pt>
                <c:pt idx="1627">
                  <c:v>202.00625675250652</c:v>
                </c:pt>
                <c:pt idx="1628">
                  <c:v>201.75189070171399</c:v>
                </c:pt>
                <c:pt idx="1629">
                  <c:v>201.40247671667549</c:v>
                </c:pt>
                <c:pt idx="1630">
                  <c:v>199.48987978829649</c:v>
                </c:pt>
                <c:pt idx="1631">
                  <c:v>199.24371931456122</c:v>
                </c:pt>
                <c:pt idx="1632">
                  <c:v>200.00546354672434</c:v>
                </c:pt>
                <c:pt idx="1633">
                  <c:v>201.15698636506659</c:v>
                </c:pt>
                <c:pt idx="1634">
                  <c:v>202.70032548789038</c:v>
                </c:pt>
                <c:pt idx="1635">
                  <c:v>203.2938553903808</c:v>
                </c:pt>
                <c:pt idx="1636">
                  <c:v>204.85360566731902</c:v>
                </c:pt>
                <c:pt idx="1637">
                  <c:v>204.48365722569488</c:v>
                </c:pt>
                <c:pt idx="1638">
                  <c:v>203.49489202828235</c:v>
                </c:pt>
                <c:pt idx="1639">
                  <c:v>203.74652288672246</c:v>
                </c:pt>
                <c:pt idx="1640">
                  <c:v>204.66556119309138</c:v>
                </c:pt>
                <c:pt idx="1641">
                  <c:v>205.13326540939039</c:v>
                </c:pt>
                <c:pt idx="1642">
                  <c:v>206.08101639747863</c:v>
                </c:pt>
                <c:pt idx="1643">
                  <c:v>206.11725769614796</c:v>
                </c:pt>
                <c:pt idx="1644">
                  <c:v>205.41568085775677</c:v>
                </c:pt>
                <c:pt idx="1645">
                  <c:v>204.07406217092262</c:v>
                </c:pt>
                <c:pt idx="1646">
                  <c:v>204.80505600306387</c:v>
                </c:pt>
                <c:pt idx="1647">
                  <c:v>203.54002954007785</c:v>
                </c:pt>
                <c:pt idx="1648">
                  <c:v>204.11578069227764</c:v>
                </c:pt>
                <c:pt idx="1649">
                  <c:v>205.51346398435516</c:v>
                </c:pt>
                <c:pt idx="1650">
                  <c:v>206.47694232846973</c:v>
                </c:pt>
                <c:pt idx="1651">
                  <c:v>205.39037349051617</c:v>
                </c:pt>
                <c:pt idx="1652">
                  <c:v>206.90773512397305</c:v>
                </c:pt>
                <c:pt idx="1653">
                  <c:v>206.57335102091102</c:v>
                </c:pt>
                <c:pt idx="1654">
                  <c:v>206.04066547229982</c:v>
                </c:pt>
                <c:pt idx="1655">
                  <c:v>203.79780774333</c:v>
                </c:pt>
                <c:pt idx="1656">
                  <c:v>201.9638749470061</c:v>
                </c:pt>
                <c:pt idx="1657">
                  <c:v>200.49301842152096</c:v>
                </c:pt>
                <c:pt idx="1658">
                  <c:v>194.52277731431505</c:v>
                </c:pt>
                <c:pt idx="1659">
                  <c:v>197.05488163455138</c:v>
                </c:pt>
                <c:pt idx="1660">
                  <c:v>197.2060010120216</c:v>
                </c:pt>
                <c:pt idx="1661">
                  <c:v>200.90603930471454</c:v>
                </c:pt>
                <c:pt idx="1662">
                  <c:v>199.57672214548529</c:v>
                </c:pt>
                <c:pt idx="1663">
                  <c:v>197.11847485674468</c:v>
                </c:pt>
                <c:pt idx="1664">
                  <c:v>200.10120895502016</c:v>
                </c:pt>
                <c:pt idx="1665">
                  <c:v>194.23969174382228</c:v>
                </c:pt>
                <c:pt idx="1666">
                  <c:v>194.71835040549269</c:v>
                </c:pt>
                <c:pt idx="1667">
                  <c:v>197.52737927544797</c:v>
                </c:pt>
                <c:pt idx="1668">
                  <c:v>199.91862118953557</c:v>
                </c:pt>
                <c:pt idx="1669">
                  <c:v>198.33631925165182</c:v>
                </c:pt>
                <c:pt idx="1670">
                  <c:v>199.97195744040744</c:v>
                </c:pt>
                <c:pt idx="1671">
                  <c:v>199.8707621613494</c:v>
                </c:pt>
                <c:pt idx="1672">
                  <c:v>194.68484429917575</c:v>
                </c:pt>
                <c:pt idx="1673">
                  <c:v>196.82306724470439</c:v>
                </c:pt>
                <c:pt idx="1674">
                  <c:v>196.1926054074757</c:v>
                </c:pt>
                <c:pt idx="1675">
                  <c:v>197.47677821692849</c:v>
                </c:pt>
                <c:pt idx="1676">
                  <c:v>199.98222808769069</c:v>
                </c:pt>
                <c:pt idx="1677">
                  <c:v>200.1107752902727</c:v>
                </c:pt>
                <c:pt idx="1678">
                  <c:v>198.73018695039769</c:v>
                </c:pt>
                <c:pt idx="1679">
                  <c:v>200.88483472600251</c:v>
                </c:pt>
                <c:pt idx="1680">
                  <c:v>203.49831101872277</c:v>
                </c:pt>
                <c:pt idx="1681">
                  <c:v>203.68362030059802</c:v>
                </c:pt>
                <c:pt idx="1682">
                  <c:v>203.66446711615032</c:v>
                </c:pt>
                <c:pt idx="1683">
                  <c:v>203.73011173260798</c:v>
                </c:pt>
                <c:pt idx="1684">
                  <c:v>205.20301281437656</c:v>
                </c:pt>
                <c:pt idx="1685">
                  <c:v>205.79382803845721</c:v>
                </c:pt>
                <c:pt idx="1686">
                  <c:v>205.64474637928956</c:v>
                </c:pt>
                <c:pt idx="1687">
                  <c:v>204.99993162019163</c:v>
                </c:pt>
                <c:pt idx="1688">
                  <c:v>205.52919134038143</c:v>
                </c:pt>
                <c:pt idx="1689">
                  <c:v>205.59962254345578</c:v>
                </c:pt>
                <c:pt idx="1690">
                  <c:v>205.60372533198438</c:v>
                </c:pt>
                <c:pt idx="1691">
                  <c:v>204.59718138428127</c:v>
                </c:pt>
                <c:pt idx="1692">
                  <c:v>204.57734440174548</c:v>
                </c:pt>
                <c:pt idx="1693">
                  <c:v>202.85554765388918</c:v>
                </c:pt>
                <c:pt idx="1694">
                  <c:v>204.10484676084889</c:v>
                </c:pt>
                <c:pt idx="1695">
                  <c:v>203.60909314697599</c:v>
                </c:pt>
                <c:pt idx="1696">
                  <c:v>202.52663393553192</c:v>
                </c:pt>
                <c:pt idx="1697">
                  <c:v>203.54891207724225</c:v>
                </c:pt>
                <c:pt idx="1698">
                  <c:v>201.05373285376336</c:v>
                </c:pt>
                <c:pt idx="1699">
                  <c:v>197.45422655598296</c:v>
                </c:pt>
                <c:pt idx="1700">
                  <c:v>199.02831607882865</c:v>
                </c:pt>
                <c:pt idx="1701">
                  <c:v>201.85787940536963</c:v>
                </c:pt>
                <c:pt idx="1702">
                  <c:v>200.95389833290071</c:v>
                </c:pt>
                <c:pt idx="1703">
                  <c:v>197.82689651399778</c:v>
                </c:pt>
                <c:pt idx="1704">
                  <c:v>199.62800700209283</c:v>
                </c:pt>
                <c:pt idx="1705">
                  <c:v>200.90876082110518</c:v>
                </c:pt>
                <c:pt idx="1706">
                  <c:v>203.10649471424122</c:v>
                </c:pt>
                <c:pt idx="1707">
                  <c:v>202.82476306396291</c:v>
                </c:pt>
                <c:pt idx="1708">
                  <c:v>204.84401881812383</c:v>
                </c:pt>
                <c:pt idx="1709">
                  <c:v>204.43442376335159</c:v>
                </c:pt>
                <c:pt idx="1710">
                  <c:v>204.99924782210351</c:v>
                </c:pt>
                <c:pt idx="1711">
                  <c:v>204.19578506858537</c:v>
                </c:pt>
                <c:pt idx="1712">
                  <c:v>205.59893874536769</c:v>
                </c:pt>
                <c:pt idx="1713">
                  <c:v>204.8652233968358</c:v>
                </c:pt>
                <c:pt idx="1714">
                  <c:v>205.44850316598558</c:v>
                </c:pt>
                <c:pt idx="1715">
                  <c:v>205.84305466281961</c:v>
                </c:pt>
                <c:pt idx="1716">
                  <c:v>206.6813911188309</c:v>
                </c:pt>
                <c:pt idx="1717">
                  <c:v>207.83495165547561</c:v>
                </c:pt>
                <c:pt idx="1718">
                  <c:v>207.66195073918618</c:v>
                </c:pt>
                <c:pt idx="1719">
                  <c:v>208.33755008821038</c:v>
                </c:pt>
                <c:pt idx="1720">
                  <c:v>207.70777888705067</c:v>
                </c:pt>
                <c:pt idx="1721">
                  <c:v>209.71471259966401</c:v>
                </c:pt>
                <c:pt idx="1722">
                  <c:v>210.4915140657271</c:v>
                </c:pt>
                <c:pt idx="1723">
                  <c:v>210.24193460155129</c:v>
                </c:pt>
                <c:pt idx="1724">
                  <c:v>210.38962815060017</c:v>
                </c:pt>
                <c:pt idx="1725">
                  <c:v>210.96401170662372</c:v>
                </c:pt>
                <c:pt idx="1726">
                  <c:v>211.50422587218492</c:v>
                </c:pt>
                <c:pt idx="1727">
                  <c:v>211.08915359472701</c:v>
                </c:pt>
                <c:pt idx="1728">
                  <c:v>211.41943490926042</c:v>
                </c:pt>
                <c:pt idx="1729">
                  <c:v>211.56986365066166</c:v>
                </c:pt>
                <c:pt idx="1730">
                  <c:v>211.74696051749882</c:v>
                </c:pt>
                <c:pt idx="1731">
                  <c:v>213.37645819942333</c:v>
                </c:pt>
                <c:pt idx="1732">
                  <c:v>213.48381449925515</c:v>
                </c:pt>
                <c:pt idx="1733">
                  <c:v>213.35730501497565</c:v>
                </c:pt>
                <c:pt idx="1734">
                  <c:v>212.55590049370267</c:v>
                </c:pt>
                <c:pt idx="1735">
                  <c:v>212.21947183435719</c:v>
                </c:pt>
                <c:pt idx="1736">
                  <c:v>212.68103554382506</c:v>
                </c:pt>
                <c:pt idx="1737">
                  <c:v>214.277697241559</c:v>
                </c:pt>
                <c:pt idx="1738">
                  <c:v>214.74815716415304</c:v>
                </c:pt>
                <c:pt idx="1739">
                  <c:v>215.64460961967197</c:v>
                </c:pt>
                <c:pt idx="1740">
                  <c:v>214.77961187620565</c:v>
                </c:pt>
                <c:pt idx="1741">
                  <c:v>212.92584209734594</c:v>
                </c:pt>
                <c:pt idx="1742">
                  <c:v>211.51242461126122</c:v>
                </c:pt>
                <c:pt idx="1743">
                  <c:v>212.84993367158594</c:v>
                </c:pt>
                <c:pt idx="1744">
                  <c:v>213.16926054074801</c:v>
                </c:pt>
                <c:pt idx="1745">
                  <c:v>215.11671749565838</c:v>
                </c:pt>
                <c:pt idx="1746">
                  <c:v>214.43634523597922</c:v>
                </c:pt>
                <c:pt idx="1747">
                  <c:v>214.20111869367261</c:v>
                </c:pt>
                <c:pt idx="1748">
                  <c:v>214.82405191395134</c:v>
                </c:pt>
                <c:pt idx="1749">
                  <c:v>216.66621763925596</c:v>
                </c:pt>
                <c:pt idx="1750">
                  <c:v>216.68193815730143</c:v>
                </c:pt>
                <c:pt idx="1751">
                  <c:v>218.23074082684911</c:v>
                </c:pt>
                <c:pt idx="1752">
                  <c:v>218.30390722227588</c:v>
                </c:pt>
                <c:pt idx="1753">
                  <c:v>218.20953624813714</c:v>
                </c:pt>
                <c:pt idx="1754">
                  <c:v>219.18259460346599</c:v>
                </c:pt>
                <c:pt idx="1755">
                  <c:v>220.26640773512446</c:v>
                </c:pt>
                <c:pt idx="1756">
                  <c:v>220.45718740170454</c:v>
                </c:pt>
                <c:pt idx="1757">
                  <c:v>220.41410128417331</c:v>
                </c:pt>
                <c:pt idx="1758">
                  <c:v>221.54441952380353</c:v>
                </c:pt>
                <c:pt idx="1759">
                  <c:v>221.5519481407535</c:v>
                </c:pt>
                <c:pt idx="1760">
                  <c:v>220.27119432174118</c:v>
                </c:pt>
                <c:pt idx="1761">
                  <c:v>220.92011870734862</c:v>
                </c:pt>
                <c:pt idx="1762">
                  <c:v>222.7711669698177</c:v>
                </c:pt>
                <c:pt idx="1763">
                  <c:v>221.19843136718643</c:v>
                </c:pt>
                <c:pt idx="1764">
                  <c:v>221.98000574390448</c:v>
                </c:pt>
                <c:pt idx="1765">
                  <c:v>221.3577426457521</c:v>
                </c:pt>
                <c:pt idx="1766">
                  <c:v>222.44293704954853</c:v>
                </c:pt>
                <c:pt idx="1767">
                  <c:v>223.92335991028619</c:v>
                </c:pt>
                <c:pt idx="1768">
                  <c:v>223.28401553589308</c:v>
                </c:pt>
                <c:pt idx="1769">
                  <c:v>224.84169390462435</c:v>
                </c:pt>
                <c:pt idx="1770">
                  <c:v>224.50116245675028</c:v>
                </c:pt>
                <c:pt idx="1771">
                  <c:v>224.92102132082488</c:v>
                </c:pt>
                <c:pt idx="1772">
                  <c:v>226.80284049725847</c:v>
                </c:pt>
                <c:pt idx="1773">
                  <c:v>227.67878584811527</c:v>
                </c:pt>
                <c:pt idx="1774">
                  <c:v>227.0749852983416</c:v>
                </c:pt>
                <c:pt idx="1775">
                  <c:v>227.14062991479923</c:v>
                </c:pt>
                <c:pt idx="1776">
                  <c:v>227.39978939018934</c:v>
                </c:pt>
                <c:pt idx="1777">
                  <c:v>225.34360853927097</c:v>
                </c:pt>
                <c:pt idx="1778">
                  <c:v>221.79879241257686</c:v>
                </c:pt>
                <c:pt idx="1779">
                  <c:v>224.0286648158536</c:v>
                </c:pt>
                <c:pt idx="1780">
                  <c:v>223.83445932085215</c:v>
                </c:pt>
                <c:pt idx="1781">
                  <c:v>224.53603615924334</c:v>
                </c:pt>
                <c:pt idx="1782">
                  <c:v>220.56044091300762</c:v>
                </c:pt>
                <c:pt idx="1783">
                  <c:v>222.16052160118201</c:v>
                </c:pt>
                <c:pt idx="1784">
                  <c:v>225.48858057192916</c:v>
                </c:pt>
                <c:pt idx="1785">
                  <c:v>228.02545780282045</c:v>
                </c:pt>
                <c:pt idx="1786">
                  <c:v>228.78379672050485</c:v>
                </c:pt>
                <c:pt idx="1787">
                  <c:v>227.54817357530715</c:v>
                </c:pt>
                <c:pt idx="1788">
                  <c:v>229.21528015207716</c:v>
                </c:pt>
                <c:pt idx="1789">
                  <c:v>229.60230303196116</c:v>
                </c:pt>
                <c:pt idx="1790">
                  <c:v>231.08614488313935</c:v>
                </c:pt>
                <c:pt idx="1791">
                  <c:v>230.70936529861507</c:v>
                </c:pt>
                <c:pt idx="1792">
                  <c:v>231.13468770941361</c:v>
                </c:pt>
                <c:pt idx="1793">
                  <c:v>230.45978583443926</c:v>
                </c:pt>
                <c:pt idx="1794">
                  <c:v>231.54428276418582</c:v>
                </c:pt>
                <c:pt idx="1795">
                  <c:v>230.66082247234081</c:v>
                </c:pt>
                <c:pt idx="1796">
                  <c:v>228.23470685576007</c:v>
                </c:pt>
                <c:pt idx="1797">
                  <c:v>220.58573460428647</c:v>
                </c:pt>
                <c:pt idx="1798">
                  <c:v>213.90640171770121</c:v>
                </c:pt>
                <c:pt idx="1799">
                  <c:v>213.09814553958549</c:v>
                </c:pt>
                <c:pt idx="1800">
                  <c:v>203.68703929103856</c:v>
                </c:pt>
                <c:pt idx="1801">
                  <c:v>202.0089987828398</c:v>
                </c:pt>
                <c:pt idx="1802">
                  <c:v>211.30933657909532</c:v>
                </c:pt>
                <c:pt idx="1803">
                  <c:v>205.36987322383484</c:v>
                </c:pt>
                <c:pt idx="1804">
                  <c:v>214.03701399050925</c:v>
                </c:pt>
                <c:pt idx="1805">
                  <c:v>206.77643221509587</c:v>
                </c:pt>
                <c:pt idx="1806">
                  <c:v>203.25009915072312</c:v>
                </c:pt>
                <c:pt idx="1807">
                  <c:v>187.80925452332468</c:v>
                </c:pt>
                <c:pt idx="1808">
                  <c:v>197.0863363466039</c:v>
                </c:pt>
                <c:pt idx="1809">
                  <c:v>187.45503343772683</c:v>
                </c:pt>
                <c:pt idx="1810">
                  <c:v>169.62568208859318</c:v>
                </c:pt>
                <c:pt idx="1811">
                  <c:v>185.37902928023442</c:v>
                </c:pt>
                <c:pt idx="1812">
                  <c:v>163.16310635795486</c:v>
                </c:pt>
                <c:pt idx="1813">
                  <c:v>172.9455218063213</c:v>
                </c:pt>
                <c:pt idx="1814">
                  <c:v>163.981626345373</c:v>
                </c:pt>
                <c:pt idx="1815">
                  <c:v>164.75362071087673</c:v>
                </c:pt>
                <c:pt idx="1816">
                  <c:v>157.6099820844903</c:v>
                </c:pt>
                <c:pt idx="1817">
                  <c:v>152.99297739363541</c:v>
                </c:pt>
                <c:pt idx="1818">
                  <c:v>167.34796433309197</c:v>
                </c:pt>
                <c:pt idx="1819">
                  <c:v>169.27832633579979</c:v>
                </c:pt>
                <c:pt idx="1820">
                  <c:v>179.84369059504132</c:v>
                </c:pt>
                <c:pt idx="1821">
                  <c:v>173.7852326964896</c:v>
                </c:pt>
                <c:pt idx="1822">
                  <c:v>179.60981797294917</c:v>
                </c:pt>
                <c:pt idx="1823">
                  <c:v>176.73377689036002</c:v>
                </c:pt>
                <c:pt idx="1824">
                  <c:v>168.93231766524002</c:v>
                </c:pt>
                <c:pt idx="1825">
                  <c:v>172.78893204414621</c:v>
                </c:pt>
                <c:pt idx="1826">
                  <c:v>170.17340435716162</c:v>
                </c:pt>
                <c:pt idx="1827">
                  <c:v>182.1419222931855</c:v>
                </c:pt>
                <c:pt idx="1828">
                  <c:v>181.84994050956658</c:v>
                </c:pt>
                <c:pt idx="1829">
                  <c:v>188.0431066314741</c:v>
                </c:pt>
                <c:pt idx="1830">
                  <c:v>190.76736505244756</c:v>
                </c:pt>
                <c:pt idx="1831">
                  <c:v>188.83972456613037</c:v>
                </c:pt>
                <c:pt idx="1832">
                  <c:v>194.61304549992508</c:v>
                </c:pt>
                <c:pt idx="1833">
                  <c:v>190.32563148753462</c:v>
                </c:pt>
                <c:pt idx="1834">
                  <c:v>191.43269375418856</c:v>
                </c:pt>
                <c:pt idx="1835">
                  <c:v>196.56187005101165</c:v>
                </c:pt>
                <c:pt idx="1836">
                  <c:v>193.04713420221307</c:v>
                </c:pt>
                <c:pt idx="1837">
                  <c:v>187.12545643522409</c:v>
                </c:pt>
                <c:pt idx="1838">
                  <c:v>191.416289438055</c:v>
                </c:pt>
                <c:pt idx="1839">
                  <c:v>191.31302908877095</c:v>
                </c:pt>
                <c:pt idx="1840">
                  <c:v>193.97573884383445</c:v>
                </c:pt>
                <c:pt idx="1841">
                  <c:v>196.82991206356616</c:v>
                </c:pt>
                <c:pt idx="1842">
                  <c:v>195.79805391064156</c:v>
                </c:pt>
                <c:pt idx="1843">
                  <c:v>201.0031317952438</c:v>
                </c:pt>
                <c:pt idx="1844">
                  <c:v>199.15139973468663</c:v>
                </c:pt>
                <c:pt idx="1845">
                  <c:v>193.56340859670985</c:v>
                </c:pt>
                <c:pt idx="1846">
                  <c:v>194.38601769669478</c:v>
                </c:pt>
                <c:pt idx="1847">
                  <c:v>196.14337194513229</c:v>
                </c:pt>
                <c:pt idx="1848">
                  <c:v>194.77440817275499</c:v>
                </c:pt>
                <c:pt idx="1849">
                  <c:v>197.01521450746048</c:v>
                </c:pt>
                <c:pt idx="1850">
                  <c:v>200.33916385169815</c:v>
                </c:pt>
                <c:pt idx="1851">
                  <c:v>200.36582513915317</c:v>
                </c:pt>
                <c:pt idx="1852">
                  <c:v>196.25826369989497</c:v>
                </c:pt>
                <c:pt idx="1853">
                  <c:v>192.83106084435414</c:v>
                </c:pt>
                <c:pt idx="1854">
                  <c:v>195.05340463068092</c:v>
                </c:pt>
                <c:pt idx="1855">
                  <c:v>195.8192584893535</c:v>
                </c:pt>
                <c:pt idx="1856">
                  <c:v>201.98779420412768</c:v>
                </c:pt>
                <c:pt idx="1857">
                  <c:v>199.87007152528025</c:v>
                </c:pt>
                <c:pt idx="1858">
                  <c:v>203.19813049602737</c:v>
                </c:pt>
                <c:pt idx="1859">
                  <c:v>201.61855007453426</c:v>
                </c:pt>
                <c:pt idx="1860">
                  <c:v>202.09310594767601</c:v>
                </c:pt>
                <c:pt idx="1861">
                  <c:v>204.57666060365722</c:v>
                </c:pt>
                <c:pt idx="1862">
                  <c:v>207.60998208449035</c:v>
                </c:pt>
                <c:pt idx="1863">
                  <c:v>207.17235814608691</c:v>
                </c:pt>
                <c:pt idx="1864">
                  <c:v>208.16934259651842</c:v>
                </c:pt>
                <c:pt idx="1865">
                  <c:v>208.95023317514836</c:v>
                </c:pt>
                <c:pt idx="1866">
                  <c:v>210.66588941617348</c:v>
                </c:pt>
                <c:pt idx="1867">
                  <c:v>213.5412603766363</c:v>
                </c:pt>
                <c:pt idx="1868">
                  <c:v>212.82190478795454</c:v>
                </c:pt>
                <c:pt idx="1869">
                  <c:v>218.40031591471705</c:v>
                </c:pt>
                <c:pt idx="1870">
                  <c:v>221.03020336155174</c:v>
                </c:pt>
                <c:pt idx="1871">
                  <c:v>219.30634838145025</c:v>
                </c:pt>
                <c:pt idx="1872">
                  <c:v>218.14115643932692</c:v>
                </c:pt>
                <c:pt idx="1873">
                  <c:v>205.28303086664602</c:v>
                </c:pt>
                <c:pt idx="1874">
                  <c:v>207.96420317008827</c:v>
                </c:pt>
                <c:pt idx="1875">
                  <c:v>209.69284473680642</c:v>
                </c:pt>
                <c:pt idx="1876">
                  <c:v>213.6691237811302</c:v>
                </c:pt>
                <c:pt idx="1877">
                  <c:v>212.89985093201707</c:v>
                </c:pt>
                <c:pt idx="1878">
                  <c:v>213.02636041629654</c:v>
                </c:pt>
                <c:pt idx="1879">
                  <c:v>211.8228689432587</c:v>
                </c:pt>
                <c:pt idx="1880">
                  <c:v>213.1986775344979</c:v>
                </c:pt>
                <c:pt idx="1881">
                  <c:v>214.11701152883606</c:v>
                </c:pt>
                <c:pt idx="1882">
                  <c:v>208.58098904555493</c:v>
                </c:pt>
                <c:pt idx="1883">
                  <c:v>210.8669192160942</c:v>
                </c:pt>
                <c:pt idx="1884">
                  <c:v>205.75826369989502</c:v>
                </c:pt>
                <c:pt idx="1885">
                  <c:v>208.77996745121129</c:v>
                </c:pt>
                <c:pt idx="1886">
                  <c:v>211.99723745572439</c:v>
                </c:pt>
                <c:pt idx="1887">
                  <c:v>213.06191791687783</c:v>
                </c:pt>
                <c:pt idx="1888">
                  <c:v>214.02948537355925</c:v>
                </c:pt>
                <c:pt idx="1889">
                  <c:v>217.42864566950703</c:v>
                </c:pt>
                <c:pt idx="1890">
                  <c:v>215.07638708442204</c:v>
                </c:pt>
                <c:pt idx="1891">
                  <c:v>216.75988430136383</c:v>
                </c:pt>
                <c:pt idx="1892">
                  <c:v>215.53657635973286</c:v>
                </c:pt>
                <c:pt idx="1893">
                  <c:v>217.79242625237657</c:v>
                </c:pt>
                <c:pt idx="1894">
                  <c:v>215.75334035366075</c:v>
                </c:pt>
                <c:pt idx="1895">
                  <c:v>218.64580626632605</c:v>
                </c:pt>
                <c:pt idx="1896">
                  <c:v>220.63156275215093</c:v>
                </c:pt>
                <c:pt idx="1897">
                  <c:v>219.88006865332841</c:v>
                </c:pt>
                <c:pt idx="1898">
                  <c:v>220.50642086404767</c:v>
                </c:pt>
                <c:pt idx="1899">
                  <c:v>222.36020431886911</c:v>
                </c:pt>
                <c:pt idx="1900">
                  <c:v>222.73355123699116</c:v>
                </c:pt>
                <c:pt idx="1901">
                  <c:v>224.01362125791536</c:v>
                </c:pt>
                <c:pt idx="1902">
                  <c:v>221.2538053363607</c:v>
                </c:pt>
                <c:pt idx="1903">
                  <c:v>219.88415776589528</c:v>
                </c:pt>
                <c:pt idx="1904">
                  <c:v>221.51022961939842</c:v>
                </c:pt>
                <c:pt idx="1905">
                  <c:v>220.07630502865155</c:v>
                </c:pt>
                <c:pt idx="1906">
                  <c:v>222.81149738105375</c:v>
                </c:pt>
                <c:pt idx="1907">
                  <c:v>221.97590295537577</c:v>
                </c:pt>
                <c:pt idx="1908">
                  <c:v>223.67856703272705</c:v>
                </c:pt>
                <c:pt idx="1909">
                  <c:v>225.28480874167522</c:v>
                </c:pt>
                <c:pt idx="1910">
                  <c:v>226.098521628534</c:v>
                </c:pt>
                <c:pt idx="1911">
                  <c:v>227.55227636383574</c:v>
                </c:pt>
                <c:pt idx="1912">
                  <c:v>229.01491363630197</c:v>
                </c:pt>
                <c:pt idx="1913">
                  <c:v>229.15988566896016</c:v>
                </c:pt>
                <c:pt idx="1914">
                  <c:v>229.78829611192455</c:v>
                </c:pt>
                <c:pt idx="1915">
                  <c:v>227.9570779940104</c:v>
                </c:pt>
                <c:pt idx="1916">
                  <c:v>231.14769354904931</c:v>
                </c:pt>
                <c:pt idx="1917">
                  <c:v>230.67449159612195</c:v>
                </c:pt>
                <c:pt idx="1918">
                  <c:v>230.6348449829739</c:v>
                </c:pt>
                <c:pt idx="1919">
                  <c:v>231.2598295975169</c:v>
                </c:pt>
                <c:pt idx="1920">
                  <c:v>231.79250830814726</c:v>
                </c:pt>
                <c:pt idx="1921">
                  <c:v>230.771604600594</c:v>
                </c:pt>
                <c:pt idx="1922">
                  <c:v>231.50052652452834</c:v>
                </c:pt>
                <c:pt idx="1923">
                  <c:v>232.29714445918458</c:v>
                </c:pt>
                <c:pt idx="1924">
                  <c:v>234.63027037376455</c:v>
                </c:pt>
                <c:pt idx="1925">
                  <c:v>235.47408405246148</c:v>
                </c:pt>
                <c:pt idx="1926">
                  <c:v>237.87489230180159</c:v>
                </c:pt>
                <c:pt idx="1927">
                  <c:v>238.27286278907613</c:v>
                </c:pt>
                <c:pt idx="1928">
                  <c:v>239.87705310376001</c:v>
                </c:pt>
                <c:pt idx="1929">
                  <c:v>239.35053541390346</c:v>
                </c:pt>
                <c:pt idx="1930">
                  <c:v>241.15164590199853</c:v>
                </c:pt>
                <c:pt idx="1931">
                  <c:v>244.85716141737714</c:v>
                </c:pt>
                <c:pt idx="1932">
                  <c:v>236.25634906524849</c:v>
                </c:pt>
                <c:pt idx="1933">
                  <c:v>234.33486959970506</c:v>
                </c:pt>
                <c:pt idx="1934">
                  <c:v>227.83058902367353</c:v>
                </c:pt>
                <c:pt idx="1935">
                  <c:v>232.42023495302354</c:v>
                </c:pt>
                <c:pt idx="1936">
                  <c:v>228.33316694246568</c:v>
                </c:pt>
                <c:pt idx="1937">
                  <c:v>228.45488984012843</c:v>
                </c:pt>
                <c:pt idx="1938">
                  <c:v>231.36581830117248</c:v>
                </c:pt>
                <c:pt idx="1939">
                  <c:v>232.57340572475803</c:v>
                </c:pt>
                <c:pt idx="1940">
                  <c:v>231.49915892835207</c:v>
                </c:pt>
                <c:pt idx="1941">
                  <c:v>229.55170197344174</c:v>
                </c:pt>
                <c:pt idx="1942">
                  <c:v>226.98472395071224</c:v>
                </c:pt>
                <c:pt idx="1943">
                  <c:v>224.35826233229892</c:v>
                </c:pt>
                <c:pt idx="1944">
                  <c:v>226.71804953433391</c:v>
                </c:pt>
                <c:pt idx="1945">
                  <c:v>221.33996389546135</c:v>
                </c:pt>
                <c:pt idx="1946">
                  <c:v>222.00121032261632</c:v>
                </c:pt>
                <c:pt idx="1947">
                  <c:v>225.54806416761301</c:v>
                </c:pt>
                <c:pt idx="1948">
                  <c:v>229.18177404576019</c:v>
                </c:pt>
                <c:pt idx="1949">
                  <c:v>228.0788008916731</c:v>
                </c:pt>
                <c:pt idx="1950">
                  <c:v>229.96129702821395</c:v>
                </c:pt>
                <c:pt idx="1951">
                  <c:v>231.17845762503293</c:v>
                </c:pt>
                <c:pt idx="1952">
                  <c:v>228.96431257778247</c:v>
                </c:pt>
                <c:pt idx="1953">
                  <c:v>233.07942314793331</c:v>
                </c:pt>
                <c:pt idx="1954">
                  <c:v>229.82248601632949</c:v>
                </c:pt>
                <c:pt idx="1955">
                  <c:v>233.8206465994725</c:v>
                </c:pt>
                <c:pt idx="1956">
                  <c:v>235.69358323874167</c:v>
                </c:pt>
                <c:pt idx="1957">
                  <c:v>237.76616156781267</c:v>
                </c:pt>
                <c:pt idx="1958">
                  <c:v>241.66928789267143</c:v>
                </c:pt>
                <c:pt idx="1959">
                  <c:v>240.14509511631445</c:v>
                </c:pt>
                <c:pt idx="1960">
                  <c:v>238.55458076339255</c:v>
                </c:pt>
                <c:pt idx="1961">
                  <c:v>238.19013005839673</c:v>
                </c:pt>
                <c:pt idx="1962">
                  <c:v>238.22226856853746</c:v>
                </c:pt>
                <c:pt idx="1963">
                  <c:v>234.33212756937166</c:v>
                </c:pt>
                <c:pt idx="1964">
                  <c:v>235.43989414805631</c:v>
                </c:pt>
                <c:pt idx="1965">
                  <c:v>234.92294279345228</c:v>
                </c:pt>
                <c:pt idx="1966">
                  <c:v>236.14898592743566</c:v>
                </c:pt>
                <c:pt idx="1967">
                  <c:v>236.96269881429444</c:v>
                </c:pt>
                <c:pt idx="1968">
                  <c:v>232.55767836873159</c:v>
                </c:pt>
                <c:pt idx="1969">
                  <c:v>231.85404329809526</c:v>
                </c:pt>
                <c:pt idx="1970">
                  <c:v>223.67240601195311</c:v>
                </c:pt>
                <c:pt idx="1971">
                  <c:v>226.34469577823094</c:v>
                </c:pt>
                <c:pt idx="1972">
                  <c:v>223.59923961652638</c:v>
                </c:pt>
                <c:pt idx="1973">
                  <c:v>226.35357831539537</c:v>
                </c:pt>
                <c:pt idx="1974">
                  <c:v>230.38250981250292</c:v>
                </c:pt>
                <c:pt idx="1975">
                  <c:v>235.46176201091376</c:v>
                </c:pt>
                <c:pt idx="1976">
                  <c:v>240.04389983725642</c:v>
                </c:pt>
                <c:pt idx="1977">
                  <c:v>239.97482939237739</c:v>
                </c:pt>
                <c:pt idx="1978">
                  <c:v>242.78251118009914</c:v>
                </c:pt>
                <c:pt idx="1979">
                  <c:v>242.44266353031318</c:v>
                </c:pt>
                <c:pt idx="1980">
                  <c:v>244.29780090534905</c:v>
                </c:pt>
                <c:pt idx="1981">
                  <c:v>241.86006755925149</c:v>
                </c:pt>
                <c:pt idx="1982">
                  <c:v>245.15186471738664</c:v>
                </c:pt>
                <c:pt idx="1983">
                  <c:v>248.00740553329456</c:v>
                </c:pt>
                <c:pt idx="1984">
                  <c:v>246.81897129415668</c:v>
                </c:pt>
                <c:pt idx="1985">
                  <c:v>243.96479807442498</c:v>
                </c:pt>
                <c:pt idx="1986">
                  <c:v>244.92759262045143</c:v>
                </c:pt>
                <c:pt idx="1987">
                  <c:v>243.26390503412193</c:v>
                </c:pt>
                <c:pt idx="1988">
                  <c:v>244.63492703874439</c:v>
                </c:pt>
                <c:pt idx="1989">
                  <c:v>248.58863390818001</c:v>
                </c:pt>
                <c:pt idx="1990">
                  <c:v>248.19476620943408</c:v>
                </c:pt>
                <c:pt idx="1991">
                  <c:v>248.78968422204332</c:v>
                </c:pt>
                <c:pt idx="1992">
                  <c:v>247.64636014277744</c:v>
                </c:pt>
                <c:pt idx="1993">
                  <c:v>250.43763077638474</c:v>
                </c:pt>
                <c:pt idx="1994">
                  <c:v>250.88620232217872</c:v>
                </c:pt>
                <c:pt idx="1995">
                  <c:v>250.72961256000366</c:v>
                </c:pt>
                <c:pt idx="1996">
                  <c:v>252.94512520343036</c:v>
                </c:pt>
                <c:pt idx="1997">
                  <c:v>252.45551893436948</c:v>
                </c:pt>
                <c:pt idx="1998">
                  <c:v>253.15914716702497</c:v>
                </c:pt>
                <c:pt idx="1999">
                  <c:v>251.14673623172595</c:v>
                </c:pt>
                <c:pt idx="2000">
                  <c:v>250.82398353414251</c:v>
                </c:pt>
                <c:pt idx="2001">
                  <c:v>250.50669438328296</c:v>
                </c:pt>
                <c:pt idx="2002">
                  <c:v>249.41466883658637</c:v>
                </c:pt>
                <c:pt idx="2003">
                  <c:v>252.63741606378514</c:v>
                </c:pt>
                <c:pt idx="2004">
                  <c:v>253.08529013552922</c:v>
                </c:pt>
                <c:pt idx="2005">
                  <c:v>254.54247069925236</c:v>
                </c:pt>
                <c:pt idx="2006">
                  <c:v>253.64873976012407</c:v>
                </c:pt>
                <c:pt idx="2007">
                  <c:v>252.65791633046635</c:v>
                </c:pt>
                <c:pt idx="2008">
                  <c:v>252.13413383296225</c:v>
                </c:pt>
                <c:pt idx="2009">
                  <c:v>252.32217830718992</c:v>
                </c:pt>
                <c:pt idx="2010">
                  <c:v>253.21454165014197</c:v>
                </c:pt>
                <c:pt idx="2011">
                  <c:v>255.42320947470674</c:v>
                </c:pt>
                <c:pt idx="2012">
                  <c:v>254.85428262742622</c:v>
                </c:pt>
                <c:pt idx="2013">
                  <c:v>255.1961816714765</c:v>
                </c:pt>
                <c:pt idx="2014">
                  <c:v>256.839355315163</c:v>
                </c:pt>
                <c:pt idx="2015">
                  <c:v>253.04973263494799</c:v>
                </c:pt>
                <c:pt idx="2016">
                  <c:v>254.84198109982131</c:v>
                </c:pt>
                <c:pt idx="2017">
                  <c:v>256.29708975533748</c:v>
                </c:pt>
                <c:pt idx="2018">
                  <c:v>260.10243295359788</c:v>
                </c:pt>
                <c:pt idx="2019">
                  <c:v>261.53088032165908</c:v>
                </c:pt>
                <c:pt idx="2020">
                  <c:v>259.81661219075272</c:v>
                </c:pt>
                <c:pt idx="2021">
                  <c:v>259.92463861271085</c:v>
                </c:pt>
                <c:pt idx="2022">
                  <c:v>260.51613763487961</c:v>
                </c:pt>
                <c:pt idx="2023">
                  <c:v>259.53829953091497</c:v>
                </c:pt>
                <c:pt idx="2024">
                  <c:v>257.67221454848857</c:v>
                </c:pt>
                <c:pt idx="2025">
                  <c:v>259.768732648624</c:v>
                </c:pt>
                <c:pt idx="2026">
                  <c:v>263.38877340299007</c:v>
                </c:pt>
                <c:pt idx="2027">
                  <c:v>263.47219676973833</c:v>
                </c:pt>
                <c:pt idx="2028">
                  <c:v>262.67898414956079</c:v>
                </c:pt>
                <c:pt idx="2029">
                  <c:v>263.62878653191336</c:v>
                </c:pt>
                <c:pt idx="2030">
                  <c:v>263.23628642934369</c:v>
                </c:pt>
                <c:pt idx="2031">
                  <c:v>256.47693549048893</c:v>
                </c:pt>
                <c:pt idx="2032">
                  <c:v>258.98031345304418</c:v>
                </c:pt>
                <c:pt idx="2033">
                  <c:v>253.97902107465762</c:v>
                </c:pt>
                <c:pt idx="2034">
                  <c:v>258.05583211389398</c:v>
                </c:pt>
                <c:pt idx="2035">
                  <c:v>261.64235308598137</c:v>
                </c:pt>
                <c:pt idx="2036">
                  <c:v>261.90628547202641</c:v>
                </c:pt>
                <c:pt idx="2037">
                  <c:v>264.74884096224127</c:v>
                </c:pt>
                <c:pt idx="2038">
                  <c:v>265.78069911516587</c:v>
                </c:pt>
                <c:pt idx="2039">
                  <c:v>267.74730241654305</c:v>
                </c:pt>
                <c:pt idx="2040">
                  <c:v>267.44915961215031</c:v>
                </c:pt>
                <c:pt idx="2041">
                  <c:v>267.35684003227584</c:v>
                </c:pt>
                <c:pt idx="2042">
                  <c:v>267.80130878954117</c:v>
                </c:pt>
                <c:pt idx="2043">
                  <c:v>269.06292993804846</c:v>
                </c:pt>
                <c:pt idx="2044">
                  <c:v>268.9097591663139</c:v>
                </c:pt>
                <c:pt idx="2045">
                  <c:v>268.82360060721328</c:v>
                </c:pt>
                <c:pt idx="2046">
                  <c:v>267.63652028828983</c:v>
                </c:pt>
                <c:pt idx="2047">
                  <c:v>267.14008287632885</c:v>
                </c:pt>
                <c:pt idx="2048">
                  <c:v>265.07432885217713</c:v>
                </c:pt>
                <c:pt idx="2049">
                  <c:v>265.40734535906302</c:v>
                </c:pt>
                <c:pt idx="2050">
                  <c:v>268.42014605927221</c:v>
                </c:pt>
                <c:pt idx="2051">
                  <c:v>261.84954390667582</c:v>
                </c:pt>
                <c:pt idx="2052">
                  <c:v>260.60570150845916</c:v>
                </c:pt>
                <c:pt idx="2053">
                  <c:v>266.80571244922862</c:v>
                </c:pt>
                <c:pt idx="2054">
                  <c:v>264.64969023946674</c:v>
                </c:pt>
                <c:pt idx="2055">
                  <c:v>261.19172330794225</c:v>
                </c:pt>
                <c:pt idx="2056">
                  <c:v>257.68725810642695</c:v>
                </c:pt>
                <c:pt idx="2057">
                  <c:v>262.7111158217208</c:v>
                </c:pt>
                <c:pt idx="2058">
                  <c:v>261.30318923428354</c:v>
                </c:pt>
                <c:pt idx="2059">
                  <c:v>265.00183941685765</c:v>
                </c:pt>
                <c:pt idx="2060">
                  <c:v>266.59988922471041</c:v>
                </c:pt>
                <c:pt idx="2061">
                  <c:v>269.37132287578191</c:v>
                </c:pt>
                <c:pt idx="2062">
                  <c:v>269.64484211102211</c:v>
                </c:pt>
                <c:pt idx="2063">
                  <c:v>271.39535154059774</c:v>
                </c:pt>
                <c:pt idx="2064">
                  <c:v>270.969352169692</c:v>
                </c:pt>
                <c:pt idx="2065">
                  <c:v>271.74957262619563</c:v>
                </c:pt>
                <c:pt idx="2066">
                  <c:v>267.73840620341696</c:v>
                </c:pt>
                <c:pt idx="2067">
                  <c:v>267.5770366926061</c:v>
                </c:pt>
                <c:pt idx="2068">
                  <c:v>269.45679763679448</c:v>
                </c:pt>
                <c:pt idx="2069">
                  <c:v>267.40060994789525</c:v>
                </c:pt>
                <c:pt idx="2070">
                  <c:v>265.93864279755542</c:v>
                </c:pt>
                <c:pt idx="2071">
                  <c:v>267.3322301390852</c:v>
                </c:pt>
                <c:pt idx="2072">
                  <c:v>271.77828530791498</c:v>
                </c:pt>
                <c:pt idx="2073">
                  <c:v>271.54238180550118</c:v>
                </c:pt>
                <c:pt idx="2074">
                  <c:v>270.68489216504224</c:v>
                </c:pt>
                <c:pt idx="2075">
                  <c:v>271.66545178539752</c:v>
                </c:pt>
                <c:pt idx="2076">
                  <c:v>274.87794887925565</c:v>
                </c:pt>
                <c:pt idx="2077">
                  <c:v>278.84669930662943</c:v>
                </c:pt>
                <c:pt idx="2078">
                  <c:v>278.57523146565347</c:v>
                </c:pt>
                <c:pt idx="2079">
                  <c:v>278.98620095458278</c:v>
                </c:pt>
                <c:pt idx="2080">
                  <c:v>280.16369442431107</c:v>
                </c:pt>
                <c:pt idx="2081">
                  <c:v>282.32654093899225</c:v>
                </c:pt>
                <c:pt idx="2082">
                  <c:v>282.27118064577968</c:v>
                </c:pt>
                <c:pt idx="2083">
                  <c:v>283.20111869367287</c:v>
                </c:pt>
                <c:pt idx="2084">
                  <c:v>282.04347588244218</c:v>
                </c:pt>
                <c:pt idx="2085">
                  <c:v>285.1725154196476</c:v>
                </c:pt>
                <c:pt idx="2086">
                  <c:v>286.20165205618156</c:v>
                </c:pt>
                <c:pt idx="2087">
                  <c:v>284.68290915058674</c:v>
                </c:pt>
                <c:pt idx="2088">
                  <c:v>282.74639980306688</c:v>
                </c:pt>
                <c:pt idx="2089">
                  <c:v>285.37765484607775</c:v>
                </c:pt>
                <c:pt idx="2090">
                  <c:v>282.74914183340013</c:v>
                </c:pt>
                <c:pt idx="2091">
                  <c:v>285.8392185555457</c:v>
                </c:pt>
                <c:pt idx="2092">
                  <c:v>286.34866180714238</c:v>
                </c:pt>
                <c:pt idx="2093">
                  <c:v>286.28712681719418</c:v>
                </c:pt>
                <c:pt idx="2094">
                  <c:v>286.04506229400658</c:v>
                </c:pt>
                <c:pt idx="2095">
                  <c:v>287.97952708524303</c:v>
                </c:pt>
                <c:pt idx="2096">
                  <c:v>285.90759836435575</c:v>
                </c:pt>
                <c:pt idx="2097">
                  <c:v>286.69330288152594</c:v>
                </c:pt>
                <c:pt idx="2098">
                  <c:v>284.77866823484442</c:v>
                </c:pt>
                <c:pt idx="2099">
                  <c:v>284.97899372273434</c:v>
                </c:pt>
                <c:pt idx="2100">
                  <c:v>287.30597913048319</c:v>
                </c:pt>
                <c:pt idx="2101">
                  <c:v>289.42438560741863</c:v>
                </c:pt>
                <c:pt idx="2102">
                  <c:v>286.4040562902594</c:v>
                </c:pt>
                <c:pt idx="2103">
                  <c:v>283.91981099820924</c:v>
                </c:pt>
                <c:pt idx="2104">
                  <c:v>277.82989838760489</c:v>
                </c:pt>
                <c:pt idx="2105">
                  <c:v>281.21196373135018</c:v>
                </c:pt>
                <c:pt idx="2106">
                  <c:v>285.40707183982789</c:v>
                </c:pt>
                <c:pt idx="2107">
                  <c:v>284.68497422081288</c:v>
                </c:pt>
                <c:pt idx="2108">
                  <c:v>282.26023303838923</c:v>
                </c:pt>
                <c:pt idx="2109">
                  <c:v>281.42942519932791</c:v>
                </c:pt>
                <c:pt idx="2110">
                  <c:v>284.39983725605583</c:v>
                </c:pt>
                <c:pt idx="2111">
                  <c:v>284.17690540337333</c:v>
                </c:pt>
                <c:pt idx="2112">
                  <c:v>286.99346289027852</c:v>
                </c:pt>
                <c:pt idx="2113">
                  <c:v>286.38352183367368</c:v>
                </c:pt>
                <c:pt idx="2114">
                  <c:v>286.92100764486338</c:v>
                </c:pt>
                <c:pt idx="2115">
                  <c:v>287.25536439600194</c:v>
                </c:pt>
                <c:pt idx="2116">
                  <c:v>287.47623117845842</c:v>
                </c:pt>
                <c:pt idx="2117">
                  <c:v>287.33469181220249</c:v>
                </c:pt>
                <c:pt idx="2118">
                  <c:v>287.75044788774846</c:v>
                </c:pt>
                <c:pt idx="2119">
                  <c:v>286.7062882072189</c:v>
                </c:pt>
                <c:pt idx="2120">
                  <c:v>289.23907632554335</c:v>
                </c:pt>
                <c:pt idx="2121">
                  <c:v>289.00862953187266</c:v>
                </c:pt>
                <c:pt idx="2122">
                  <c:v>289.05921691443024</c:v>
                </c:pt>
                <c:pt idx="2123">
                  <c:v>288.53200858850471</c:v>
                </c:pt>
                <c:pt idx="2124">
                  <c:v>289.87433158736962</c:v>
                </c:pt>
                <c:pt idx="2125">
                  <c:v>290.4391282941981</c:v>
                </c:pt>
                <c:pt idx="2126">
                  <c:v>290.96633662012363</c:v>
                </c:pt>
                <c:pt idx="2127">
                  <c:v>290.38099861872865</c:v>
                </c:pt>
                <c:pt idx="2128">
                  <c:v>288.81581214699008</c:v>
                </c:pt>
                <c:pt idx="2129">
                  <c:v>288.68997278483698</c:v>
                </c:pt>
                <c:pt idx="2130">
                  <c:v>284.90106809261448</c:v>
                </c:pt>
                <c:pt idx="2131">
                  <c:v>288.89033246263125</c:v>
                </c:pt>
                <c:pt idx="2132">
                  <c:v>290.37074848538811</c:v>
                </c:pt>
                <c:pt idx="2133">
                  <c:v>290.05619452688092</c:v>
                </c:pt>
                <c:pt idx="2134">
                  <c:v>291.74178416597238</c:v>
                </c:pt>
                <c:pt idx="2135">
                  <c:v>292.71346124916323</c:v>
                </c:pt>
                <c:pt idx="2136">
                  <c:v>293.39108464052822</c:v>
                </c:pt>
                <c:pt idx="2137">
                  <c:v>293.47244977503124</c:v>
                </c:pt>
                <c:pt idx="2138">
                  <c:v>293.86222836121033</c:v>
                </c:pt>
                <c:pt idx="2139">
                  <c:v>295.39666443292708</c:v>
                </c:pt>
                <c:pt idx="2140">
                  <c:v>297.61216340039192</c:v>
                </c:pt>
                <c:pt idx="2141">
                  <c:v>297.01043475882523</c:v>
                </c:pt>
                <c:pt idx="2142">
                  <c:v>298.00808933138302</c:v>
                </c:pt>
                <c:pt idx="2143">
                  <c:v>295.45683182669899</c:v>
                </c:pt>
                <c:pt idx="2144">
                  <c:v>298.78897991001293</c:v>
                </c:pt>
                <c:pt idx="2145">
                  <c:v>299.82015426484941</c:v>
                </c:pt>
                <c:pt idx="2146">
                  <c:v>298.76574445097924</c:v>
                </c:pt>
                <c:pt idx="2147">
                  <c:v>299.11378400186067</c:v>
                </c:pt>
                <c:pt idx="2148">
                  <c:v>298.13800413014121</c:v>
                </c:pt>
                <c:pt idx="2149">
                  <c:v>295.89038716647826</c:v>
                </c:pt>
                <c:pt idx="2150">
                  <c:v>291.1947456954918</c:v>
                </c:pt>
                <c:pt idx="2151">
                  <c:v>295.61002311237615</c:v>
                </c:pt>
                <c:pt idx="2152">
                  <c:v>298.04638202431664</c:v>
                </c:pt>
                <c:pt idx="2153">
                  <c:v>298.64744738173783</c:v>
                </c:pt>
                <c:pt idx="2154">
                  <c:v>301.67735671011138</c:v>
                </c:pt>
                <c:pt idx="2155">
                  <c:v>302.39601482474325</c:v>
                </c:pt>
                <c:pt idx="2156">
                  <c:v>300.97099328510348</c:v>
                </c:pt>
                <c:pt idx="2157">
                  <c:v>300.91492867986011</c:v>
                </c:pt>
                <c:pt idx="2158">
                  <c:v>302.18062526497249</c:v>
                </c:pt>
                <c:pt idx="2159">
                  <c:v>300.54702479451936</c:v>
                </c:pt>
                <c:pt idx="2160">
                  <c:v>299.9931756950815</c:v>
                </c:pt>
                <c:pt idx="2161">
                  <c:v>302.45414450021275</c:v>
                </c:pt>
                <c:pt idx="2162">
                  <c:v>301.05306273163734</c:v>
                </c:pt>
                <c:pt idx="2163">
                  <c:v>302.86101803859424</c:v>
                </c:pt>
                <c:pt idx="2164">
                  <c:v>303.368389381984</c:v>
                </c:pt>
                <c:pt idx="2165">
                  <c:v>303.0832524172269</c:v>
                </c:pt>
                <c:pt idx="2166">
                  <c:v>303.38411673801033</c:v>
                </c:pt>
                <c:pt idx="2167">
                  <c:v>303.77116013183701</c:v>
                </c:pt>
                <c:pt idx="2168">
                  <c:v>305.03070937213732</c:v>
                </c:pt>
                <c:pt idx="2169">
                  <c:v>305.52098576332452</c:v>
                </c:pt>
                <c:pt idx="2170">
                  <c:v>306.32171332449025</c:v>
                </c:pt>
                <c:pt idx="2171">
                  <c:v>304.15886680980907</c:v>
                </c:pt>
                <c:pt idx="2172">
                  <c:v>300.88962131261951</c:v>
                </c:pt>
                <c:pt idx="2173">
                  <c:v>301.2677479793773</c:v>
                </c:pt>
                <c:pt idx="2174">
                  <c:v>303.72053855937486</c:v>
                </c:pt>
                <c:pt idx="2175">
                  <c:v>306.30939128294267</c:v>
                </c:pt>
                <c:pt idx="2176">
                  <c:v>306.76754967793175</c:v>
                </c:pt>
                <c:pt idx="2177">
                  <c:v>307.44860573569912</c:v>
                </c:pt>
                <c:pt idx="2178">
                  <c:v>305.65774538094462</c:v>
                </c:pt>
                <c:pt idx="2179">
                  <c:v>308.34986529177735</c:v>
                </c:pt>
                <c:pt idx="2180">
                  <c:v>309.67779434088771</c:v>
                </c:pt>
                <c:pt idx="2181">
                  <c:v>309.26000738502006</c:v>
                </c:pt>
                <c:pt idx="2182">
                  <c:v>309.35639556351873</c:v>
                </c:pt>
                <c:pt idx="2183">
                  <c:v>310.23578725673963</c:v>
                </c:pt>
                <c:pt idx="2184">
                  <c:v>310.13184994734831</c:v>
                </c:pt>
                <c:pt idx="2185">
                  <c:v>309.07877353974999</c:v>
                </c:pt>
                <c:pt idx="2186">
                  <c:v>308.67122987924205</c:v>
                </c:pt>
                <c:pt idx="2187">
                  <c:v>307.24961365408103</c:v>
                </c:pt>
                <c:pt idx="2188">
                  <c:v>304.87685480231477</c:v>
                </c:pt>
                <c:pt idx="2189">
                  <c:v>305.57090302375593</c:v>
                </c:pt>
                <c:pt idx="2190">
                  <c:v>303.81489585755196</c:v>
                </c:pt>
                <c:pt idx="2191">
                  <c:v>306.38942301117407</c:v>
                </c:pt>
                <c:pt idx="2192">
                  <c:v>305.91416966398242</c:v>
                </c:pt>
                <c:pt idx="2193">
                  <c:v>303.12702233284637</c:v>
                </c:pt>
                <c:pt idx="2194">
                  <c:v>297.98074424583984</c:v>
                </c:pt>
                <c:pt idx="2195">
                  <c:v>297.73867288467142</c:v>
                </c:pt>
                <c:pt idx="2196">
                  <c:v>300.57302963580992</c:v>
                </c:pt>
                <c:pt idx="2197">
                  <c:v>304.22040179975733</c:v>
                </c:pt>
                <c:pt idx="2198">
                  <c:v>304.66487055702271</c:v>
                </c:pt>
                <c:pt idx="2199">
                  <c:v>303.81900548406151</c:v>
                </c:pt>
                <c:pt idx="2200">
                  <c:v>297.63200038292769</c:v>
                </c:pt>
                <c:pt idx="2201">
                  <c:v>298.09904131508125</c:v>
                </c:pt>
                <c:pt idx="2202">
                  <c:v>294.54876164166319</c:v>
                </c:pt>
                <c:pt idx="2203">
                  <c:v>297.9335621777609</c:v>
                </c:pt>
                <c:pt idx="2204">
                  <c:v>294.064632595288</c:v>
                </c:pt>
                <c:pt idx="2205">
                  <c:v>297.15951641799285</c:v>
                </c:pt>
                <c:pt idx="2206">
                  <c:v>298.37870105715257</c:v>
                </c:pt>
                <c:pt idx="2207">
                  <c:v>300.85473393416464</c:v>
                </c:pt>
                <c:pt idx="2208">
                  <c:v>300.27897594398399</c:v>
                </c:pt>
                <c:pt idx="2209">
                  <c:v>298.21733154634177</c:v>
                </c:pt>
                <c:pt idx="2210">
                  <c:v>297.49660836148382</c:v>
                </c:pt>
                <c:pt idx="2211">
                  <c:v>298.39579600935514</c:v>
                </c:pt>
                <c:pt idx="2212">
                  <c:v>303.48735657335186</c:v>
                </c:pt>
                <c:pt idx="2213">
                  <c:v>305.75143255699544</c:v>
                </c:pt>
                <c:pt idx="2214">
                  <c:v>306.78327703395826</c:v>
                </c:pt>
                <c:pt idx="2215">
                  <c:v>309.05142845420687</c:v>
                </c:pt>
                <c:pt idx="2216">
                  <c:v>310.18379808810141</c:v>
                </c:pt>
                <c:pt idx="2217">
                  <c:v>311.11307285184915</c:v>
                </c:pt>
                <c:pt idx="2218">
                  <c:v>310.77938622283699</c:v>
                </c:pt>
                <c:pt idx="2219">
                  <c:v>312.2550293349388</c:v>
                </c:pt>
                <c:pt idx="2220">
                  <c:v>312.82326554615037</c:v>
                </c:pt>
                <c:pt idx="2221">
                  <c:v>311.24302184051174</c:v>
                </c:pt>
                <c:pt idx="2222">
                  <c:v>314.30231397273099</c:v>
                </c:pt>
                <c:pt idx="2223">
                  <c:v>314.91499705966908</c:v>
                </c:pt>
                <c:pt idx="2224">
                  <c:v>315.48186567470441</c:v>
                </c:pt>
                <c:pt idx="2225">
                  <c:v>316.64295482829914</c:v>
                </c:pt>
                <c:pt idx="2226">
                  <c:v>318.68887186991509</c:v>
                </c:pt>
                <c:pt idx="2227">
                  <c:v>320.02161485756568</c:v>
                </c:pt>
                <c:pt idx="2228">
                  <c:v>321.21618960353476</c:v>
                </c:pt>
                <c:pt idx="2229">
                  <c:v>321.5013607581962</c:v>
                </c:pt>
                <c:pt idx="2230">
                  <c:v>320.37649922730901</c:v>
                </c:pt>
                <c:pt idx="2231">
                  <c:v>317.74114139576949</c:v>
                </c:pt>
                <c:pt idx="2232">
                  <c:v>317.91619370632327</c:v>
                </c:pt>
                <c:pt idx="2233">
                  <c:v>320.21239452414574</c:v>
                </c:pt>
                <c:pt idx="2234">
                  <c:v>320.20895501976258</c:v>
                </c:pt>
                <c:pt idx="2235">
                  <c:v>321.44663639720551</c:v>
                </c:pt>
                <c:pt idx="2236">
                  <c:v>320.61035133545852</c:v>
                </c:pt>
                <c:pt idx="2237">
                  <c:v>321.69554573925495</c:v>
                </c:pt>
                <c:pt idx="2238">
                  <c:v>321.24560659728479</c:v>
                </c:pt>
                <c:pt idx="2239">
                  <c:v>320.21853503097691</c:v>
                </c:pt>
                <c:pt idx="2240">
                  <c:v>320.74918286128553</c:v>
                </c:pt>
                <c:pt idx="2241">
                  <c:v>321.48493592811997</c:v>
                </c:pt>
                <c:pt idx="2242">
                  <c:v>314.17924399283459</c:v>
                </c:pt>
                <c:pt idx="2243">
                  <c:v>318.32647255918351</c:v>
                </c:pt>
                <c:pt idx="2244">
                  <c:v>312.29058683551995</c:v>
                </c:pt>
                <c:pt idx="2245">
                  <c:v>308.60081235212937</c:v>
                </c:pt>
                <c:pt idx="2246">
                  <c:v>312.9812297424823</c:v>
                </c:pt>
                <c:pt idx="2247">
                  <c:v>310.33698937377835</c:v>
                </c:pt>
                <c:pt idx="2248">
                  <c:v>313.97750988088308</c:v>
                </c:pt>
                <c:pt idx="2249">
                  <c:v>320.47906894052397</c:v>
                </c:pt>
                <c:pt idx="2250">
                  <c:v>321.4678409759174</c:v>
                </c:pt>
                <c:pt idx="2251">
                  <c:v>319.15935230645169</c:v>
                </c:pt>
                <c:pt idx="2252">
                  <c:v>322.20702670915409</c:v>
                </c:pt>
                <c:pt idx="2253">
                  <c:v>319.26328961584295</c:v>
                </c:pt>
                <c:pt idx="2254">
                  <c:v>316.87817453262471</c:v>
                </c:pt>
                <c:pt idx="2255">
                  <c:v>322.05864936201709</c:v>
                </c:pt>
                <c:pt idx="2256">
                  <c:v>319.24275515925729</c:v>
                </c:pt>
                <c:pt idx="2257">
                  <c:v>315.95848661807207</c:v>
                </c:pt>
                <c:pt idx="2258">
                  <c:v>312.36033424050618</c:v>
                </c:pt>
                <c:pt idx="2259">
                  <c:v>317.91345851397062</c:v>
                </c:pt>
                <c:pt idx="2260">
                  <c:v>321.1498817029314</c:v>
                </c:pt>
                <c:pt idx="2261">
                  <c:v>323.14861667646846</c:v>
                </c:pt>
                <c:pt idx="2262">
                  <c:v>327.62064933466519</c:v>
                </c:pt>
                <c:pt idx="2263">
                  <c:v>327.28970473598628</c:v>
                </c:pt>
                <c:pt idx="2264">
                  <c:v>327.74853325310175</c:v>
                </c:pt>
                <c:pt idx="2265">
                  <c:v>326.76864375487281</c:v>
                </c:pt>
                <c:pt idx="2266">
                  <c:v>325.91049083026843</c:v>
                </c:pt>
                <c:pt idx="2267">
                  <c:v>327.98786258393699</c:v>
                </c:pt>
                <c:pt idx="2268">
                  <c:v>327.78134872334977</c:v>
                </c:pt>
                <c:pt idx="2269">
                  <c:v>321.42476853434795</c:v>
                </c:pt>
                <c:pt idx="2270">
                  <c:v>321.11498748649575</c:v>
                </c:pt>
                <c:pt idx="2271">
                  <c:v>319.81440352292856</c:v>
                </c:pt>
                <c:pt idx="2272">
                  <c:v>319.35353728751051</c:v>
                </c:pt>
                <c:pt idx="2273">
                  <c:v>322.2788118324429</c:v>
                </c:pt>
                <c:pt idx="2274">
                  <c:v>323.18691620738304</c:v>
                </c:pt>
                <c:pt idx="2275">
                  <c:v>318.58356696434754</c:v>
                </c:pt>
                <c:pt idx="2276">
                  <c:v>318.84479834794456</c:v>
                </c:pt>
                <c:pt idx="2277">
                  <c:v>312.98189986460875</c:v>
                </c:pt>
                <c:pt idx="2278">
                  <c:v>309.94924850590189</c:v>
                </c:pt>
                <c:pt idx="2279">
                  <c:v>306.52822034709664</c:v>
                </c:pt>
                <c:pt idx="2280">
                  <c:v>300.73028952011128</c:v>
                </c:pt>
                <c:pt idx="2281">
                  <c:v>301.5638393895058</c:v>
                </c:pt>
                <c:pt idx="2282">
                  <c:v>297.89323176652471</c:v>
                </c:pt>
                <c:pt idx="2283">
                  <c:v>297.44739541308314</c:v>
                </c:pt>
                <c:pt idx="2284">
                  <c:v>295.84591293882812</c:v>
                </c:pt>
                <c:pt idx="2285">
                  <c:v>303.04906251282193</c:v>
                </c:pt>
                <c:pt idx="2286">
                  <c:v>308.77243199628089</c:v>
                </c:pt>
                <c:pt idx="2287">
                  <c:v>310.89153594726628</c:v>
                </c:pt>
                <c:pt idx="2288">
                  <c:v>313.82092011870816</c:v>
                </c:pt>
                <c:pt idx="2289">
                  <c:v>306.16648432051068</c:v>
                </c:pt>
                <c:pt idx="2290">
                  <c:v>307.74536726795395</c:v>
                </c:pt>
                <c:pt idx="2291">
                  <c:v>306.60618016712107</c:v>
                </c:pt>
                <c:pt idx="2292">
                  <c:v>309.18204072701496</c:v>
                </c:pt>
                <c:pt idx="2293">
                  <c:v>313.6705050532687</c:v>
                </c:pt>
                <c:pt idx="2294">
                  <c:v>307.98813610317228</c:v>
                </c:pt>
                <c:pt idx="2295">
                  <c:v>302.14576523844119</c:v>
                </c:pt>
                <c:pt idx="2296">
                  <c:v>300.98534620697285</c:v>
                </c:pt>
                <c:pt idx="2297">
                  <c:v>305.73089810040977</c:v>
                </c:pt>
                <c:pt idx="2298">
                  <c:v>306.00031454712138</c:v>
                </c:pt>
                <c:pt idx="2299">
                  <c:v>299.52132766236866</c:v>
                </c:pt>
                <c:pt idx="2300">
                  <c:v>297.37490597776372</c:v>
                </c:pt>
                <c:pt idx="2301">
                  <c:v>294.35865209720953</c:v>
                </c:pt>
                <c:pt idx="2302">
                  <c:v>288.93888212688637</c:v>
                </c:pt>
                <c:pt idx="2303">
                  <c:v>293.26049971964363</c:v>
                </c:pt>
                <c:pt idx="2304">
                  <c:v>299.82152186102576</c:v>
                </c:pt>
                <c:pt idx="2305">
                  <c:v>299.08917410867008</c:v>
                </c:pt>
                <c:pt idx="2306">
                  <c:v>294.46122181042466</c:v>
                </c:pt>
                <c:pt idx="2307">
                  <c:v>299.95076653765761</c:v>
                </c:pt>
                <c:pt idx="2308">
                  <c:v>298.37462562054765</c:v>
                </c:pt>
                <c:pt idx="2309">
                  <c:v>296.00730980156266</c:v>
                </c:pt>
                <c:pt idx="2310">
                  <c:v>287.2697173178712</c:v>
                </c:pt>
                <c:pt idx="2311">
                  <c:v>285.19168228005719</c:v>
                </c:pt>
                <c:pt idx="2312">
                  <c:v>292.5206096743762</c:v>
                </c:pt>
                <c:pt idx="2313">
                  <c:v>291.26516322260454</c:v>
                </c:pt>
                <c:pt idx="2314">
                  <c:v>287.48992081618223</c:v>
                </c:pt>
                <c:pt idx="2315">
                  <c:v>285.35645710534681</c:v>
                </c:pt>
                <c:pt idx="2316">
                  <c:v>291.46552973837976</c:v>
                </c:pt>
                <c:pt idx="2317">
                  <c:v>297.98962678300444</c:v>
                </c:pt>
                <c:pt idx="2318">
                  <c:v>301.66914429507341</c:v>
                </c:pt>
                <c:pt idx="2319">
                  <c:v>305.18729913431247</c:v>
                </c:pt>
                <c:pt idx="2320">
                  <c:v>305.0546491432018</c:v>
                </c:pt>
                <c:pt idx="2321">
                  <c:v>308.50302238755023</c:v>
                </c:pt>
                <c:pt idx="2322">
                  <c:v>304.71685288768009</c:v>
                </c:pt>
                <c:pt idx="2323">
                  <c:v>309.08769026681881</c:v>
                </c:pt>
                <c:pt idx="2324">
                  <c:v>310.65358105058817</c:v>
                </c:pt>
                <c:pt idx="2325">
                  <c:v>312.87318280658167</c:v>
                </c:pt>
                <c:pt idx="2326">
                  <c:v>316.70792932263038</c:v>
                </c:pt>
                <c:pt idx="2327">
                  <c:v>314.7146647337982</c:v>
                </c:pt>
                <c:pt idx="2328">
                  <c:v>309.78858330712188</c:v>
                </c:pt>
                <c:pt idx="2329">
                  <c:v>310.84503083929462</c:v>
                </c:pt>
                <c:pt idx="2330">
                  <c:v>313.36005388329011</c:v>
                </c:pt>
                <c:pt idx="2331">
                  <c:v>309.42684728053581</c:v>
                </c:pt>
                <c:pt idx="2332">
                  <c:v>306.42017341119595</c:v>
                </c:pt>
                <c:pt idx="2333">
                  <c:v>307.72349940509639</c:v>
                </c:pt>
                <c:pt idx="2334">
                  <c:v>306.90771461003072</c:v>
                </c:pt>
                <c:pt idx="2335">
                  <c:v>301.72794409266908</c:v>
                </c:pt>
                <c:pt idx="2336">
                  <c:v>300.69680392773699</c:v>
                </c:pt>
                <c:pt idx="2337">
                  <c:v>304.05696038073955</c:v>
                </c:pt>
                <c:pt idx="2338">
                  <c:v>300.36445070499661</c:v>
                </c:pt>
                <c:pt idx="2339">
                  <c:v>300.30291571504847</c:v>
                </c:pt>
                <c:pt idx="2340">
                  <c:v>305.12506667031437</c:v>
                </c:pt>
                <c:pt idx="2341">
                  <c:v>304.93635207396039</c:v>
                </c:pt>
                <c:pt idx="2342">
                  <c:v>300.43764445234689</c:v>
                </c:pt>
                <c:pt idx="2343">
                  <c:v>292.10348600265388</c:v>
                </c:pt>
                <c:pt idx="2344">
                  <c:v>293.76787106303328</c:v>
                </c:pt>
                <c:pt idx="2345">
                  <c:v>285.49939141970236</c:v>
                </c:pt>
                <c:pt idx="2346">
                  <c:v>286.09838486891664</c:v>
                </c:pt>
                <c:pt idx="2347">
                  <c:v>293.17843027310971</c:v>
                </c:pt>
                <c:pt idx="2348">
                  <c:v>282.54059709249123</c:v>
                </c:pt>
                <c:pt idx="2349">
                  <c:v>284.14408309514437</c:v>
                </c:pt>
                <c:pt idx="2350">
                  <c:v>285.51852409020734</c:v>
                </c:pt>
                <c:pt idx="2351">
                  <c:v>294.04479561275224</c:v>
                </c:pt>
                <c:pt idx="2352">
                  <c:v>283.56218459813266</c:v>
                </c:pt>
                <c:pt idx="2353">
                  <c:v>281.95318718288939</c:v>
                </c:pt>
                <c:pt idx="2354">
                  <c:v>272.9202281150429</c:v>
                </c:pt>
                <c:pt idx="2355">
                  <c:v>273.59103403946955</c:v>
                </c:pt>
                <c:pt idx="2356">
                  <c:v>269.08684919517037</c:v>
                </c:pt>
                <c:pt idx="2357">
                  <c:v>268.73812584620089</c:v>
                </c:pt>
                <c:pt idx="2358">
                  <c:v>275.15282203471037</c:v>
                </c:pt>
                <c:pt idx="2359">
                  <c:v>274.0669575087876</c:v>
                </c:pt>
                <c:pt idx="2360">
                  <c:v>279.59478809097328</c:v>
                </c:pt>
                <c:pt idx="2361">
                  <c:v>268.3004813938548</c:v>
                </c:pt>
                <c:pt idx="2362">
                  <c:v>266.7352744081735</c:v>
                </c:pt>
                <c:pt idx="2363">
                  <c:v>266.77425773717613</c:v>
                </c:pt>
                <c:pt idx="2364">
                  <c:v>271.72426525895514</c:v>
                </c:pt>
                <c:pt idx="2365">
                  <c:v>269.51764882865467</c:v>
                </c:pt>
                <c:pt idx="2366">
                  <c:v>272.06479670682921</c:v>
                </c:pt>
                <c:pt idx="2367">
                  <c:v>277.47433021977349</c:v>
                </c:pt>
                <c:pt idx="2368">
                  <c:v>284.33966986228393</c:v>
                </c:pt>
                <c:pt idx="2369">
                  <c:v>282.55562013648699</c:v>
                </c:pt>
                <c:pt idx="2370">
                  <c:v>280.44132328606094</c:v>
                </c:pt>
                <c:pt idx="2371">
                  <c:v>285.61013935805124</c:v>
                </c:pt>
                <c:pt idx="2372">
                  <c:v>280.94117968846246</c:v>
                </c:pt>
                <c:pt idx="2373">
                  <c:v>281.82260909998581</c:v>
                </c:pt>
                <c:pt idx="2374">
                  <c:v>284.50651659578045</c:v>
                </c:pt>
                <c:pt idx="2375">
                  <c:v>281.4355657061592</c:v>
                </c:pt>
                <c:pt idx="2376">
                  <c:v>274.73777027119519</c:v>
                </c:pt>
                <c:pt idx="2377">
                  <c:v>266.74006783277122</c:v>
                </c:pt>
                <c:pt idx="2378">
                  <c:v>256.39897567046484</c:v>
                </c:pt>
                <c:pt idx="2379">
                  <c:v>255.43140821378344</c:v>
                </c:pt>
                <c:pt idx="2380">
                  <c:v>259.1587915920195</c:v>
                </c:pt>
                <c:pt idx="2381">
                  <c:v>250.73303155044454</c:v>
                </c:pt>
                <c:pt idx="2382">
                  <c:v>251.28486344552255</c:v>
                </c:pt>
                <c:pt idx="2383">
                  <c:v>257.43562041000615</c:v>
                </c:pt>
                <c:pt idx="2384">
                  <c:v>257.10055250885603</c:v>
                </c:pt>
                <c:pt idx="2385">
                  <c:v>259.55129169458928</c:v>
                </c:pt>
                <c:pt idx="2386">
                  <c:v>267.48403331464374</c:v>
                </c:pt>
                <c:pt idx="2387">
                  <c:v>266.68878297616368</c:v>
                </c:pt>
                <c:pt idx="2388">
                  <c:v>261.31685835806491</c:v>
                </c:pt>
                <c:pt idx="2389">
                  <c:v>261.1308721160824</c:v>
                </c:pt>
                <c:pt idx="2390">
                  <c:v>258.8435538354243</c:v>
                </c:pt>
                <c:pt idx="2391">
                  <c:v>261.57534087334773</c:v>
                </c:pt>
                <c:pt idx="2392">
                  <c:v>261.9897088387749</c:v>
                </c:pt>
                <c:pt idx="2393">
                  <c:v>262.92584209734628</c:v>
                </c:pt>
                <c:pt idx="2394">
                  <c:v>266.86041629627687</c:v>
                </c:pt>
                <c:pt idx="2395">
                  <c:v>266.63885203977054</c:v>
                </c:pt>
                <c:pt idx="2396">
                  <c:v>263.56517963375859</c:v>
                </c:pt>
                <c:pt idx="2397">
                  <c:v>261.12881388383721</c:v>
                </c:pt>
                <c:pt idx="2398">
                  <c:v>259.96498953789006</c:v>
                </c:pt>
                <c:pt idx="2399">
                  <c:v>259.1854528794745</c:v>
                </c:pt>
                <c:pt idx="2400">
                  <c:v>264.16213536467029</c:v>
                </c:pt>
                <c:pt idx="2401">
                  <c:v>261.95279741797918</c:v>
                </c:pt>
                <c:pt idx="2402">
                  <c:v>269.19010270647362</c:v>
                </c:pt>
                <c:pt idx="2403">
                  <c:v>270.77719806895499</c:v>
                </c:pt>
                <c:pt idx="2404">
                  <c:v>273.44743644096849</c:v>
                </c:pt>
                <c:pt idx="2405">
                  <c:v>270.8954951381964</c:v>
                </c:pt>
                <c:pt idx="2406">
                  <c:v>271.25176761805858</c:v>
                </c:pt>
                <c:pt idx="2407">
                  <c:v>268.1206493346653</c:v>
                </c:pt>
                <c:pt idx="2408">
                  <c:v>275.1336893642054</c:v>
                </c:pt>
                <c:pt idx="2409">
                  <c:v>278.47197795435051</c:v>
                </c:pt>
                <c:pt idx="2410">
                  <c:v>282.4284405300811</c:v>
                </c:pt>
                <c:pt idx="2411">
                  <c:v>281.63112512137496</c:v>
                </c:pt>
                <c:pt idx="2412">
                  <c:v>279.75478316762707</c:v>
                </c:pt>
                <c:pt idx="2413">
                  <c:v>284.12972333529439</c:v>
                </c:pt>
                <c:pt idx="2414">
                  <c:v>283.9088565528379</c:v>
                </c:pt>
                <c:pt idx="2415">
                  <c:v>283.44729284337001</c:v>
                </c:pt>
                <c:pt idx="2416">
                  <c:v>283.09651810013617</c:v>
                </c:pt>
                <c:pt idx="2417">
                  <c:v>281.89372410114817</c:v>
                </c:pt>
                <c:pt idx="2418">
                  <c:v>287.89541992040665</c:v>
                </c:pt>
                <c:pt idx="2419">
                  <c:v>287.69231821227902</c:v>
                </c:pt>
                <c:pt idx="2420">
                  <c:v>292.67583184037494</c:v>
                </c:pt>
                <c:pt idx="2421">
                  <c:v>293.83761846801951</c:v>
                </c:pt>
                <c:pt idx="2422">
                  <c:v>294.38876656500952</c:v>
                </c:pt>
                <c:pt idx="2423">
                  <c:v>292.25803804652639</c:v>
                </c:pt>
                <c:pt idx="2424">
                  <c:v>292.92133586794569</c:v>
                </c:pt>
                <c:pt idx="2425">
                  <c:v>289.14265395714028</c:v>
                </c:pt>
                <c:pt idx="2426">
                  <c:v>282.95497873388024</c:v>
                </c:pt>
                <c:pt idx="2427">
                  <c:v>282.32176802833732</c:v>
                </c:pt>
                <c:pt idx="2428">
                  <c:v>283.14506092641039</c:v>
                </c:pt>
                <c:pt idx="2429">
                  <c:v>287.1350296084579</c:v>
                </c:pt>
                <c:pt idx="2430">
                  <c:v>277.4620081782258</c:v>
                </c:pt>
                <c:pt idx="2431">
                  <c:v>275.61234802587558</c:v>
                </c:pt>
                <c:pt idx="2432">
                  <c:v>272.57285184830687</c:v>
                </c:pt>
                <c:pt idx="2433">
                  <c:v>270.44214384376642</c:v>
                </c:pt>
                <c:pt idx="2434">
                  <c:v>271.25245141614647</c:v>
                </c:pt>
                <c:pt idx="2435">
                  <c:v>268.34014852094538</c:v>
                </c:pt>
                <c:pt idx="2436">
                  <c:v>267.24127815538691</c:v>
                </c:pt>
                <c:pt idx="2437">
                  <c:v>272.14275652685342</c:v>
                </c:pt>
                <c:pt idx="2438">
                  <c:v>273.94181562068417</c:v>
                </c:pt>
                <c:pt idx="2439">
                  <c:v>278.12530599964509</c:v>
                </c:pt>
                <c:pt idx="2440">
                  <c:v>281.06906360689891</c:v>
                </c:pt>
                <c:pt idx="2441">
                  <c:v>268.91658347123331</c:v>
                </c:pt>
                <c:pt idx="2442">
                  <c:v>269.82740936256414</c:v>
                </c:pt>
                <c:pt idx="2443">
                  <c:v>266.77357393908795</c:v>
                </c:pt>
                <c:pt idx="2444">
                  <c:v>264.85757169623025</c:v>
                </c:pt>
                <c:pt idx="2445">
                  <c:v>266.67372574226357</c:v>
                </c:pt>
                <c:pt idx="2446">
                  <c:v>263.66774934697355</c:v>
                </c:pt>
                <c:pt idx="2447">
                  <c:v>259.15468196550995</c:v>
                </c:pt>
                <c:pt idx="2448">
                  <c:v>256.97063771009766</c:v>
                </c:pt>
                <c:pt idx="2449">
                  <c:v>252.54236129155854</c:v>
                </c:pt>
                <c:pt idx="2450">
                  <c:v>249.93093639310254</c:v>
                </c:pt>
                <c:pt idx="2451">
                  <c:v>249.4009928748246</c:v>
                </c:pt>
                <c:pt idx="2452">
                  <c:v>254.30724415694601</c:v>
                </c:pt>
                <c:pt idx="2453">
                  <c:v>248.93464257874001</c:v>
                </c:pt>
                <c:pt idx="2454">
                  <c:v>245.18401690348941</c:v>
                </c:pt>
                <c:pt idx="2455">
                  <c:v>251.53033328318881</c:v>
                </c:pt>
                <c:pt idx="2456">
                  <c:v>259.22306177431994</c:v>
                </c:pt>
                <c:pt idx="2457">
                  <c:v>258.69996307490391</c:v>
                </c:pt>
                <c:pt idx="2458">
                  <c:v>256.04956168542617</c:v>
                </c:pt>
                <c:pt idx="2459">
                  <c:v>248.87924809562296</c:v>
                </c:pt>
                <c:pt idx="2460">
                  <c:v>247.01453070937276</c:v>
                </c:pt>
                <c:pt idx="2461">
                  <c:v>245.40419988785771</c:v>
                </c:pt>
                <c:pt idx="2462">
                  <c:v>244.59662750783011</c:v>
                </c:pt>
                <c:pt idx="2463">
                  <c:v>250.94773731212709</c:v>
                </c:pt>
                <c:pt idx="2464">
                  <c:v>245.00964839102369</c:v>
                </c:pt>
                <c:pt idx="2465">
                  <c:v>251.4975178129408</c:v>
                </c:pt>
                <c:pt idx="2466">
                  <c:v>254.37152117722744</c:v>
                </c:pt>
                <c:pt idx="2467">
                  <c:v>252.674327484581</c:v>
                </c:pt>
                <c:pt idx="2468">
                  <c:v>250.66533553972246</c:v>
                </c:pt>
                <c:pt idx="2469">
                  <c:v>256.6123275119329</c:v>
                </c:pt>
                <c:pt idx="2470">
                  <c:v>259.6613900247541</c:v>
                </c:pt>
                <c:pt idx="2471">
                  <c:v>263.88521081495122</c:v>
                </c:pt>
                <c:pt idx="2472">
                  <c:v>261.93570246577656</c:v>
                </c:pt>
                <c:pt idx="2473">
                  <c:v>260.34244608252141</c:v>
                </c:pt>
                <c:pt idx="2474">
                  <c:v>266.75374379453302</c:v>
                </c:pt>
                <c:pt idx="2475">
                  <c:v>264.76525211635573</c:v>
                </c:pt>
                <c:pt idx="2476">
                  <c:v>263.67938759043295</c:v>
                </c:pt>
                <c:pt idx="2477">
                  <c:v>257.08687654709377</c:v>
                </c:pt>
                <c:pt idx="2478">
                  <c:v>254.36536015645362</c:v>
                </c:pt>
                <c:pt idx="2479">
                  <c:v>257.82948810875189</c:v>
                </c:pt>
                <c:pt idx="2480">
                  <c:v>260.30825617811638</c:v>
                </c:pt>
                <c:pt idx="2481">
                  <c:v>261.76543674183949</c:v>
                </c:pt>
                <c:pt idx="2482">
                  <c:v>256.32650674908774</c:v>
                </c:pt>
                <c:pt idx="2483">
                  <c:v>270.53583101981712</c:v>
                </c:pt>
                <c:pt idx="2484">
                  <c:v>273.03578315395094</c:v>
                </c:pt>
                <c:pt idx="2485">
                  <c:v>270.59599841358903</c:v>
                </c:pt>
                <c:pt idx="2486">
                  <c:v>272.95373422135975</c:v>
                </c:pt>
                <c:pt idx="2487">
                  <c:v>270.70130331915652</c:v>
                </c:pt>
                <c:pt idx="2488">
                  <c:v>269.86502509539048</c:v>
                </c:pt>
                <c:pt idx="2489">
                  <c:v>271.14919790484333</c:v>
                </c:pt>
                <c:pt idx="2490">
                  <c:v>270.09613517320673</c:v>
                </c:pt>
                <c:pt idx="2491">
                  <c:v>273.76404179373986</c:v>
                </c:pt>
                <c:pt idx="2492">
                  <c:v>275.38326882838106</c:v>
                </c:pt>
                <c:pt idx="2493">
                  <c:v>275.30532268431847</c:v>
                </c:pt>
                <c:pt idx="2494">
                  <c:v>271.05345249654749</c:v>
                </c:pt>
                <c:pt idx="2495">
                  <c:v>270.62197590295602</c:v>
                </c:pt>
                <c:pt idx="2496">
                  <c:v>278.99714856197329</c:v>
                </c:pt>
                <c:pt idx="2497">
                  <c:v>278.7550840387857</c:v>
                </c:pt>
                <c:pt idx="2498">
                  <c:v>278.42206753189987</c:v>
                </c:pt>
                <c:pt idx="2499">
                  <c:v>273.43992149998019</c:v>
                </c:pt>
                <c:pt idx="2500">
                  <c:v>269.5026052707164</c:v>
                </c:pt>
                <c:pt idx="2501">
                  <c:v>269.00069063606969</c:v>
                </c:pt>
                <c:pt idx="2502">
                  <c:v>271.02405601674013</c:v>
                </c:pt>
                <c:pt idx="2503">
                  <c:v>269.0321453481223</c:v>
                </c:pt>
                <c:pt idx="2504">
                  <c:v>272.87373668303297</c:v>
                </c:pt>
                <c:pt idx="2505">
                  <c:v>274.86289164535572</c:v>
                </c:pt>
                <c:pt idx="2506">
                  <c:v>273.19922457296883</c:v>
                </c:pt>
                <c:pt idx="2507">
                  <c:v>266.39064017177083</c:v>
                </c:pt>
                <c:pt idx="2508">
                  <c:v>263.42364710548344</c:v>
                </c:pt>
                <c:pt idx="2509">
                  <c:v>261.05085406381278</c:v>
                </c:pt>
                <c:pt idx="2510">
                  <c:v>261.32165178266234</c:v>
                </c:pt>
                <c:pt idx="2511">
                  <c:v>265.20697884328786</c:v>
                </c:pt>
                <c:pt idx="2512">
                  <c:v>261.37429055948428</c:v>
                </c:pt>
                <c:pt idx="2513">
                  <c:v>262.90806334705553</c:v>
                </c:pt>
                <c:pt idx="2514">
                  <c:v>261.84338288590209</c:v>
                </c:pt>
                <c:pt idx="2515">
                  <c:v>258.69586028637525</c:v>
                </c:pt>
                <c:pt idx="2516">
                  <c:v>263.21303045636745</c:v>
                </c:pt>
                <c:pt idx="2517">
                  <c:v>262.5442759262051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8-40C0-BB86-3F73DEE28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6952607"/>
        <c:axId val="659288128"/>
      </c:lineChart>
      <c:dateAx>
        <c:axId val="1356952607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88128"/>
        <c:crosses val="autoZero"/>
        <c:auto val="0"/>
        <c:lblOffset val="100"/>
        <c:baseTimeUnit val="days"/>
        <c:majorUnit val="1"/>
        <c:majorTimeUnit val="years"/>
      </c:dateAx>
      <c:valAx>
        <c:axId val="659288128"/>
        <c:scaling>
          <c:orientation val="minMax"/>
          <c:max val="1500"/>
          <c:min val="50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95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Debt / Equity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Ratios!$C$7:$H$7</c:f>
              <c:numCache>
                <c:formatCode>0.0%</c:formatCode>
                <c:ptCount val="6"/>
                <c:pt idx="0">
                  <c:v>0.68784566274451586</c:v>
                </c:pt>
                <c:pt idx="1">
                  <c:v>0.72982561635598309</c:v>
                </c:pt>
                <c:pt idx="2">
                  <c:v>0.79711249821317964</c:v>
                </c:pt>
                <c:pt idx="3">
                  <c:v>0.96657867785999685</c:v>
                </c:pt>
                <c:pt idx="4">
                  <c:v>1.981184545293178</c:v>
                </c:pt>
                <c:pt idx="5">
                  <c:v>3.1199891042811094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7-484E-9CD2-7E6052C3A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388384"/>
        <c:axId val="2140269648"/>
      </c:lineChart>
      <c:catAx>
        <c:axId val="367388384"/>
        <c:scaling>
          <c:orientation val="minMax"/>
        </c:scaling>
        <c:delete val="0"/>
        <c:axPos val="b"/>
        <c:numFmt formatCode="#0;&quot;-&quot;#0;#0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269648"/>
        <c:crosses val="autoZero"/>
        <c:auto val="1"/>
        <c:lblAlgn val="ctr"/>
        <c:lblOffset val="100"/>
        <c:noMultiLvlLbl val="0"/>
      </c:catAx>
      <c:valAx>
        <c:axId val="21402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3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Current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Ratios!$C$8:$H$8</c:f>
              <c:numCache>
                <c:formatCode>0.00</c:formatCode>
                <c:ptCount val="6"/>
                <c:pt idx="0">
                  <c:v>2.8030914826498425</c:v>
                </c:pt>
                <c:pt idx="1">
                  <c:v>2.7773411746090351</c:v>
                </c:pt>
                <c:pt idx="2">
                  <c:v>2.5843292643957305</c:v>
                </c:pt>
                <c:pt idx="3">
                  <c:v>2.4123570833648822</c:v>
                </c:pt>
                <c:pt idx="4">
                  <c:v>1.479118555862742</c:v>
                </c:pt>
                <c:pt idx="5">
                  <c:v>1.2825518806023268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E-4F07-A725-36CF192F7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26272"/>
        <c:axId val="2140258736"/>
      </c:lineChart>
      <c:catAx>
        <c:axId val="2138626272"/>
        <c:scaling>
          <c:orientation val="minMax"/>
        </c:scaling>
        <c:delete val="0"/>
        <c:axPos val="b"/>
        <c:numFmt formatCode="#0;&quot;-&quot;#0;#0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258736"/>
        <c:crosses val="autoZero"/>
        <c:auto val="1"/>
        <c:lblAlgn val="ctr"/>
        <c:lblOffset val="100"/>
        <c:noMultiLvlLbl val="0"/>
      </c:catAx>
      <c:valAx>
        <c:axId val="214025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62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Debt / Equity Proportion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Ratios!$C$3:$H$3</c:f>
              <c:numCache>
                <c:formatCode>0.0%</c:formatCode>
                <c:ptCount val="6"/>
                <c:pt idx="0">
                  <c:v>0.40752876754504119</c:v>
                </c:pt>
                <c:pt idx="1">
                  <c:v>0.42190704626829351</c:v>
                </c:pt>
                <c:pt idx="2">
                  <c:v>0.4435518082511401</c:v>
                </c:pt>
                <c:pt idx="3">
                  <c:v>0.49150267352222798</c:v>
                </c:pt>
                <c:pt idx="4">
                  <c:v>0.66456286593232117</c:v>
                </c:pt>
                <c:pt idx="5">
                  <c:v>0.75728091150510746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6-493C-9CFF-76D2EA7FDD86}"/>
            </c:ext>
          </c:extLst>
        </c:ser>
        <c:ser>
          <c:idx val="1"/>
          <c:order val="1"/>
          <c:tx>
            <c:v>Equity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Ratios!$C$4:$H$4</c:f>
              <c:numCache>
                <c:formatCode>0.0%</c:formatCode>
                <c:ptCount val="6"/>
                <c:pt idx="0">
                  <c:v>0.5924712324549587</c:v>
                </c:pt>
                <c:pt idx="1">
                  <c:v>0.57809295373170644</c:v>
                </c:pt>
                <c:pt idx="2">
                  <c:v>0.55644819174885984</c:v>
                </c:pt>
                <c:pt idx="3">
                  <c:v>0.5084973264777719</c:v>
                </c:pt>
                <c:pt idx="4">
                  <c:v>0.33543713406767889</c:v>
                </c:pt>
                <c:pt idx="5">
                  <c:v>0.24271908849489263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6-493C-9CFF-76D2EA7FD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040848"/>
        <c:axId val="2128975712"/>
      </c:lineChart>
      <c:catAx>
        <c:axId val="1925040848"/>
        <c:scaling>
          <c:orientation val="minMax"/>
        </c:scaling>
        <c:delete val="0"/>
        <c:axPos val="b"/>
        <c:numFmt formatCode="#0;&quot;-&quot;#0;#0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975712"/>
        <c:crosses val="autoZero"/>
        <c:auto val="1"/>
        <c:lblAlgn val="ctr"/>
        <c:lblOffset val="100"/>
        <c:noMultiLvlLbl val="0"/>
      </c:catAx>
      <c:valAx>
        <c:axId val="21289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04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Ratios!$C$15:$H$15</c:f>
              <c:numCache>
                <c:formatCode>0.0%</c:formatCode>
                <c:ptCount val="6"/>
                <c:pt idx="0">
                  <c:v>0.19178018633309823</c:v>
                </c:pt>
                <c:pt idx="1">
                  <c:v>0.22262692208573145</c:v>
                </c:pt>
                <c:pt idx="2">
                  <c:v>0.20586553580788108</c:v>
                </c:pt>
                <c:pt idx="3">
                  <c:v>0.25629985431361518</c:v>
                </c:pt>
                <c:pt idx="4">
                  <c:v>0.58016290949253491</c:v>
                </c:pt>
                <c:pt idx="5">
                  <c:v>0.63833023108003817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9-4500-BE22-8F77BAD89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887744"/>
        <c:axId val="2140221536"/>
      </c:lineChart>
      <c:catAx>
        <c:axId val="364887744"/>
        <c:scaling>
          <c:orientation val="minMax"/>
        </c:scaling>
        <c:delete val="0"/>
        <c:axPos val="b"/>
        <c:numFmt formatCode="#0;&quot;-&quot;#0;#0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221536"/>
        <c:crosses val="autoZero"/>
        <c:auto val="1"/>
        <c:lblAlgn val="ctr"/>
        <c:lblOffset val="100"/>
        <c:noMultiLvlLbl val="0"/>
      </c:catAx>
      <c:valAx>
        <c:axId val="21402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8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Ratios!$C$16:$H$16</c:f>
              <c:numCache>
                <c:formatCode>0.00</c:formatCode>
                <c:ptCount val="6"/>
                <c:pt idx="0">
                  <c:v>4.7884615384615374</c:v>
                </c:pt>
                <c:pt idx="1">
                  <c:v>6.0778611632270172</c:v>
                </c:pt>
                <c:pt idx="2">
                  <c:v>6.1487191650853887</c:v>
                </c:pt>
                <c:pt idx="3">
                  <c:v>8.4793605344786442</c:v>
                </c:pt>
                <c:pt idx="4">
                  <c:v>14.335282651072125</c:v>
                </c:pt>
                <c:pt idx="5">
                  <c:v>14.131155778894472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6-4387-B162-3EF6257AB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914160"/>
        <c:axId val="2140235424"/>
      </c:lineChart>
      <c:catAx>
        <c:axId val="407914160"/>
        <c:scaling>
          <c:orientation val="minMax"/>
        </c:scaling>
        <c:delete val="0"/>
        <c:axPos val="b"/>
        <c:numFmt formatCode="#0;&quot;-&quot;#0;#0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235424"/>
        <c:crosses val="autoZero"/>
        <c:auto val="1"/>
        <c:lblAlgn val="ctr"/>
        <c:lblOffset val="100"/>
        <c:noMultiLvlLbl val="0"/>
      </c:catAx>
      <c:valAx>
        <c:axId val="21402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1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Price to Earnings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Ratios!$C$18:$H$18</c:f>
              <c:numCache>
                <c:formatCode>0.00</c:formatCode>
                <c:ptCount val="6"/>
                <c:pt idx="0">
                  <c:v>34.060877108433743</c:v>
                </c:pt>
                <c:pt idx="1">
                  <c:v>24.237983732057415</c:v>
                </c:pt>
                <c:pt idx="2">
                  <c:v>46.295316529722641</c:v>
                </c:pt>
                <c:pt idx="3">
                  <c:v>55.82140281396854</c:v>
                </c:pt>
                <c:pt idx="4">
                  <c:v>54.196322382376934</c:v>
                </c:pt>
                <c:pt idx="5">
                  <c:v>38.217786885245907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D-428A-8125-CC87BA482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931920"/>
        <c:axId val="440234176"/>
      </c:lineChart>
      <c:catAx>
        <c:axId val="407931920"/>
        <c:scaling>
          <c:orientation val="minMax"/>
        </c:scaling>
        <c:delete val="0"/>
        <c:axPos val="b"/>
        <c:numFmt formatCode="#0;&quot;-&quot;#0;#0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34176"/>
        <c:crosses val="autoZero"/>
        <c:auto val="1"/>
        <c:lblAlgn val="ctr"/>
        <c:lblOffset val="100"/>
        <c:noMultiLvlLbl val="0"/>
      </c:catAx>
      <c:valAx>
        <c:axId val="44023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3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Ratios!$C$24:$H$24</c:f>
              <c:numCache>
                <c:formatCode>0.00</c:formatCode>
                <c:ptCount val="6"/>
                <c:pt idx="0">
                  <c:v>-1367.5000000000014</c:v>
                </c:pt>
                <c:pt idx="1">
                  <c:v>-791.69999999999936</c:v>
                </c:pt>
                <c:pt idx="2">
                  <c:v>-1119.7999999999988</c:v>
                </c:pt>
                <c:pt idx="3">
                  <c:v>471.99999999999955</c:v>
                </c:pt>
                <c:pt idx="4">
                  <c:v>6881.4999999999982</c:v>
                </c:pt>
                <c:pt idx="5">
                  <c:v>8192.2999999999956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7-4B1A-89E4-7D579DE9D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892544"/>
        <c:axId val="440258976"/>
      </c:barChart>
      <c:catAx>
        <c:axId val="364892544"/>
        <c:scaling>
          <c:orientation val="minMax"/>
        </c:scaling>
        <c:delete val="0"/>
        <c:axPos val="b"/>
        <c:numFmt formatCode="#0;&quot;-&quot;#0;#0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58976"/>
        <c:crosses val="autoZero"/>
        <c:auto val="1"/>
        <c:lblAlgn val="ctr"/>
        <c:lblOffset val="100"/>
        <c:noMultiLvlLbl val="0"/>
      </c:catAx>
      <c:valAx>
        <c:axId val="4402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9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 of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Ratios!$C$1:$H$1</c:f>
              <c:numCache>
                <c:formatCode>#0;"-"#0;#0;_(@_)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Ratios!$C$6:$H$6</c:f>
              <c:numCache>
                <c:formatCode>0.0%</c:formatCode>
                <c:ptCount val="6"/>
                <c:pt idx="0">
                  <c:v>8.8193540908434578E-2</c:v>
                </c:pt>
                <c:pt idx="1">
                  <c:v>0.10226616876089606</c:v>
                </c:pt>
                <c:pt idx="2">
                  <c:v>5.7398933988126608E-2</c:v>
                </c:pt>
                <c:pt idx="3">
                  <c:v>0.10170069499082549</c:v>
                </c:pt>
                <c:pt idx="4">
                  <c:v>0.18887405895019402</c:v>
                </c:pt>
                <c:pt idx="5">
                  <c:v>0.19345411426807074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1-4D38-98AE-93651926E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578400"/>
        <c:axId val="633579840"/>
      </c:lineChart>
      <c:catAx>
        <c:axId val="633578400"/>
        <c:scaling>
          <c:orientation val="minMax"/>
        </c:scaling>
        <c:delete val="0"/>
        <c:axPos val="b"/>
        <c:numFmt formatCode="#0;&quot;-&quot;#0;#0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9840"/>
        <c:crosses val="autoZero"/>
        <c:auto val="1"/>
        <c:lblAlgn val="ctr"/>
        <c:lblOffset val="100"/>
        <c:noMultiLvlLbl val="0"/>
      </c:catAx>
      <c:valAx>
        <c:axId val="6335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7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SOX vs S&amp;P500 Últimos</a:t>
            </a:r>
            <a:r>
              <a:rPr lang="en-GB" baseline="0"/>
              <a:t> 10 anos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Setor!$AD$1</c:f>
              <c:strCache>
                <c:ptCount val="1"/>
                <c:pt idx="0">
                  <c:v>SOX TR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Setor!$Y$2:$Y$42</c:f>
              <c:numCache>
                <c:formatCode>m/d/yyyy</c:formatCode>
                <c:ptCount val="41"/>
                <c:pt idx="0">
                  <c:v>41274</c:v>
                </c:pt>
                <c:pt idx="1">
                  <c:v>41364</c:v>
                </c:pt>
                <c:pt idx="2">
                  <c:v>41455</c:v>
                </c:pt>
                <c:pt idx="3">
                  <c:v>41547</c:v>
                </c:pt>
                <c:pt idx="4">
                  <c:v>41639</c:v>
                </c:pt>
                <c:pt idx="5">
                  <c:v>41729</c:v>
                </c:pt>
                <c:pt idx="6">
                  <c:v>41820</c:v>
                </c:pt>
                <c:pt idx="7">
                  <c:v>41912</c:v>
                </c:pt>
                <c:pt idx="8">
                  <c:v>42004</c:v>
                </c:pt>
                <c:pt idx="9">
                  <c:v>42094</c:v>
                </c:pt>
                <c:pt idx="10">
                  <c:v>42185</c:v>
                </c:pt>
                <c:pt idx="11">
                  <c:v>42277</c:v>
                </c:pt>
                <c:pt idx="12">
                  <c:v>42369</c:v>
                </c:pt>
                <c:pt idx="13">
                  <c:v>42460</c:v>
                </c:pt>
                <c:pt idx="14">
                  <c:v>42551</c:v>
                </c:pt>
                <c:pt idx="15">
                  <c:v>42643</c:v>
                </c:pt>
                <c:pt idx="16">
                  <c:v>42735</c:v>
                </c:pt>
                <c:pt idx="17">
                  <c:v>42825</c:v>
                </c:pt>
                <c:pt idx="18">
                  <c:v>42916</c:v>
                </c:pt>
                <c:pt idx="19">
                  <c:v>43008</c:v>
                </c:pt>
                <c:pt idx="20">
                  <c:v>43100</c:v>
                </c:pt>
                <c:pt idx="21">
                  <c:v>43190</c:v>
                </c:pt>
                <c:pt idx="22">
                  <c:v>43281</c:v>
                </c:pt>
                <c:pt idx="23">
                  <c:v>43373</c:v>
                </c:pt>
                <c:pt idx="24">
                  <c:v>43465</c:v>
                </c:pt>
                <c:pt idx="25">
                  <c:v>43555</c:v>
                </c:pt>
                <c:pt idx="26">
                  <c:v>43646</c:v>
                </c:pt>
                <c:pt idx="27">
                  <c:v>43738</c:v>
                </c:pt>
                <c:pt idx="28">
                  <c:v>43830</c:v>
                </c:pt>
                <c:pt idx="29">
                  <c:v>43921</c:v>
                </c:pt>
                <c:pt idx="30">
                  <c:v>44012</c:v>
                </c:pt>
                <c:pt idx="31">
                  <c:v>44104</c:v>
                </c:pt>
                <c:pt idx="32">
                  <c:v>44196</c:v>
                </c:pt>
                <c:pt idx="33">
                  <c:v>44286</c:v>
                </c:pt>
                <c:pt idx="34">
                  <c:v>44377</c:v>
                </c:pt>
                <c:pt idx="35">
                  <c:v>44469</c:v>
                </c:pt>
                <c:pt idx="36">
                  <c:v>44561</c:v>
                </c:pt>
                <c:pt idx="37">
                  <c:v>44651</c:v>
                </c:pt>
                <c:pt idx="38">
                  <c:v>44742</c:v>
                </c:pt>
                <c:pt idx="39">
                  <c:v>44834</c:v>
                </c:pt>
                <c:pt idx="40">
                  <c:v>44926</c:v>
                </c:pt>
              </c:numCache>
            </c:numRef>
          </c:cat>
          <c:val>
            <c:numRef>
              <c:f>Setor!$AD$2:$AD$42</c:f>
              <c:numCache>
                <c:formatCode>0.0</c:formatCode>
                <c:ptCount val="41"/>
                <c:pt idx="0">
                  <c:v>100</c:v>
                </c:pt>
                <c:pt idx="1">
                  <c:v>107.02318172599914</c:v>
                </c:pt>
                <c:pt idx="2">
                  <c:v>112.02235849525907</c:v>
                </c:pt>
                <c:pt idx="3">
                  <c:v>121.68148461200381</c:v>
                </c:pt>
                <c:pt idx="4">
                  <c:v>132.90769322827745</c:v>
                </c:pt>
                <c:pt idx="5">
                  <c:v>143.6076533918156</c:v>
                </c:pt>
                <c:pt idx="6">
                  <c:v>144.18235071036855</c:v>
                </c:pt>
                <c:pt idx="7">
                  <c:v>154.71554825325927</c:v>
                </c:pt>
                <c:pt idx="8">
                  <c:v>156.64287215375961</c:v>
                </c:pt>
                <c:pt idx="9">
                  <c:v>153.24126974254398</c:v>
                </c:pt>
                <c:pt idx="10">
                  <c:v>134.63513382176706</c:v>
                </c:pt>
                <c:pt idx="11">
                  <c:v>147.5640615595112</c:v>
                </c:pt>
                <c:pt idx="12">
                  <c:v>150.51682847108722</c:v>
                </c:pt>
                <c:pt idx="13">
                  <c:v>153.7680198248693</c:v>
                </c:pt>
                <c:pt idx="14">
                  <c:v>182.83649027388904</c:v>
                </c:pt>
                <c:pt idx="15">
                  <c:v>197.72082602276205</c:v>
                </c:pt>
                <c:pt idx="16">
                  <c:v>219.37775225731127</c:v>
                </c:pt>
                <c:pt idx="17">
                  <c:v>224.41882413854393</c:v>
                </c:pt>
                <c:pt idx="18">
                  <c:v>252.28611177173406</c:v>
                </c:pt>
                <c:pt idx="19">
                  <c:v>269.21217769011349</c:v>
                </c:pt>
                <c:pt idx="20">
                  <c:v>285.03403393423923</c:v>
                </c:pt>
                <c:pt idx="21">
                  <c:v>281.7550169839302</c:v>
                </c:pt>
                <c:pt idx="22">
                  <c:v>292.90709430842696</c:v>
                </c:pt>
                <c:pt idx="23">
                  <c:v>243.64573816931286</c:v>
                </c:pt>
                <c:pt idx="24">
                  <c:v>289.69780890196722</c:v>
                </c:pt>
                <c:pt idx="25">
                  <c:v>302.57890715077281</c:v>
                </c:pt>
                <c:pt idx="26">
                  <c:v>322.59763805457504</c:v>
                </c:pt>
                <c:pt idx="27">
                  <c:v>377.79280178479075</c:v>
                </c:pt>
                <c:pt idx="28">
                  <c:v>301.29734943297592</c:v>
                </c:pt>
                <c:pt idx="29">
                  <c:v>385.31870751553998</c:v>
                </c:pt>
                <c:pt idx="30">
                  <c:v>430.38094521059224</c:v>
                </c:pt>
                <c:pt idx="31">
                  <c:v>524.93455205696557</c:v>
                </c:pt>
                <c:pt idx="32">
                  <c:v>583.41439738717372</c:v>
                </c:pt>
                <c:pt idx="33">
                  <c:v>623.17078866672966</c:v>
                </c:pt>
                <c:pt idx="34">
                  <c:v>606.7077194340925</c:v>
                </c:pt>
                <c:pt idx="35">
                  <c:v>722.95552618783313</c:v>
                </c:pt>
                <c:pt idx="36">
                  <c:v>621.3970549522046</c:v>
                </c:pt>
                <c:pt idx="37">
                  <c:v>438.87575547097634</c:v>
                </c:pt>
                <c:pt idx="38">
                  <c:v>393.79294170430114</c:v>
                </c:pt>
                <c:pt idx="39">
                  <c:v>430.50824829246704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5-444B-8096-4A9BCEC8271A}"/>
            </c:ext>
          </c:extLst>
        </c:ser>
        <c:ser>
          <c:idx val="1"/>
          <c:order val="1"/>
          <c:tx>
            <c:strRef>
              <c:f>Setor!$AE$1</c:f>
              <c:strCache>
                <c:ptCount val="1"/>
                <c:pt idx="0">
                  <c:v>S&amp;P500 TR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Setor!$Y$2:$Y$42</c:f>
              <c:numCache>
                <c:formatCode>m/d/yyyy</c:formatCode>
                <c:ptCount val="41"/>
                <c:pt idx="0">
                  <c:v>41274</c:v>
                </c:pt>
                <c:pt idx="1">
                  <c:v>41364</c:v>
                </c:pt>
                <c:pt idx="2">
                  <c:v>41455</c:v>
                </c:pt>
                <c:pt idx="3">
                  <c:v>41547</c:v>
                </c:pt>
                <c:pt idx="4">
                  <c:v>41639</c:v>
                </c:pt>
                <c:pt idx="5">
                  <c:v>41729</c:v>
                </c:pt>
                <c:pt idx="6">
                  <c:v>41820</c:v>
                </c:pt>
                <c:pt idx="7">
                  <c:v>41912</c:v>
                </c:pt>
                <c:pt idx="8">
                  <c:v>42004</c:v>
                </c:pt>
                <c:pt idx="9">
                  <c:v>42094</c:v>
                </c:pt>
                <c:pt idx="10">
                  <c:v>42185</c:v>
                </c:pt>
                <c:pt idx="11">
                  <c:v>42277</c:v>
                </c:pt>
                <c:pt idx="12">
                  <c:v>42369</c:v>
                </c:pt>
                <c:pt idx="13">
                  <c:v>42460</c:v>
                </c:pt>
                <c:pt idx="14">
                  <c:v>42551</c:v>
                </c:pt>
                <c:pt idx="15">
                  <c:v>42643</c:v>
                </c:pt>
                <c:pt idx="16">
                  <c:v>42735</c:v>
                </c:pt>
                <c:pt idx="17">
                  <c:v>42825</c:v>
                </c:pt>
                <c:pt idx="18">
                  <c:v>42916</c:v>
                </c:pt>
                <c:pt idx="19">
                  <c:v>43008</c:v>
                </c:pt>
                <c:pt idx="20">
                  <c:v>43100</c:v>
                </c:pt>
                <c:pt idx="21">
                  <c:v>43190</c:v>
                </c:pt>
                <c:pt idx="22">
                  <c:v>43281</c:v>
                </c:pt>
                <c:pt idx="23">
                  <c:v>43373</c:v>
                </c:pt>
                <c:pt idx="24">
                  <c:v>43465</c:v>
                </c:pt>
                <c:pt idx="25">
                  <c:v>43555</c:v>
                </c:pt>
                <c:pt idx="26">
                  <c:v>43646</c:v>
                </c:pt>
                <c:pt idx="27">
                  <c:v>43738</c:v>
                </c:pt>
                <c:pt idx="28">
                  <c:v>43830</c:v>
                </c:pt>
                <c:pt idx="29">
                  <c:v>43921</c:v>
                </c:pt>
                <c:pt idx="30">
                  <c:v>44012</c:v>
                </c:pt>
                <c:pt idx="31">
                  <c:v>44104</c:v>
                </c:pt>
                <c:pt idx="32">
                  <c:v>44196</c:v>
                </c:pt>
                <c:pt idx="33">
                  <c:v>44286</c:v>
                </c:pt>
                <c:pt idx="34">
                  <c:v>44377</c:v>
                </c:pt>
                <c:pt idx="35">
                  <c:v>44469</c:v>
                </c:pt>
                <c:pt idx="36">
                  <c:v>44561</c:v>
                </c:pt>
                <c:pt idx="37">
                  <c:v>44651</c:v>
                </c:pt>
                <c:pt idx="38">
                  <c:v>44742</c:v>
                </c:pt>
                <c:pt idx="39">
                  <c:v>44834</c:v>
                </c:pt>
                <c:pt idx="40">
                  <c:v>44926</c:v>
                </c:pt>
              </c:numCache>
            </c:numRef>
          </c:cat>
          <c:val>
            <c:numRef>
              <c:f>Setor!$AE$2:$AE$42</c:f>
              <c:numCache>
                <c:formatCode>0.0</c:formatCode>
                <c:ptCount val="41"/>
                <c:pt idx="0">
                  <c:v>100</c:v>
                </c:pt>
                <c:pt idx="1">
                  <c:v>102.33614475979476</c:v>
                </c:pt>
                <c:pt idx="2">
                  <c:v>107.02263266203991</c:v>
                </c:pt>
                <c:pt idx="3">
                  <c:v>117.14512996135558</c:v>
                </c:pt>
                <c:pt idx="4">
                  <c:v>118.65515716758486</c:v>
                </c:pt>
                <c:pt idx="5">
                  <c:v>124.098204760057</c:v>
                </c:pt>
                <c:pt idx="6">
                  <c:v>124.85935996907543</c:v>
                </c:pt>
                <c:pt idx="7">
                  <c:v>130.22537910670599</c:v>
                </c:pt>
                <c:pt idx="8">
                  <c:v>130.79275862776734</c:v>
                </c:pt>
                <c:pt idx="9">
                  <c:v>130.49008929507573</c:v>
                </c:pt>
                <c:pt idx="10">
                  <c:v>121.11127193809197</c:v>
                </c:pt>
                <c:pt idx="11">
                  <c:v>128.68538411461674</c:v>
                </c:pt>
                <c:pt idx="12">
                  <c:v>129.67632494542278</c:v>
                </c:pt>
                <c:pt idx="13">
                  <c:v>132.11613657650943</c:v>
                </c:pt>
                <c:pt idx="14">
                  <c:v>136.4145650356871</c:v>
                </c:pt>
                <c:pt idx="15">
                  <c:v>140.78308297796977</c:v>
                </c:pt>
                <c:pt idx="16">
                  <c:v>148.36566617593388</c:v>
                </c:pt>
                <c:pt idx="17">
                  <c:v>152.12853107265499</c:v>
                </c:pt>
                <c:pt idx="18">
                  <c:v>158.03558194469377</c:v>
                </c:pt>
                <c:pt idx="19">
                  <c:v>167.42680149172847</c:v>
                </c:pt>
                <c:pt idx="20">
                  <c:v>165.36390065416427</c:v>
                </c:pt>
                <c:pt idx="21">
                  <c:v>170.1468905099097</c:v>
                </c:pt>
                <c:pt idx="22">
                  <c:v>181.96995071285852</c:v>
                </c:pt>
                <c:pt idx="23">
                  <c:v>154.58477976148396</c:v>
                </c:pt>
                <c:pt idx="24">
                  <c:v>173.56828762596268</c:v>
                </c:pt>
                <c:pt idx="25">
                  <c:v>180.02117512708864</c:v>
                </c:pt>
                <c:pt idx="26">
                  <c:v>182.14915148264575</c:v>
                </c:pt>
                <c:pt idx="27">
                  <c:v>197.06622931703555</c:v>
                </c:pt>
                <c:pt idx="28">
                  <c:v>153.08958632005684</c:v>
                </c:pt>
                <c:pt idx="29">
                  <c:v>180.9409801488961</c:v>
                </c:pt>
                <c:pt idx="30">
                  <c:v>195.65831728860499</c:v>
                </c:pt>
                <c:pt idx="31">
                  <c:v>217.28634696235491</c:v>
                </c:pt>
                <c:pt idx="32">
                  <c:v>229.4805740338536</c:v>
                </c:pt>
                <c:pt idx="33">
                  <c:v>247.50390807051528</c:v>
                </c:pt>
                <c:pt idx="34">
                  <c:v>248.08146270469055</c:v>
                </c:pt>
                <c:pt idx="35">
                  <c:v>273.18190151660025</c:v>
                </c:pt>
                <c:pt idx="36">
                  <c:v>259.32264601402682</c:v>
                </c:pt>
                <c:pt idx="37">
                  <c:v>212.73112241494715</c:v>
                </c:pt>
                <c:pt idx="38">
                  <c:v>201.19794249454318</c:v>
                </c:pt>
                <c:pt idx="39">
                  <c:v>214.96203859975128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F5-444B-8096-4A9BCEC82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3962431"/>
        <c:axId val="1989783759"/>
      </c:lineChart>
      <c:dateAx>
        <c:axId val="2003962431"/>
        <c:scaling>
          <c:orientation val="minMax"/>
        </c:scaling>
        <c:delete val="0"/>
        <c:axPos val="b"/>
        <c:numFmt formatCode="[$-816]yy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783759"/>
        <c:crosses val="autoZero"/>
        <c:auto val="0"/>
        <c:lblOffset val="100"/>
        <c:baseTimeUnit val="months"/>
        <c:majorUnit val="1"/>
        <c:majorTimeUnit val="years"/>
      </c:dateAx>
      <c:valAx>
        <c:axId val="1989783759"/>
        <c:scaling>
          <c:orientation val="minMax"/>
          <c:max val="750"/>
          <c:min val="50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96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Tamanho de mercado</a:t>
            </a:r>
            <a:r>
              <a:rPr lang="en-GB" baseline="0"/>
              <a:t> previsto (B$)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Setor!$AI$3:$AQ$3</c:f>
              <c:numCache>
                <c:formatCode>General</c:formatCode>
                <c:ptCount val="9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</c:numCache>
            </c:numRef>
          </c:cat>
          <c:val>
            <c:numRef>
              <c:f>Setor!$AI$4:$AQ$4</c:f>
              <c:numCache>
                <c:formatCode>General</c:formatCode>
                <c:ptCount val="9"/>
                <c:pt idx="0">
                  <c:v>527.88</c:v>
                </c:pt>
                <c:pt idx="1">
                  <c:v>592.28136000000006</c:v>
                </c:pt>
                <c:pt idx="2">
                  <c:v>664.53968592000012</c:v>
                </c:pt>
                <c:pt idx="3">
                  <c:v>745.6135276022402</c:v>
                </c:pt>
                <c:pt idx="4">
                  <c:v>836.57837796971353</c:v>
                </c:pt>
                <c:pt idx="5">
                  <c:v>938.64094008201869</c:v>
                </c:pt>
                <c:pt idx="6">
                  <c:v>1053.1551347720251</c:v>
                </c:pt>
                <c:pt idx="7">
                  <c:v>1181.6400612142122</c:v>
                </c:pt>
                <c:pt idx="8">
                  <c:v>1325.8001486823462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6-4631-86F3-5F3FA243C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708480"/>
        <c:axId val="635723360"/>
      </c:barChart>
      <c:catAx>
        <c:axId val="63570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23360"/>
        <c:crosses val="autoZero"/>
        <c:auto val="1"/>
        <c:lblAlgn val="ctr"/>
        <c:lblOffset val="100"/>
        <c:noMultiLvlLbl val="0"/>
      </c:catAx>
      <c:valAx>
        <c:axId val="63572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0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Projeção Cashflows (M</a:t>
            </a:r>
            <a:r>
              <a:rPr lang="en-GB" baseline="0"/>
              <a:t>$)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'2 - DCF'!$D$14:$H$14</c:f>
              <c:numCache>
                <c:formatCode>_-* #\ ##0_-;\(#\ ##0\)_-;_-* "-"_-;_-@_-</c:formatCode>
                <c:ptCount val="5"/>
                <c:pt idx="0">
                  <c:v>2023</c:v>
                </c:pt>
                <c:pt idx="1">
                  <c:v>2024</c:v>
                </c:pt>
                <c:pt idx="2">
                  <c:v>2025</c:v>
                </c:pt>
                <c:pt idx="3">
                  <c:v>2026</c:v>
                </c:pt>
                <c:pt idx="4">
                  <c:v>2027</c:v>
                </c:pt>
              </c:numCache>
            </c:numRef>
          </c:cat>
          <c:val>
            <c:numRef>
              <c:f>'2 - DCF'!$D$25:$H$25</c:f>
              <c:numCache>
                <c:formatCode>_-* #\ ##0_-;\(#\ ##0\)_-;_-* "-"_-;_-@_-</c:formatCode>
                <c:ptCount val="5"/>
                <c:pt idx="0">
                  <c:v>7754.0846256759442</c:v>
                </c:pt>
                <c:pt idx="1">
                  <c:v>7806.0330135207978</c:v>
                </c:pt>
                <c:pt idx="2">
                  <c:v>7892.0618723045318</c:v>
                </c:pt>
                <c:pt idx="3">
                  <c:v>8010.0334422328606</c:v>
                </c:pt>
                <c:pt idx="4">
                  <c:v>8158.1281783743034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6-45B7-92EC-3A6F74507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506112"/>
        <c:axId val="712507072"/>
      </c:barChart>
      <c:catAx>
        <c:axId val="712506112"/>
        <c:scaling>
          <c:orientation val="minMax"/>
        </c:scaling>
        <c:delete val="0"/>
        <c:axPos val="b"/>
        <c:numFmt formatCode="_-* #\ ##0_-;\(#\ ##0\)_-;_-* &quot;-&quot;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07072"/>
        <c:crosses val="autoZero"/>
        <c:auto val="1"/>
        <c:lblAlgn val="ctr"/>
        <c:lblOffset val="100"/>
        <c:noMultiLvlLbl val="0"/>
      </c:catAx>
      <c:valAx>
        <c:axId val="712507072"/>
        <c:scaling>
          <c:orientation val="minMax"/>
        </c:scaling>
        <c:delete val="0"/>
        <c:axPos val="l"/>
        <c:numFmt formatCode="_-* #\ ##0_-;\(#\ ##0\)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0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ASML - Pagamentos</a:t>
            </a:r>
            <a:r>
              <a:rPr lang="en-GB" baseline="0"/>
              <a:t> aos Acionistas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'3 - Equity Payouts'!$B$5</c:f>
              <c:strCache>
                <c:ptCount val="1"/>
                <c:pt idx="0">
                  <c:v>Recompra de ações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'3 - Equity Payouts'!$C$4:$I$4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'3 - Equity Payouts'!$C$5:$I$5</c:f>
              <c:numCache>
                <c:formatCode>0.00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1146.2</c:v>
                </c:pt>
                <c:pt idx="3">
                  <c:v>410</c:v>
                </c:pt>
                <c:pt idx="4">
                  <c:v>1207.5</c:v>
                </c:pt>
                <c:pt idx="5">
                  <c:v>8560.2999999999993</c:v>
                </c:pt>
                <c:pt idx="6">
                  <c:v>4639.7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C-47CB-BBA8-237C9DEB5C0B}"/>
            </c:ext>
          </c:extLst>
        </c:ser>
        <c:ser>
          <c:idx val="1"/>
          <c:order val="1"/>
          <c:tx>
            <c:strRef>
              <c:f>'3 - Equity Payouts'!$B$6</c:f>
              <c:strCache>
                <c:ptCount val="1"/>
                <c:pt idx="0">
                  <c:v>Dividendos Pagos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'3 - Equity Payouts'!$C$4:$I$4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'3 - Equity Payouts'!$C$6:$I$6</c:f>
              <c:numCache>
                <c:formatCode>0.00</c:formatCode>
                <c:ptCount val="7"/>
                <c:pt idx="0">
                  <c:v>445.9</c:v>
                </c:pt>
                <c:pt idx="1">
                  <c:v>516.70000000000005</c:v>
                </c:pt>
                <c:pt idx="2">
                  <c:v>597.1</c:v>
                </c:pt>
                <c:pt idx="3">
                  <c:v>1325.7</c:v>
                </c:pt>
                <c:pt idx="4">
                  <c:v>1066.4000000000001</c:v>
                </c:pt>
                <c:pt idx="5">
                  <c:v>1368.3</c:v>
                </c:pt>
                <c:pt idx="6">
                  <c:v>2559.8000000000002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C-47CB-BBA8-237C9DEB5C0B}"/>
            </c:ext>
          </c:extLst>
        </c:ser>
        <c:ser>
          <c:idx val="2"/>
          <c:order val="2"/>
          <c:tx>
            <c:strRef>
              <c:f>'3 - Equity Payouts'!$B$7</c:f>
              <c:strCache>
                <c:ptCount val="1"/>
                <c:pt idx="0">
                  <c:v>Total dinheiro pago aos acionistas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'3 - Equity Payouts'!$C$4:$I$4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'3 - Equity Payouts'!$C$7:$I$7</c:f>
              <c:numCache>
                <c:formatCode>0.00</c:formatCode>
                <c:ptCount val="7"/>
                <c:pt idx="0">
                  <c:v>845.9</c:v>
                </c:pt>
                <c:pt idx="1">
                  <c:v>1016.7</c:v>
                </c:pt>
                <c:pt idx="2">
                  <c:v>1743.3000000000002</c:v>
                </c:pt>
                <c:pt idx="3">
                  <c:v>1735.7</c:v>
                </c:pt>
                <c:pt idx="4">
                  <c:v>2273.9</c:v>
                </c:pt>
                <c:pt idx="5">
                  <c:v>9928.5999999999985</c:v>
                </c:pt>
                <c:pt idx="6">
                  <c:v>7199.5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9C-47CB-BBA8-237C9DEB5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602143"/>
        <c:axId val="585606463"/>
      </c:lineChart>
      <c:catAx>
        <c:axId val="58560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06463"/>
        <c:crosses val="autoZero"/>
        <c:auto val="1"/>
        <c:lblAlgn val="ctr"/>
        <c:lblOffset val="100"/>
        <c:noMultiLvlLbl val="0"/>
      </c:catAx>
      <c:valAx>
        <c:axId val="585606463"/>
        <c:scaling>
          <c:orientation val="minMax"/>
          <c:max val="1000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02143"/>
        <c:crosses val="autoZero"/>
        <c:crossBetween val="between"/>
        <c:majorUnit val="1000"/>
        <c:minorUnit val="2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Distribuição Normal dos Resultados da ASML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Distribuição Normal dos Resultados da ASML</a:t>
          </a:r>
        </a:p>
      </cx:txPr>
    </cx:title>
    <cx:plotArea>
      <cx:plotAreaRegion>
        <cx:series layoutId="clusteredColumn" uniqueId="{63AB9F8D-38AE-4748-95E3-53448845155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plotArea>
      <cx:plotAreaRegion>
        <cx:series layoutId="waterfall" uniqueId="{91F4C8AE-6FB1-47C9-B89B-6FDE7A6F7276}">
          <cx:dataPt idx="0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">
            <cx:spPr>
              <a:solidFill>
                <a:srgbClr val="92D050"/>
              </a:solidFill>
            </cx:spPr>
          </cx:dataPt>
          <cx:dataPt idx="2">
            <cx:spPr>
              <a:solidFill>
                <a:srgbClr val="0070C0"/>
              </a:solidFill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Avaliação de Mercado ASML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Avaliação de Mercado ASML</a:t>
          </a:r>
        </a:p>
      </cx:txPr>
    </cx:title>
    <cx:plotArea>
      <cx:plotAreaRegion>
        <cx:series layoutId="waterfall" uniqueId="{B3B0BF4E-ACC4-4DB4-959D-7DC8CB70081C}">
          <cx:dataPt idx="0">
            <cx:spPr>
              <a:solidFill>
                <a:sysClr val="window" lastClr="FFFFFF">
                  <a:lumMod val="75000"/>
                </a:sysClr>
              </a:solidFill>
            </cx:spPr>
          </cx:dataPt>
          <cx:dataPt idx="1">
            <cx:spPr>
              <a:solidFill>
                <a:srgbClr val="FF0000"/>
              </a:solidFill>
            </cx:spPr>
          </cx:dataPt>
          <cx:dataPt idx="2">
            <cx:spPr>
              <a:solidFill>
                <a:srgbClr val="0070C0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231401</xdr:colOff>
      <xdr:row>1</xdr:row>
      <xdr:rowOff>560</xdr:rowOff>
    </xdr:from>
    <xdr:to>
      <xdr:col>12</xdr:col>
      <xdr:colOff>10167</xdr:colOff>
      <xdr:row>31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8627</xdr:colOff>
      <xdr:row>0</xdr:row>
      <xdr:rowOff>181154</xdr:rowOff>
    </xdr:from>
    <xdr:to>
      <xdr:col>5</xdr:col>
      <xdr:colOff>612476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14</xdr:row>
      <xdr:rowOff>0</xdr:rowOff>
    </xdr:from>
    <xdr:to>
      <xdr:col>6</xdr:col>
      <xdr:colOff>8626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11</xdr:col>
      <xdr:colOff>612475</xdr:colOff>
      <xdr:row>10</xdr:row>
      <xdr:rowOff>17253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219808</xdr:colOff>
      <xdr:row>14</xdr:row>
      <xdr:rowOff>0</xdr:rowOff>
    </xdr:from>
    <xdr:to>
      <xdr:col>11</xdr:col>
      <xdr:colOff>600808</xdr:colOff>
      <xdr:row>24</xdr:row>
      <xdr:rowOff>8626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7327</xdr:colOff>
      <xdr:row>14</xdr:row>
      <xdr:rowOff>7327</xdr:rowOff>
    </xdr:from>
    <xdr:to>
      <xdr:col>18</xdr:col>
      <xdr:colOff>7327</xdr:colOff>
      <xdr:row>23</xdr:row>
      <xdr:rowOff>179856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24</xdr:col>
      <xdr:colOff>34505</xdr:colOff>
      <xdr:row>10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7327</xdr:colOff>
      <xdr:row>14</xdr:row>
      <xdr:rowOff>7327</xdr:rowOff>
    </xdr:from>
    <xdr:to>
      <xdr:col>24</xdr:col>
      <xdr:colOff>33206</xdr:colOff>
      <xdr:row>24</xdr:row>
      <xdr:rowOff>7327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2198</xdr:colOff>
      <xdr:row>1</xdr:row>
      <xdr:rowOff>4396</xdr:rowOff>
    </xdr:from>
    <xdr:to>
      <xdr:col>17</xdr:col>
      <xdr:colOff>592748</xdr:colOff>
      <xdr:row>9</xdr:row>
      <xdr:rowOff>175846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13</xdr:row>
      <xdr:rowOff>9526</xdr:rowOff>
    </xdr:from>
    <xdr:to>
      <xdr:col>9</xdr:col>
      <xdr:colOff>0</xdr:colOff>
      <xdr:row>31</xdr:row>
      <xdr:rowOff>56701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6</xdr:row>
      <xdr:rowOff>9525</xdr:rowOff>
    </xdr:from>
    <xdr:to>
      <xdr:col>22</xdr:col>
      <xdr:colOff>600075</xdr:colOff>
      <xdr:row>19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2</xdr:row>
      <xdr:rowOff>0</xdr:rowOff>
    </xdr:from>
    <xdr:to>
      <xdr:col>21</xdr:col>
      <xdr:colOff>9524</xdr:colOff>
      <xdr:row>26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EFC5877-F655-4491-A52B-7B8B9A94EA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0874" y="381000"/>
              <a:ext cx="6715125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638176</xdr:colOff>
      <xdr:row>0</xdr:row>
      <xdr:rowOff>185738</xdr:rowOff>
    </xdr:from>
    <xdr:to>
      <xdr:col>7</xdr:col>
      <xdr:colOff>803326</xdr:colOff>
      <xdr:row>11</xdr:row>
      <xdr:rowOff>183563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1028699</xdr:colOff>
      <xdr:row>0</xdr:row>
      <xdr:rowOff>190498</xdr:rowOff>
    </xdr:from>
    <xdr:to>
      <xdr:col>12</xdr:col>
      <xdr:colOff>9525</xdr:colOff>
      <xdr:row>11</xdr:row>
      <xdr:rowOff>188323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9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48724" y="190498"/>
              <a:ext cx="4533901" cy="2169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8</xdr:row>
      <xdr:rowOff>4760</xdr:rowOff>
    </xdr:from>
    <xdr:to>
      <xdr:col>8</xdr:col>
      <xdr:colOff>838200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1371600</xdr:colOff>
      <xdr:row>19</xdr:row>
      <xdr:rowOff>14286</xdr:rowOff>
    </xdr:from>
    <xdr:to>
      <xdr:col>9</xdr:col>
      <xdr:colOff>0</xdr:colOff>
      <xdr:row>34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9B657C8-41B8-7E4B-6AA9-087EFAACF9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7475" y="3643311"/>
              <a:ext cx="5534025" cy="3052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55E09F1-CF09-4870-8E65-77D00ACF97C6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Date" tableColumnId="1"/>
      <queryTableField id="2" name="ASML" tableColumnId="2"/>
      <queryTableField id="3" name="S&amp;P500" tableColumnId="3"/>
      <queryTableField id="4" name="T-Bills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0D98C0-AAAB-4457-A439-3A87E587B691}" autoFormatId="16" applyNumberFormats="0" applyBorderFormats="0" applyFontFormats="0" applyPatternFormats="0" applyAlignmentFormats="0" applyWidthHeightFormats="0">
  <queryTableRefresh nextId="11" unboundColumnsRight="4">
    <queryTableFields count="7">
      <queryTableField id="1" name="Date" tableColumnId="1"/>
      <queryTableField id="9" name="SOX" tableColumnId="2"/>
      <queryTableField id="4" name="S&amp;P50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B77275-FAFE-43DE-8221-0A9C5B9C211E}" name="Price_data_Daily" displayName="Price_data_Daily" ref="X1:AE2520" tableType="queryTable" totalsRowShown="0">
  <autoFilter ref="X1:AE2520" xr:uid="{38B77275-FAFE-43DE-8221-0A9C5B9C211E}"/>
  <tableColumns count="8">
    <tableColumn id="1" xr3:uid="{7E0739DF-FD1E-4285-A1D2-3835E4C6DB33}" uniqueName="1" name="Date" queryTableFieldId="1" dataDxfId="16"/>
    <tableColumn id="2" xr3:uid="{8EC9BA90-979E-49E0-ADE1-3E4B31A8958B}" uniqueName="2" name="ASML" queryTableFieldId="2" dataDxfId="15"/>
    <tableColumn id="3" xr3:uid="{72D7AC25-6412-4F91-B837-2B59C5DA1A3D}" uniqueName="3" name="S&amp;P500" queryTableFieldId="3" dataDxfId="14"/>
    <tableColumn id="4" xr3:uid="{2C812FC5-1ADB-48F0-AEA4-485AFD5A9877}" uniqueName="4" name="T-Bills" queryTableFieldId="4" dataDxfId="13"/>
    <tableColumn id="5" xr3:uid="{D4C7146B-8F80-4526-ADF6-D17EB8DBCAA5}" uniqueName="5" name="ASML Variação %" queryTableFieldId="5" dataDxfId="12">
      <calculatedColumnFormula>LN(Y3/Y2)</calculatedColumnFormula>
    </tableColumn>
    <tableColumn id="6" xr3:uid="{D2ACEE90-B3FA-4D0E-831B-18FD67EDB57E}" uniqueName="6" name="S&amp;P500 Variação %" queryTableFieldId="6" dataDxfId="11">
      <calculatedColumnFormula>LN(Z3/Z2)</calculatedColumnFormula>
    </tableColumn>
    <tableColumn id="7" xr3:uid="{7CB39994-3DE6-4FE3-9702-62C5798777EF}" uniqueName="7" name="ASML TR" queryTableFieldId="7" dataDxfId="10"/>
    <tableColumn id="8" xr3:uid="{958CB4CE-FADD-4447-9372-0FE5C1812DB5}" uniqueName="8" name="S&amp;P500 TR" queryTableFieldId="8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5D7CF6-BEC3-489B-9126-33AB3E5359EF}" name="Setor_Trimestral" displayName="Setor_Trimestral" ref="Y1:AE42" tableType="queryTable" totalsRowShown="0">
  <tableColumns count="7">
    <tableColumn id="1" xr3:uid="{63B30562-4139-47B9-98B2-8E579175DFEC}" uniqueName="1" name="Date" queryTableFieldId="1" dataDxfId="8"/>
    <tableColumn id="2" xr3:uid="{CB820BF8-6CB6-4099-A604-817DF21F045A}" uniqueName="2" name="SOX" queryTableFieldId="9"/>
    <tableColumn id="4" xr3:uid="{983DBA92-696B-407E-B869-002AB7EC51A8}" uniqueName="4" name="S&amp;P500" queryTableFieldId="4" dataDxfId="7"/>
    <tableColumn id="5" xr3:uid="{CA34FC1A-85F2-4AB4-AEC4-A905C74D9CFB}" uniqueName="5" name="SOX Var. %" queryTableFieldId="5" dataDxfId="6">
      <calculatedColumnFormula>LN(Z3/Z2)</calculatedColumnFormula>
    </tableColumn>
    <tableColumn id="6" xr3:uid="{7050CF36-254B-45EC-8133-8E1EC29B75ED}" uniqueName="6" name="S&amp;P500 Var. %" queryTableFieldId="6" dataDxfId="5">
      <calculatedColumnFormula>LN(AA3/AA2)</calculatedColumnFormula>
    </tableColumn>
    <tableColumn id="7" xr3:uid="{8E8789B3-D3C9-4327-9EDD-ED56C52B4A08}" uniqueName="7" name="SOX TR" queryTableFieldId="7" dataDxfId="4"/>
    <tableColumn id="8" xr3:uid="{2730E9B7-4763-4D61-AE5C-0E696CD72B81}" uniqueName="8" name="S&amp;P500 TR" queryTableFieldId="8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3C8B-007D-4BD6-8C48-18F238DE72C0}">
  <dimension ref="B1:AE2520"/>
  <sheetViews>
    <sheetView zoomScaleNormal="100" workbookViewId="0">
      <pane ySplit="1" topLeftCell="A2" activePane="bottomLeft" state="frozen"/>
      <selection pane="bottomLeft" activeCell="V16" sqref="V16"/>
    </sheetView>
  </sheetViews>
  <sheetFormatPr defaultRowHeight="15"/>
  <cols>
    <col min="1" max="1" width="3.5703125" customWidth="1"/>
    <col min="2" max="2" width="27.85546875" bestFit="1" customWidth="1"/>
    <col min="3" max="3" width="19.42578125" bestFit="1" customWidth="1"/>
    <col min="4" max="4" width="20.42578125" bestFit="1" customWidth="1"/>
    <col min="5" max="7" width="7.140625" bestFit="1" customWidth="1"/>
    <col min="8" max="8" width="7.85546875" bestFit="1" customWidth="1"/>
    <col min="14" max="14" width="27.85546875" bestFit="1" customWidth="1"/>
    <col min="24" max="24" width="10.7109375" bestFit="1" customWidth="1"/>
    <col min="25" max="25" width="8.28515625" customWidth="1"/>
    <col min="26" max="26" width="10" customWidth="1"/>
    <col min="27" max="27" width="8.7109375" customWidth="1"/>
    <col min="28" max="28" width="18.42578125" customWidth="1"/>
    <col min="29" max="29" width="20.28515625" customWidth="1"/>
    <col min="30" max="30" width="13.7109375" customWidth="1"/>
    <col min="31" max="31" width="15.5703125" customWidth="1"/>
  </cols>
  <sheetData>
    <row r="1" spans="14:31">
      <c r="X1" t="s">
        <v>0</v>
      </c>
      <c r="Y1" t="s">
        <v>1</v>
      </c>
      <c r="Z1" t="s">
        <v>2</v>
      </c>
      <c r="AA1" t="s">
        <v>3</v>
      </c>
      <c r="AB1" s="65" t="s">
        <v>4</v>
      </c>
      <c r="AC1" s="64" t="s">
        <v>5</v>
      </c>
      <c r="AD1" t="s">
        <v>291</v>
      </c>
      <c r="AE1" t="s">
        <v>292</v>
      </c>
    </row>
    <row r="2" spans="14:31">
      <c r="X2" s="6">
        <v>41274</v>
      </c>
      <c r="Y2" s="49">
        <v>57.552900000000001</v>
      </c>
      <c r="Z2" s="49">
        <v>1426.1899000000001</v>
      </c>
      <c r="AA2" s="49">
        <v>3.5000000000000003E-2</v>
      </c>
      <c r="AB2" s="66">
        <f>Y3/Price_data_Daily[[#This Row],[ASML]]-1</f>
        <v>3.7117156563787335E-2</v>
      </c>
      <c r="AC2" s="68">
        <f>Z3/Price_data_Daily[[#This Row],[S&amp;P500]]-1</f>
        <v>2.540341927817602E-2</v>
      </c>
      <c r="AD2" s="70">
        <v>100</v>
      </c>
      <c r="AE2" s="70">
        <v>100</v>
      </c>
    </row>
    <row r="3" spans="14:31" ht="15.75">
      <c r="N3" s="3" t="s">
        <v>293</v>
      </c>
      <c r="O3" s="3" t="s">
        <v>6</v>
      </c>
      <c r="P3" s="3" t="s">
        <v>7</v>
      </c>
      <c r="X3" s="6">
        <v>41276</v>
      </c>
      <c r="Y3" s="49">
        <v>59.689100000000003</v>
      </c>
      <c r="Z3" s="49">
        <v>1462.42</v>
      </c>
      <c r="AA3" s="49">
        <v>5.5E-2</v>
      </c>
      <c r="AB3" s="66">
        <f>Y4/Price_data_Daily[[#This Row],[ASML]]-1</f>
        <v>-2.0965301872536202E-2</v>
      </c>
      <c r="AC3" s="68">
        <f>Z4/Price_data_Daily[[#This Row],[S&amp;P500]]-1</f>
        <v>-2.0855841687067445E-3</v>
      </c>
      <c r="AD3" s="70">
        <f>AD2*(1+AB3)</f>
        <v>97.90346981274638</v>
      </c>
      <c r="AE3" s="70">
        <f>AE2*(1+AC3)</f>
        <v>99.791441583129327</v>
      </c>
    </row>
    <row r="4" spans="14:31">
      <c r="N4" t="s">
        <v>1</v>
      </c>
      <c r="O4" s="2">
        <f>(Y2519/Y1512)-1</f>
        <v>2.7000454106404796</v>
      </c>
      <c r="P4" s="2">
        <f>(Y2519/Y2)-1</f>
        <v>8.4712725162415801</v>
      </c>
      <c r="X4" s="6">
        <v>41277</v>
      </c>
      <c r="Y4" s="49">
        <v>58.4377</v>
      </c>
      <c r="Z4" s="49">
        <v>1459.37</v>
      </c>
      <c r="AA4" s="49">
        <v>6.5000000000000002E-2</v>
      </c>
      <c r="AB4" s="66">
        <f>Y5/Price_data_Daily[[#This Row],[ASML]]-1</f>
        <v>-1.0246809850490313E-2</v>
      </c>
      <c r="AC4" s="68">
        <f>Z5/Price_data_Daily[[#This Row],[S&amp;P500]]-1</f>
        <v>4.8651130282246768E-3</v>
      </c>
      <c r="AD4" s="70">
        <f t="shared" ref="AD4:AD13" si="0">AD3*(1+AB4)</f>
        <v>96.900271573871947</v>
      </c>
      <c r="AE4" s="70">
        <f t="shared" ref="AE4:AE13" si="1">AE3*(1+AC4)</f>
        <v>100.27693822568074</v>
      </c>
    </row>
    <row r="5" spans="14:31">
      <c r="N5" t="s">
        <v>8</v>
      </c>
      <c r="O5" s="2">
        <f>(Z2519/Z1512)-1</f>
        <v>0.53550465582285911</v>
      </c>
      <c r="P5" s="2">
        <f>(Z2519/Z2)-1</f>
        <v>1.6989954142852928</v>
      </c>
      <c r="X5" s="6">
        <v>41278</v>
      </c>
      <c r="Y5" s="49">
        <v>57.838900000000002</v>
      </c>
      <c r="Z5" s="49">
        <v>1466.47</v>
      </c>
      <c r="AA5" s="49">
        <v>6.5000000000000002E-2</v>
      </c>
      <c r="AB5" s="66">
        <f>Y6/Price_data_Daily[[#This Row],[ASML]]-1</f>
        <v>-1.6226103885101595E-2</v>
      </c>
      <c r="AC5" s="68">
        <f>Z6/Price_data_Daily[[#This Row],[S&amp;P500]]-1</f>
        <v>-3.1231460582213932E-3</v>
      </c>
      <c r="AD5" s="70">
        <f t="shared" si="0"/>
        <v>95.327957700819738</v>
      </c>
      <c r="AE5" s="70">
        <f t="shared" si="1"/>
        <v>99.96375870133069</v>
      </c>
    </row>
    <row r="6" spans="14:31">
      <c r="X6" s="6">
        <v>41281</v>
      </c>
      <c r="Y6" s="49">
        <v>56.900399999999998</v>
      </c>
      <c r="Z6" s="49">
        <v>1461.89</v>
      </c>
      <c r="AA6" s="49">
        <v>5.8000000000000003E-2</v>
      </c>
      <c r="AB6" s="66">
        <f>Y7/Price_data_Daily[[#This Row],[ASML]]-1</f>
        <v>-8.1686596227793506E-3</v>
      </c>
      <c r="AC6" s="68">
        <f>Z7/Price_data_Daily[[#This Row],[S&amp;P500]]-1</f>
        <v>-3.2423780174979377E-3</v>
      </c>
      <c r="AD6" s="70">
        <f t="shared" si="0"/>
        <v>94.549256061827037</v>
      </c>
      <c r="AE6" s="70">
        <f t="shared" si="1"/>
        <v>99.639638407571027</v>
      </c>
    </row>
    <row r="7" spans="14:31" ht="15.75">
      <c r="N7" s="3" t="s">
        <v>9</v>
      </c>
      <c r="O7" s="115" t="s">
        <v>6</v>
      </c>
      <c r="P7" s="115" t="s">
        <v>7</v>
      </c>
      <c r="X7" s="6">
        <v>41282</v>
      </c>
      <c r="Y7" s="49">
        <v>56.435600000000001</v>
      </c>
      <c r="Z7" s="49">
        <v>1457.15</v>
      </c>
      <c r="AA7" s="49">
        <v>0.06</v>
      </c>
      <c r="AB7" s="66">
        <f>Y8/Price_data_Daily[[#This Row],[ASML]]-1</f>
        <v>5.7020745770399728E-3</v>
      </c>
      <c r="AC7" s="68">
        <f>Z8/Price_data_Daily[[#This Row],[S&amp;P500]]-1</f>
        <v>2.6558693339737705E-3</v>
      </c>
      <c r="AD7" s="70">
        <f t="shared" si="0"/>
        <v>95.088382971095228</v>
      </c>
      <c r="AE7" s="70">
        <f t="shared" si="1"/>
        <v>99.904268267665927</v>
      </c>
    </row>
    <row r="8" spans="14:31">
      <c r="N8" t="s">
        <v>1</v>
      </c>
      <c r="O8" s="116">
        <f>(Y2519/Y1512)^(1/5)-1</f>
        <v>0.29909649441538688</v>
      </c>
      <c r="P8" s="116">
        <f>(Y2519/Y2)^(1/10)-1</f>
        <v>0.25210524063272044</v>
      </c>
      <c r="X8" s="6">
        <v>41283</v>
      </c>
      <c r="Y8" s="49">
        <v>56.757399999999997</v>
      </c>
      <c r="Z8" s="49">
        <v>1461.02</v>
      </c>
      <c r="AA8" s="49">
        <v>5.5E-2</v>
      </c>
      <c r="AB8" s="66">
        <f>Y9/Price_data_Daily[[#This Row],[ASML]]-1</f>
        <v>1.8424029289572985E-2</v>
      </c>
      <c r="AC8" s="68">
        <f>Z9/Price_data_Daily[[#This Row],[S&amp;P500]]-1</f>
        <v>7.5974319311165051E-3</v>
      </c>
      <c r="AD8" s="70">
        <f t="shared" si="0"/>
        <v>96.840294124052818</v>
      </c>
      <c r="AE8" s="70">
        <f t="shared" si="1"/>
        <v>100.66328414545752</v>
      </c>
    </row>
    <row r="9" spans="14:31">
      <c r="N9" t="s">
        <v>8</v>
      </c>
      <c r="O9" s="116">
        <f>(Z2519/Z1512)^(1/5)-1</f>
        <v>8.955768314403767E-2</v>
      </c>
      <c r="P9" s="116">
        <f>(Z2519/Z2)^(1/10)-1</f>
        <v>0.10438427613451062</v>
      </c>
      <c r="X9" s="6">
        <v>41284</v>
      </c>
      <c r="Y9" s="49">
        <v>57.803100000000001</v>
      </c>
      <c r="Z9" s="49">
        <v>1472.12</v>
      </c>
      <c r="AA9" s="49">
        <v>5.5E-2</v>
      </c>
      <c r="AB9" s="66">
        <f>Y10/Price_data_Daily[[#This Row],[ASML]]-1</f>
        <v>1.1597993879221002E-2</v>
      </c>
      <c r="AC9" s="68">
        <f>Z10/Price_data_Daily[[#This Row],[S&amp;P500]]-1</f>
        <v>-4.7550471428903229E-5</v>
      </c>
      <c r="AD9" s="70">
        <f t="shared" si="0"/>
        <v>97.963447262565538</v>
      </c>
      <c r="AE9" s="70">
        <f t="shared" si="1"/>
        <v>100.65849755884082</v>
      </c>
    </row>
    <row r="10" spans="14:31">
      <c r="O10" s="117"/>
      <c r="P10" s="117"/>
      <c r="X10" s="6">
        <v>41285</v>
      </c>
      <c r="Y10" s="49">
        <v>58.473500000000001</v>
      </c>
      <c r="Z10" s="49">
        <v>1472.05</v>
      </c>
      <c r="AA10" s="49">
        <v>6.3E-2</v>
      </c>
      <c r="AB10" s="66">
        <f>Y11/Price_data_Daily[[#This Row],[ASML]]-1</f>
        <v>-1.5591678281614785E-2</v>
      </c>
      <c r="AC10" s="68">
        <f>Z11/Price_data_Daily[[#This Row],[S&amp;P500]]-1</f>
        <v>-9.3060697666513814E-4</v>
      </c>
      <c r="AD10" s="70">
        <f t="shared" si="0"/>
        <v>96.43603270948968</v>
      </c>
      <c r="AE10" s="70">
        <f t="shared" si="1"/>
        <v>100.56482405875194</v>
      </c>
    </row>
    <row r="11" spans="14:31" ht="15.75">
      <c r="N11" s="3" t="s">
        <v>10</v>
      </c>
      <c r="O11" s="118">
        <f>_xlfn.COVARIANCE.P(AB1261:AB2520,AC1261:AC2520)/_xlfn.VAR.P(AC1261:AC2520)</f>
        <v>1.3853218321952934</v>
      </c>
      <c r="P11" s="118">
        <f>_xlfn.COVARIANCE.P(AB2:AB2520,AC2:AC2520)/_xlfn.VAR.P(AC2:AC2520)</f>
        <v>1.3298998331148826</v>
      </c>
      <c r="X11" s="6">
        <v>41288</v>
      </c>
      <c r="Y11" s="49">
        <v>57.561799999999998</v>
      </c>
      <c r="Z11" s="49">
        <v>1470.6801</v>
      </c>
      <c r="AA11" s="49">
        <v>0.06</v>
      </c>
      <c r="AB11" s="66">
        <f>Y12/Price_data_Daily[[#This Row],[ASML]]-1</f>
        <v>-2.0496231876001136E-2</v>
      </c>
      <c r="AC11" s="68">
        <f>Z12/Price_data_Daily[[#This Row],[S&amp;P500]]-1</f>
        <v>1.1286614947736417E-3</v>
      </c>
      <c r="AD11" s="70">
        <f t="shared" si="0"/>
        <v>94.459457421874347</v>
      </c>
      <c r="AE11" s="70">
        <f t="shared" si="1"/>
        <v>100.67832770339574</v>
      </c>
    </row>
    <row r="12" spans="14:31">
      <c r="O12" s="117"/>
      <c r="P12" s="117"/>
      <c r="X12" s="6">
        <v>41289</v>
      </c>
      <c r="Y12" s="49">
        <v>56.381999999999998</v>
      </c>
      <c r="Z12" s="49">
        <v>1472.34</v>
      </c>
      <c r="AA12" s="49">
        <v>0.08</v>
      </c>
      <c r="AB12" s="66">
        <f>Y13/Price_data_Daily[[#This Row],[ASML]]-1</f>
        <v>1.1730694193182289E-2</v>
      </c>
      <c r="AC12" s="68">
        <f>Z13/Price_data_Daily[[#This Row],[S&amp;P500]]-1</f>
        <v>1.9696537484570342E-4</v>
      </c>
      <c r="AD12" s="70">
        <f t="shared" si="0"/>
        <v>95.567532430544276</v>
      </c>
      <c r="AE12" s="70">
        <f t="shared" si="1"/>
        <v>100.69815784795068</v>
      </c>
    </row>
    <row r="13" spans="14:31" ht="15.75">
      <c r="N13" s="3" t="s">
        <v>11</v>
      </c>
      <c r="O13" s="119">
        <f>AVERAGE(AA1261:AA2519)/100</f>
        <v>1.2618252581413842E-2</v>
      </c>
      <c r="P13" s="119">
        <f>AVERAGE(AA2:AA2519)/100</f>
        <v>7.6370373312152576E-3</v>
      </c>
      <c r="X13" s="6">
        <v>41290</v>
      </c>
      <c r="Y13" s="49">
        <v>57.043399999999998</v>
      </c>
      <c r="Z13" s="49">
        <v>1472.63</v>
      </c>
      <c r="AA13" s="49">
        <v>7.1999999999999995E-2</v>
      </c>
      <c r="AB13" s="66">
        <f>Y14/Price_data_Daily[[#This Row],[ASML]]-1</f>
        <v>7.0981042504479008E-2</v>
      </c>
      <c r="AC13" s="68">
        <f>Z14/Price_data_Daily[[#This Row],[S&amp;P500]]-1</f>
        <v>5.6428974012481259E-3</v>
      </c>
      <c r="AD13" s="70">
        <f t="shared" si="0"/>
        <v>102.35101551204491</v>
      </c>
      <c r="AE13" s="70">
        <f t="shared" si="1"/>
        <v>101.26638722118136</v>
      </c>
    </row>
    <row r="14" spans="14:31">
      <c r="O14" s="117"/>
      <c r="P14" s="117"/>
      <c r="X14" s="6">
        <v>41291</v>
      </c>
      <c r="Y14" s="49">
        <v>61.092399999999998</v>
      </c>
      <c r="Z14" s="49">
        <v>1480.9399000000001</v>
      </c>
      <c r="AA14" s="49">
        <v>7.0000000000000007E-2</v>
      </c>
      <c r="AB14" s="66">
        <f>Y15/Price_data_Daily[[#This Row],[ASML]]-1</f>
        <v>1.1996582226267094E-2</v>
      </c>
      <c r="AC14" s="68">
        <f>Z15/Price_data_Daily[[#This Row],[S&amp;P500]]-1</f>
        <v>3.4033116401279706E-3</v>
      </c>
      <c r="AD14" s="70">
        <f t="shared" ref="AD14:AD77" si="2">AD13*(1+AB14)</f>
        <v>103.5788778855771</v>
      </c>
      <c r="AE14" s="70">
        <f t="shared" ref="AE14:AE77" si="3">AE13*(1+AC14)</f>
        <v>101.61102829556492</v>
      </c>
    </row>
    <row r="15" spans="14:31" ht="15.75">
      <c r="N15" s="3" t="s">
        <v>12</v>
      </c>
      <c r="O15" s="116">
        <f>O13+(O11*(O9-O13))</f>
        <v>0.11920412549649044</v>
      </c>
      <c r="P15" s="116">
        <f>P13+(P11*(P9-P13))</f>
        <v>0.13630117407004347</v>
      </c>
      <c r="X15" s="6">
        <v>41292</v>
      </c>
      <c r="Y15" s="49">
        <v>61.825299999999999</v>
      </c>
      <c r="Z15" s="49">
        <v>1485.98</v>
      </c>
      <c r="AA15" s="49">
        <v>7.0000000000000007E-2</v>
      </c>
      <c r="AB15" s="66">
        <f>Y16/Price_data_Daily[[#This Row],[ASML]]-1</f>
        <v>1.0843457290138581E-2</v>
      </c>
      <c r="AC15" s="68">
        <f>Z16/Price_data_Daily[[#This Row],[S&amp;P500]]-1</f>
        <v>4.428121509037819E-3</v>
      </c>
      <c r="AD15" s="70">
        <f t="shared" si="2"/>
        <v>104.70203102408983</v>
      </c>
      <c r="AE15" s="70">
        <f t="shared" si="3"/>
        <v>102.06097427551596</v>
      </c>
    </row>
    <row r="16" spans="14:31">
      <c r="O16" s="117"/>
      <c r="P16" s="117"/>
      <c r="X16" s="6">
        <v>41296</v>
      </c>
      <c r="Y16" s="49">
        <v>62.495699999999999</v>
      </c>
      <c r="Z16" s="49">
        <v>1492.5600999999999</v>
      </c>
      <c r="AA16" s="49">
        <v>0.06</v>
      </c>
      <c r="AB16" s="66">
        <f>Y17/Price_data_Daily[[#This Row],[ASML]]-1</f>
        <v>-9.7254691122748982E-3</v>
      </c>
      <c r="AC16" s="68">
        <f>Z17/Price_data_Daily[[#This Row],[S&amp;P500]]-1</f>
        <v>1.5074769853489212E-3</v>
      </c>
      <c r="AD16" s="70">
        <f t="shared" si="2"/>
        <v>103.6837546553726</v>
      </c>
      <c r="AE16" s="70">
        <f t="shared" si="3"/>
        <v>102.21482884533859</v>
      </c>
    </row>
    <row r="17" spans="2:31" ht="15.75">
      <c r="N17" s="3" t="s">
        <v>13</v>
      </c>
      <c r="O17" s="116">
        <f>(O15*Ratios!I4)+(Ratios!I6*Ratios!I3)</f>
        <v>0.12067893428521713</v>
      </c>
      <c r="P17" s="116">
        <f>(P15*Ratios!I4)+(Ratios!I3*Ratios!I6)</f>
        <v>0.12869649812242673</v>
      </c>
      <c r="X17" s="6">
        <v>41297</v>
      </c>
      <c r="Y17" s="49">
        <v>61.887900000000002</v>
      </c>
      <c r="Z17" s="49">
        <v>1494.8100999999999</v>
      </c>
      <c r="AA17" s="49">
        <v>7.0000000000000007E-2</v>
      </c>
      <c r="AB17" s="66">
        <f>Y18/Price_data_Daily[[#This Row],[ASML]]-1</f>
        <v>2.8162209414118067E-2</v>
      </c>
      <c r="AC17" s="68">
        <f>Z18/Price_data_Daily[[#This Row],[S&amp;P500]]-1</f>
        <v>6.5560167141764936E-6</v>
      </c>
      <c r="AD17" s="70">
        <f t="shared" si="2"/>
        <v>106.60371826681924</v>
      </c>
      <c r="AE17" s="70">
        <f t="shared" si="3"/>
        <v>102.21549896746494</v>
      </c>
    </row>
    <row r="18" spans="2:31">
      <c r="X18" s="6">
        <v>41298</v>
      </c>
      <c r="Y18" s="49">
        <v>63.630800000000001</v>
      </c>
      <c r="Z18" s="49">
        <v>1494.8199</v>
      </c>
      <c r="AA18" s="49">
        <v>7.4999999999999997E-2</v>
      </c>
      <c r="AB18" s="66">
        <f>Y19/Price_data_Daily[[#This Row],[ASML]]-1</f>
        <v>4.0034071550255623E-2</v>
      </c>
      <c r="AC18" s="68">
        <f>Z19/Price_data_Daily[[#This Row],[S&amp;P500]]-1</f>
        <v>5.4455389575693847E-3</v>
      </c>
      <c r="AD18" s="70">
        <f t="shared" si="2"/>
        <v>110.87149915143638</v>
      </c>
      <c r="AE18" s="70">
        <f t="shared" si="3"/>
        <v>102.77211744915967</v>
      </c>
    </row>
    <row r="19" spans="2:31">
      <c r="X19" s="6">
        <v>41299</v>
      </c>
      <c r="Y19" s="49">
        <v>66.178200000000004</v>
      </c>
      <c r="Z19" s="49">
        <v>1502.96</v>
      </c>
      <c r="AA19" s="49">
        <v>7.0000000000000007E-2</v>
      </c>
      <c r="AB19" s="66">
        <f>Y20/Price_data_Daily[[#This Row],[ASML]]-1</f>
        <v>1.9314517469499082E-2</v>
      </c>
      <c r="AC19" s="68">
        <f>Z20/Price_data_Daily[[#This Row],[S&amp;P500]]-1</f>
        <v>-1.8496167562676025E-3</v>
      </c>
      <c r="AD19" s="70">
        <f t="shared" si="2"/>
        <v>113.01292865866635</v>
      </c>
      <c r="AE19" s="70">
        <f t="shared" si="3"/>
        <v>102.5820284186486</v>
      </c>
    </row>
    <row r="20" spans="2:31">
      <c r="N20" s="163" t="s">
        <v>296</v>
      </c>
      <c r="O20" s="163"/>
      <c r="P20" s="163"/>
      <c r="Q20" s="163"/>
      <c r="R20" s="163"/>
      <c r="S20" s="163"/>
      <c r="X20" s="6">
        <v>41302</v>
      </c>
      <c r="Y20" s="49">
        <v>67.456400000000002</v>
      </c>
      <c r="Z20" s="49">
        <v>1500.1801</v>
      </c>
      <c r="AA20" s="49">
        <v>0.06</v>
      </c>
      <c r="AB20" s="66">
        <f>Y21/Price_data_Daily[[#This Row],[ASML]]-1</f>
        <v>-2.6506009807816255E-3</v>
      </c>
      <c r="AC20" s="68">
        <f>Z21/Price_data_Daily[[#This Row],[S&amp;P500]]-1</f>
        <v>5.1059869411678172E-3</v>
      </c>
      <c r="AD20" s="70">
        <f t="shared" si="2"/>
        <v>112.71337647912269</v>
      </c>
      <c r="AE20" s="70">
        <f t="shared" si="3"/>
        <v>103.10581091615273</v>
      </c>
    </row>
    <row r="21" spans="2:31">
      <c r="N21" s="163"/>
      <c r="O21" s="163"/>
      <c r="P21" s="163"/>
      <c r="Q21" s="163"/>
      <c r="R21" s="163"/>
      <c r="S21" s="163"/>
      <c r="X21" s="6">
        <v>41303</v>
      </c>
      <c r="Y21" s="49">
        <v>67.277600000000007</v>
      </c>
      <c r="Z21" s="49">
        <v>1507.84</v>
      </c>
      <c r="AA21" s="49">
        <v>6.3E-2</v>
      </c>
      <c r="AB21" s="66">
        <f>Y22/Price_data_Daily[[#This Row],[ASML]]-1</f>
        <v>-6.6441133453043477E-4</v>
      </c>
      <c r="AC21" s="68">
        <f>Z22/Price_data_Daily[[#This Row],[S&amp;P500]]-1</f>
        <v>-3.899617996604321E-3</v>
      </c>
      <c r="AD21" s="70">
        <f t="shared" si="2"/>
        <v>112.63848843423676</v>
      </c>
      <c r="AE21" s="70">
        <f t="shared" si="3"/>
        <v>102.70373764034963</v>
      </c>
    </row>
    <row r="22" spans="2:31" ht="15.75">
      <c r="B22" s="3"/>
      <c r="N22" s="163"/>
      <c r="O22" s="163"/>
      <c r="P22" s="163"/>
      <c r="Q22" s="163"/>
      <c r="R22" s="163"/>
      <c r="S22" s="163"/>
      <c r="X22" s="6">
        <v>41304</v>
      </c>
      <c r="Y22" s="49">
        <v>67.232900000000001</v>
      </c>
      <c r="Z22" s="49">
        <v>1501.96</v>
      </c>
      <c r="AA22" s="49">
        <v>0.06</v>
      </c>
      <c r="AB22" s="66">
        <f>Y23/Price_data_Daily[[#This Row],[ASML]]-1</f>
        <v>-1.7283205097505805E-3</v>
      </c>
      <c r="AC22" s="68">
        <f>Z23/Price_data_Daily[[#This Row],[S&amp;P500]]-1</f>
        <v>-2.5633172654399017E-3</v>
      </c>
      <c r="AD22" s="70">
        <f t="shared" si="2"/>
        <v>112.44381302448856</v>
      </c>
      <c r="AE22" s="70">
        <f t="shared" si="3"/>
        <v>102.44047537643091</v>
      </c>
    </row>
    <row r="23" spans="2:31">
      <c r="B23" s="69"/>
      <c r="N23" s="163"/>
      <c r="O23" s="163"/>
      <c r="P23" s="163"/>
      <c r="Q23" s="163"/>
      <c r="R23" s="163"/>
      <c r="S23" s="163"/>
      <c r="X23" s="6">
        <v>41305</v>
      </c>
      <c r="Y23" s="49">
        <v>67.116699999999994</v>
      </c>
      <c r="Z23" s="49">
        <v>1498.11</v>
      </c>
      <c r="AA23" s="49">
        <v>6.5000000000000002E-2</v>
      </c>
      <c r="AB23" s="66">
        <f>Y24/Price_data_Daily[[#This Row],[ASML]]-1</f>
        <v>4.1550016612855067E-2</v>
      </c>
      <c r="AC23" s="68">
        <f>Z24/Price_data_Daily[[#This Row],[S&amp;P500]]-1</f>
        <v>1.0052666359613216E-2</v>
      </c>
      <c r="AD23" s="70">
        <f t="shared" si="2"/>
        <v>117.11585532366882</v>
      </c>
      <c r="AE23" s="70">
        <f t="shared" si="3"/>
        <v>103.47027529711035</v>
      </c>
    </row>
    <row r="24" spans="2:31">
      <c r="N24" s="163"/>
      <c r="O24" s="163"/>
      <c r="P24" s="163"/>
      <c r="Q24" s="163"/>
      <c r="R24" s="163"/>
      <c r="S24" s="163"/>
      <c r="X24" s="6">
        <v>41306</v>
      </c>
      <c r="Y24" s="49">
        <v>69.9054</v>
      </c>
      <c r="Z24" s="49">
        <v>1513.17</v>
      </c>
      <c r="AA24" s="49">
        <v>0.06</v>
      </c>
      <c r="AB24" s="66">
        <f>Y25/Price_data_Daily[[#This Row],[ASML]]-1</f>
        <v>-2.2759329036097231E-2</v>
      </c>
      <c r="AC24" s="68">
        <f>Z25/Price_data_Daily[[#This Row],[S&amp;P500]]-1</f>
        <v>-1.1538690299173315E-2</v>
      </c>
      <c r="AD24" s="70">
        <f t="shared" si="2"/>
        <v>114.45037703701348</v>
      </c>
      <c r="AE24" s="70">
        <f t="shared" si="3"/>
        <v>102.27636383528679</v>
      </c>
    </row>
    <row r="25" spans="2:31">
      <c r="N25" s="163"/>
      <c r="O25" s="163"/>
      <c r="P25" s="163"/>
      <c r="Q25" s="163"/>
      <c r="R25" s="163"/>
      <c r="S25" s="163"/>
      <c r="X25" s="6">
        <v>41309</v>
      </c>
      <c r="Y25" s="49">
        <v>68.314400000000006</v>
      </c>
      <c r="Z25" s="49">
        <v>1495.71</v>
      </c>
      <c r="AA25" s="49">
        <v>5.5E-2</v>
      </c>
      <c r="AB25" s="66">
        <f>Y26/Price_data_Daily[[#This Row],[ASML]]-1</f>
        <v>9.1635145737933854E-4</v>
      </c>
      <c r="AC25" s="68">
        <f>Z26/Price_data_Daily[[#This Row],[S&amp;P500]]-1</f>
        <v>1.0416457735791029E-2</v>
      </c>
      <c r="AD25" s="70">
        <f t="shared" si="2"/>
        <v>114.55525380680896</v>
      </c>
      <c r="AE25" s="70">
        <f t="shared" si="3"/>
        <v>103.34172125654744</v>
      </c>
    </row>
    <row r="26" spans="2:31">
      <c r="N26" s="163"/>
      <c r="O26" s="163"/>
      <c r="P26" s="163"/>
      <c r="Q26" s="163"/>
      <c r="R26" s="163"/>
      <c r="S26" s="163"/>
      <c r="X26" s="6">
        <v>41310</v>
      </c>
      <c r="Y26" s="49">
        <v>68.376999999999995</v>
      </c>
      <c r="Z26" s="49">
        <v>1511.29</v>
      </c>
      <c r="AA26" s="49">
        <v>7.0000000000000007E-2</v>
      </c>
      <c r="AB26" s="66">
        <f>Y27/Price_data_Daily[[#This Row],[ASML]]-1</f>
        <v>-6.6674466560393553E-3</v>
      </c>
      <c r="AC26" s="68">
        <f>Z27/Price_data_Daily[[#This Row],[S&amp;P500]]-1</f>
        <v>5.4919969033062621E-4</v>
      </c>
      <c r="AD26" s="70">
        <f t="shared" si="2"/>
        <v>113.79146276288301</v>
      </c>
      <c r="AE26" s="70">
        <f t="shared" si="3"/>
        <v>103.39847649785978</v>
      </c>
    </row>
    <row r="27" spans="2:31">
      <c r="N27" s="163"/>
      <c r="O27" s="163"/>
      <c r="P27" s="163"/>
      <c r="Q27" s="163"/>
      <c r="R27" s="163"/>
      <c r="S27" s="163"/>
      <c r="X27" s="6">
        <v>41311</v>
      </c>
      <c r="Y27" s="49">
        <v>67.921099999999996</v>
      </c>
      <c r="Z27" s="49">
        <v>1512.12</v>
      </c>
      <c r="AA27" s="49">
        <v>6.5000000000000002E-2</v>
      </c>
      <c r="AB27" s="66">
        <f>Y28/Price_data_Daily[[#This Row],[ASML]]-1</f>
        <v>-9.210687106068538E-3</v>
      </c>
      <c r="AC27" s="68">
        <f>Z28/Price_data_Daily[[#This Row],[S&amp;P500]]-1</f>
        <v>-1.8054122688674346E-3</v>
      </c>
      <c r="AD27" s="70">
        <f t="shared" si="2"/>
        <v>112.74336520403224</v>
      </c>
      <c r="AE27" s="70">
        <f t="shared" si="3"/>
        <v>103.21179961980833</v>
      </c>
    </row>
    <row r="28" spans="2:31">
      <c r="N28" s="163"/>
      <c r="O28" s="163"/>
      <c r="P28" s="163"/>
      <c r="Q28" s="163"/>
      <c r="R28" s="163"/>
      <c r="S28" s="163"/>
      <c r="X28" s="6">
        <v>41312</v>
      </c>
      <c r="Y28" s="49">
        <v>67.295500000000004</v>
      </c>
      <c r="Z28" s="49">
        <v>1509.39</v>
      </c>
      <c r="AA28" s="49">
        <v>6.5000000000000002E-2</v>
      </c>
      <c r="AB28" s="66">
        <f>Y29/Price_data_Daily[[#This Row],[ASML]]-1</f>
        <v>-6.7745985987175406E-3</v>
      </c>
      <c r="AC28" s="68">
        <f>Z29/Price_data_Daily[[#This Row],[S&amp;P500]]-1</f>
        <v>5.6579810386976348E-3</v>
      </c>
      <c r="AD28" s="70">
        <f t="shared" si="2"/>
        <v>111.97957416010631</v>
      </c>
      <c r="AE28" s="70">
        <f t="shared" si="3"/>
        <v>103.79577002502707</v>
      </c>
    </row>
    <row r="29" spans="2:31">
      <c r="N29" s="163"/>
      <c r="O29" s="163"/>
      <c r="P29" s="163"/>
      <c r="Q29" s="163"/>
      <c r="R29" s="163"/>
      <c r="S29" s="163"/>
      <c r="X29" s="6">
        <v>41313</v>
      </c>
      <c r="Y29" s="49">
        <v>66.839600000000004</v>
      </c>
      <c r="Z29" s="49">
        <v>1517.9301</v>
      </c>
      <c r="AA29" s="49">
        <v>6.5000000000000002E-2</v>
      </c>
      <c r="AB29" s="66">
        <f>Y30/Price_data_Daily[[#This Row],[ASML]]-1</f>
        <v>1.7384903560164755E-3</v>
      </c>
      <c r="AC29" s="68">
        <f>Z30/Price_data_Daily[[#This Row],[S&amp;P500]]-1</f>
        <v>-6.0615439406597194E-4</v>
      </c>
      <c r="AD29" s="70">
        <f t="shared" si="2"/>
        <v>112.17424956985448</v>
      </c>
      <c r="AE29" s="70">
        <f t="shared" si="3"/>
        <v>103.73285376294093</v>
      </c>
    </row>
    <row r="30" spans="2:31">
      <c r="N30" s="163"/>
      <c r="O30" s="163"/>
      <c r="P30" s="163"/>
      <c r="Q30" s="163"/>
      <c r="R30" s="163"/>
      <c r="S30" s="163"/>
      <c r="X30" s="6">
        <v>41316</v>
      </c>
      <c r="Y30" s="49">
        <v>66.955799999999996</v>
      </c>
      <c r="Z30" s="49">
        <v>1517.01</v>
      </c>
      <c r="AA30" s="49">
        <v>6.5000000000000002E-2</v>
      </c>
      <c r="AB30" s="66">
        <f>Y31/Price_data_Daily[[#This Row],[ASML]]-1</f>
        <v>6.6760459885495393E-4</v>
      </c>
      <c r="AC30" s="68">
        <f>Z31/Price_data_Daily[[#This Row],[S&amp;P500]]-1</f>
        <v>1.5953091937430663E-3</v>
      </c>
      <c r="AD30" s="70">
        <f t="shared" si="2"/>
        <v>112.24913761474042</v>
      </c>
      <c r="AE30" s="70">
        <f t="shared" si="3"/>
        <v>103.89833973824216</v>
      </c>
    </row>
    <row r="31" spans="2:31">
      <c r="N31" s="163"/>
      <c r="O31" s="163"/>
      <c r="P31" s="163"/>
      <c r="Q31" s="163"/>
      <c r="R31" s="163"/>
      <c r="S31" s="163"/>
      <c r="X31" s="6">
        <v>41317</v>
      </c>
      <c r="Y31" s="49">
        <v>67.000500000000002</v>
      </c>
      <c r="Z31" s="49">
        <v>1519.4301</v>
      </c>
      <c r="AA31" s="49">
        <v>8.3000000000000004E-2</v>
      </c>
      <c r="AB31" s="66">
        <f>Y32/Price_data_Daily[[#This Row],[ASML]]-1</f>
        <v>-9.3387362780875671E-3</v>
      </c>
      <c r="AC31" s="68">
        <f>Z32/Price_data_Daily[[#This Row],[S&amp;P500]]-1</f>
        <v>5.9226153279445803E-4</v>
      </c>
      <c r="AD31" s="70">
        <f t="shared" si="2"/>
        <v>111.2008725211136</v>
      </c>
      <c r="AE31" s="70">
        <f t="shared" si="3"/>
        <v>103.95987472819033</v>
      </c>
    </row>
    <row r="32" spans="2:31">
      <c r="N32" s="163"/>
      <c r="O32" s="163"/>
      <c r="P32" s="163"/>
      <c r="Q32" s="163"/>
      <c r="R32" s="163"/>
      <c r="S32" s="163"/>
      <c r="X32" s="6">
        <v>41318</v>
      </c>
      <c r="Y32" s="49">
        <v>66.374799999999993</v>
      </c>
      <c r="Z32" s="49">
        <v>1520.33</v>
      </c>
      <c r="AA32" s="49">
        <v>8.5000000000000006E-2</v>
      </c>
      <c r="AB32" s="66">
        <f>Y33/Price_data_Daily[[#This Row],[ASML]]-1</f>
        <v>7.9457866539711652E-3</v>
      </c>
      <c r="AC32" s="68">
        <f>Z33/Price_data_Daily[[#This Row],[S&amp;P500]]-1</f>
        <v>6.906395322070491E-4</v>
      </c>
      <c r="AD32" s="70">
        <f t="shared" si="2"/>
        <v>112.08445092990181</v>
      </c>
      <c r="AE32" s="70">
        <f t="shared" si="3"/>
        <v>104.03167352744092</v>
      </c>
    </row>
    <row r="33" spans="24:31">
      <c r="X33" s="6">
        <v>41319</v>
      </c>
      <c r="Y33" s="49">
        <v>66.902199999999993</v>
      </c>
      <c r="Z33" s="49">
        <v>1521.38</v>
      </c>
      <c r="AA33" s="49">
        <v>9.5000000000000001E-2</v>
      </c>
      <c r="AB33" s="66">
        <f>Y34/Price_data_Daily[[#This Row],[ASML]]-1</f>
        <v>-2.9525187512518092E-2</v>
      </c>
      <c r="AC33" s="68">
        <f>Z34/Price_data_Daily[[#This Row],[S&amp;P500]]-1</f>
        <v>-1.0451037873510094E-3</v>
      </c>
      <c r="AD33" s="70">
        <f t="shared" si="2"/>
        <v>108.77513649895882</v>
      </c>
      <c r="AE33" s="70">
        <f t="shared" si="3"/>
        <v>103.92294963143293</v>
      </c>
    </row>
    <row r="34" spans="24:31">
      <c r="X34" s="6">
        <v>41320</v>
      </c>
      <c r="Y34" s="49">
        <v>64.926900000000003</v>
      </c>
      <c r="Z34" s="49">
        <v>1519.79</v>
      </c>
      <c r="AA34" s="49">
        <v>9.5000000000000001E-2</v>
      </c>
      <c r="AB34" s="66">
        <f>Y35/Price_data_Daily[[#This Row],[ASML]]-1</f>
        <v>1.8171204847297506E-2</v>
      </c>
      <c r="AC34" s="68">
        <f>Z35/Price_data_Daily[[#This Row],[S&amp;P500]]-1</f>
        <v>7.3364741181347615E-3</v>
      </c>
      <c r="AD34" s="70">
        <f t="shared" si="2"/>
        <v>110.75171178657415</v>
      </c>
      <c r="AE34" s="70">
        <f t="shared" si="3"/>
        <v>104.68537766168416</v>
      </c>
    </row>
    <row r="35" spans="24:31">
      <c r="X35" s="6">
        <v>41324</v>
      </c>
      <c r="Y35" s="49">
        <v>66.106700000000004</v>
      </c>
      <c r="Z35" s="49">
        <v>1530.9399000000001</v>
      </c>
      <c r="AA35" s="49">
        <v>0.1</v>
      </c>
      <c r="AB35" s="66">
        <f>Y36/Price_data_Daily[[#This Row],[ASML]]-1</f>
        <v>-2.4472557244575865E-2</v>
      </c>
      <c r="AC35" s="68">
        <f>Z36/Price_data_Daily[[#This Row],[S&amp;P500]]-1</f>
        <v>-1.2404079350208375E-2</v>
      </c>
      <c r="AD35" s="70">
        <f t="shared" si="2"/>
        <v>108.04133417994244</v>
      </c>
      <c r="AE35" s="70">
        <f t="shared" si="3"/>
        <v>103.3868519303621</v>
      </c>
    </row>
    <row r="36" spans="24:31">
      <c r="X36" s="6">
        <v>41325</v>
      </c>
      <c r="Y36" s="49">
        <v>64.488900000000001</v>
      </c>
      <c r="Z36" s="49">
        <v>1511.95</v>
      </c>
      <c r="AA36" s="49">
        <v>0.115</v>
      </c>
      <c r="AB36" s="66">
        <f>Y37/Price_data_Daily[[#This Row],[ASML]]-1</f>
        <v>-2.1206750308967903E-2</v>
      </c>
      <c r="AC36" s="68">
        <f>Z37/Price_data_Daily[[#This Row],[S&amp;P500]]-1</f>
        <v>-6.3031184893680425E-3</v>
      </c>
      <c r="AD36" s="70">
        <f t="shared" si="2"/>
        <v>105.75012858294065</v>
      </c>
      <c r="AE36" s="70">
        <f t="shared" si="3"/>
        <v>102.73519235240228</v>
      </c>
    </row>
    <row r="37" spans="24:31">
      <c r="X37" s="6">
        <v>41326</v>
      </c>
      <c r="Y37" s="49">
        <v>63.121299999999998</v>
      </c>
      <c r="Z37" s="49">
        <v>1502.42</v>
      </c>
      <c r="AA37" s="49">
        <v>0.12</v>
      </c>
      <c r="AB37" s="66">
        <f>Y38/Price_data_Daily[[#This Row],[ASML]]-1</f>
        <v>1.4586201488245631E-2</v>
      </c>
      <c r="AC37" s="68">
        <f>Z38/Price_data_Daily[[#This Row],[S&amp;P500]]-1</f>
        <v>8.7725136779328583E-3</v>
      </c>
      <c r="AD37" s="70">
        <f t="shared" si="2"/>
        <v>107.2926212658593</v>
      </c>
      <c r="AE37" s="70">
        <f t="shared" si="3"/>
        <v>103.63643823251878</v>
      </c>
    </row>
    <row r="38" spans="24:31">
      <c r="X38" s="6">
        <v>41327</v>
      </c>
      <c r="Y38" s="49">
        <v>64.042000000000002</v>
      </c>
      <c r="Z38" s="49">
        <v>1515.6</v>
      </c>
      <c r="AA38" s="49">
        <v>0.12</v>
      </c>
      <c r="AB38" s="66">
        <f>Y39/Price_data_Daily[[#This Row],[ASML]]-1</f>
        <v>-2.6796477311764266E-2</v>
      </c>
      <c r="AC38" s="68">
        <f>Z39/Price_data_Daily[[#This Row],[S&amp;P500]]-1</f>
        <v>-1.8309580364212152E-2</v>
      </c>
      <c r="AD38" s="70">
        <f t="shared" si="2"/>
        <v>104.41755697438899</v>
      </c>
      <c r="AE38" s="70">
        <f t="shared" si="3"/>
        <v>101.73889853803978</v>
      </c>
    </row>
    <row r="39" spans="24:31">
      <c r="X39" s="6">
        <v>41330</v>
      </c>
      <c r="Y39" s="49">
        <v>62.325899999999997</v>
      </c>
      <c r="Z39" s="49">
        <v>1487.85</v>
      </c>
      <c r="AA39" s="49">
        <v>0.115</v>
      </c>
      <c r="AB39" s="66">
        <f>Y40/Price_data_Daily[[#This Row],[ASML]]-1</f>
        <v>2.6099903892282228E-2</v>
      </c>
      <c r="AC39" s="68">
        <f>Z40/Price_data_Daily[[#This Row],[S&amp;P500]]-1</f>
        <v>6.1094196323554506E-3</v>
      </c>
      <c r="AD39" s="70">
        <f t="shared" si="2"/>
        <v>107.14284517608745</v>
      </c>
      <c r="AE39" s="70">
        <f t="shared" si="3"/>
        <v>102.36046416214229</v>
      </c>
    </row>
    <row r="40" spans="24:31">
      <c r="X40" s="6">
        <v>41331</v>
      </c>
      <c r="Y40" s="49">
        <v>63.952599999999997</v>
      </c>
      <c r="Z40" s="49">
        <v>1496.9399000000001</v>
      </c>
      <c r="AA40" s="49">
        <v>0.11</v>
      </c>
      <c r="AB40" s="66">
        <f>Y41/Price_data_Daily[[#This Row],[ASML]]-1</f>
        <v>3.3540465907564432E-3</v>
      </c>
      <c r="AC40" s="68">
        <f>Z41/Price_data_Daily[[#This Row],[S&amp;P500]]-1</f>
        <v>1.2726028613439855E-2</v>
      </c>
      <c r="AD40" s="70">
        <f t="shared" si="2"/>
        <v>107.50220727067425</v>
      </c>
      <c r="AE40" s="70">
        <f t="shared" si="3"/>
        <v>103.6631063579547</v>
      </c>
    </row>
    <row r="41" spans="24:31">
      <c r="X41" s="6">
        <v>41332</v>
      </c>
      <c r="Y41" s="49">
        <v>64.167100000000005</v>
      </c>
      <c r="Z41" s="49">
        <v>1515.99</v>
      </c>
      <c r="AA41" s="49">
        <v>0.1</v>
      </c>
      <c r="AB41" s="66">
        <f>Y42/Price_data_Daily[[#This Row],[ASML]]-1</f>
        <v>-1.1283040685959089E-2</v>
      </c>
      <c r="AC41" s="68">
        <f>Z42/Price_data_Daily[[#This Row],[S&amp;P500]]-1</f>
        <v>-8.6405583150284127E-4</v>
      </c>
      <c r="AD41" s="70">
        <f t="shared" si="2"/>
        <v>106.28925549220882</v>
      </c>
      <c r="AE41" s="70">
        <f t="shared" si="3"/>
        <v>103.57353564639442</v>
      </c>
    </row>
    <row r="42" spans="24:31">
      <c r="X42" s="6">
        <v>41333</v>
      </c>
      <c r="Y42" s="49">
        <v>63.443100000000001</v>
      </c>
      <c r="Z42" s="49">
        <v>1514.6801</v>
      </c>
      <c r="AA42" s="49">
        <v>0.1</v>
      </c>
      <c r="AB42" s="66">
        <f>Y43/Price_data_Daily[[#This Row],[ASML]]-1</f>
        <v>9.1578122758819713E-3</v>
      </c>
      <c r="AC42" s="68">
        <f>Z43/Price_data_Daily[[#This Row],[S&amp;P500]]-1</f>
        <v>2.3238570309334072E-3</v>
      </c>
      <c r="AD42" s="70">
        <f t="shared" si="2"/>
        <v>107.26263254094972</v>
      </c>
      <c r="AE42" s="70">
        <f t="shared" si="3"/>
        <v>103.81422573542493</v>
      </c>
    </row>
    <row r="43" spans="24:31">
      <c r="X43" s="6">
        <v>41334</v>
      </c>
      <c r="Y43" s="49">
        <v>64.024100000000004</v>
      </c>
      <c r="Z43" s="49">
        <v>1518.2</v>
      </c>
      <c r="AA43" s="49">
        <v>0.1</v>
      </c>
      <c r="AB43" s="66">
        <f>Y44/Price_data_Daily[[#This Row],[ASML]]-1</f>
        <v>-8.7951255855217569E-3</v>
      </c>
      <c r="AC43" s="68">
        <f>Z44/Price_data_Daily[[#This Row],[S&amp;P500]]-1</f>
        <v>4.6107232248715491E-3</v>
      </c>
      <c r="AD43" s="70">
        <f t="shared" si="2"/>
        <v>106.3192442171184</v>
      </c>
      <c r="AE43" s="70">
        <f t="shared" si="3"/>
        <v>104.29288439709531</v>
      </c>
    </row>
    <row r="44" spans="24:31">
      <c r="X44" s="6">
        <v>41337</v>
      </c>
      <c r="Y44" s="49">
        <v>63.460999999999999</v>
      </c>
      <c r="Z44" s="49">
        <v>1525.2</v>
      </c>
      <c r="AA44" s="49">
        <v>8.5000000000000006E-2</v>
      </c>
      <c r="AB44" s="66">
        <f>Y45/Price_data_Daily[[#This Row],[ASML]]-1</f>
        <v>1.8028395392445606E-2</v>
      </c>
      <c r="AC44" s="68">
        <f>Z45/Price_data_Daily[[#This Row],[S&amp;P500]]-1</f>
        <v>9.5659585628113941E-3</v>
      </c>
      <c r="AD44" s="70">
        <f t="shared" si="2"/>
        <v>108.2360095896906</v>
      </c>
      <c r="AE44" s="70">
        <f t="shared" si="3"/>
        <v>105.290545807634</v>
      </c>
    </row>
    <row r="45" spans="24:31">
      <c r="X45" s="6">
        <v>41338</v>
      </c>
      <c r="Y45" s="49">
        <v>64.605099999999993</v>
      </c>
      <c r="Z45" s="49">
        <v>1539.79</v>
      </c>
      <c r="AA45" s="49">
        <v>8.5000000000000006E-2</v>
      </c>
      <c r="AB45" s="66">
        <f>Y46/Price_data_Daily[[#This Row],[ASML]]-1</f>
        <v>-3.3201713177440917E-3</v>
      </c>
      <c r="AC45" s="68">
        <f>Z46/Price_data_Daily[[#This Row],[S&amp;P500]]-1</f>
        <v>1.0845634794356407E-3</v>
      </c>
      <c r="AD45" s="70">
        <f t="shared" si="2"/>
        <v>107.87664749510382</v>
      </c>
      <c r="AE45" s="70">
        <f t="shared" si="3"/>
        <v>105.40474008834681</v>
      </c>
    </row>
    <row r="46" spans="24:31">
      <c r="X46" s="6">
        <v>41339</v>
      </c>
      <c r="Y46" s="49">
        <v>64.390600000000006</v>
      </c>
      <c r="Z46" s="49">
        <v>1541.46</v>
      </c>
      <c r="AA46" s="49">
        <v>9.1999999999999998E-2</v>
      </c>
      <c r="AB46" s="66">
        <f>Y47/Price_data_Daily[[#This Row],[ASML]]-1</f>
        <v>-1.6657710908114076E-2</v>
      </c>
      <c r="AC46" s="68">
        <f>Z47/Price_data_Daily[[#This Row],[S&amp;P500]]-1</f>
        <v>1.8164597200056587E-3</v>
      </c>
      <c r="AD46" s="70">
        <f t="shared" si="2"/>
        <v>106.07966948739386</v>
      </c>
      <c r="AE46" s="70">
        <f t="shared" si="3"/>
        <v>105.59620355301496</v>
      </c>
    </row>
    <row r="47" spans="24:31">
      <c r="X47" s="6">
        <v>41340</v>
      </c>
      <c r="Y47" s="49">
        <v>63.317999999999998</v>
      </c>
      <c r="Z47" s="49">
        <v>1544.26</v>
      </c>
      <c r="AA47" s="49">
        <v>0.09</v>
      </c>
      <c r="AB47" s="66">
        <f>Y48/Price_data_Daily[[#This Row],[ASML]]-1</f>
        <v>-1.5668530275750991E-2</v>
      </c>
      <c r="AC47" s="68">
        <f>Z48/Price_data_Daily[[#This Row],[S&amp;P500]]-1</f>
        <v>4.4811754497300349E-3</v>
      </c>
      <c r="AD47" s="70">
        <f t="shared" si="2"/>
        <v>104.41755697438897</v>
      </c>
      <c r="AE47" s="70">
        <f t="shared" si="3"/>
        <v>106.06939866796142</v>
      </c>
    </row>
    <row r="48" spans="24:31">
      <c r="X48" s="6">
        <v>41341</v>
      </c>
      <c r="Y48" s="49">
        <v>62.325899999999997</v>
      </c>
      <c r="Z48" s="49">
        <v>1551.1801</v>
      </c>
      <c r="AA48" s="49">
        <v>8.6999999999999994E-2</v>
      </c>
      <c r="AB48" s="66">
        <f>Y49/Price_data_Daily[[#This Row],[ASML]]-1</f>
        <v>3.5843846619143527E-3</v>
      </c>
      <c r="AC48" s="68">
        <f>Z49/Price_data_Daily[[#This Row],[S&amp;P500]]-1</f>
        <v>3.2490746883615529E-3</v>
      </c>
      <c r="AD48" s="70">
        <f t="shared" si="2"/>
        <v>104.79182966404254</v>
      </c>
      <c r="AE48" s="70">
        <f t="shared" si="3"/>
        <v>106.41402606638323</v>
      </c>
    </row>
    <row r="49" spans="24:31">
      <c r="X49" s="6">
        <v>41344</v>
      </c>
      <c r="Y49" s="49">
        <v>62.549300000000002</v>
      </c>
      <c r="Z49" s="49">
        <v>1556.22</v>
      </c>
      <c r="AA49" s="49">
        <v>8.6999999999999994E-2</v>
      </c>
      <c r="AB49" s="66">
        <f>Y50/Price_data_Daily[[#This Row],[ASML]]-1</f>
        <v>-7.4309384757303976E-3</v>
      </c>
      <c r="AC49" s="68">
        <f>Z50/Price_data_Daily[[#This Row],[S&amp;P500]]-1</f>
        <v>-2.4032591792934044E-3</v>
      </c>
      <c r="AD49" s="70">
        <f t="shared" si="2"/>
        <v>104.01312802504982</v>
      </c>
      <c r="AE49" s="70">
        <f t="shared" si="3"/>
        <v>106.15828558143363</v>
      </c>
    </row>
    <row r="50" spans="24:31">
      <c r="X50" s="6">
        <v>41345</v>
      </c>
      <c r="Y50" s="49">
        <v>62.084499999999998</v>
      </c>
      <c r="Z50" s="49">
        <v>1552.48</v>
      </c>
      <c r="AA50" s="49">
        <v>9.1999999999999998E-2</v>
      </c>
      <c r="AB50" s="66">
        <f>Y51/Price_data_Daily[[#This Row],[ASML]]-1</f>
        <v>3.3116156206460801E-3</v>
      </c>
      <c r="AC50" s="68">
        <f>Z51/Price_data_Daily[[#This Row],[S&amp;P500]]-1</f>
        <v>1.3140265897144676E-3</v>
      </c>
      <c r="AD50" s="70">
        <f t="shared" si="2"/>
        <v>104.35757952456984</v>
      </c>
      <c r="AE50" s="70">
        <f t="shared" si="3"/>
        <v>106.29778039140614</v>
      </c>
    </row>
    <row r="51" spans="24:31">
      <c r="X51" s="6">
        <v>41346</v>
      </c>
      <c r="Y51" s="49">
        <v>62.290100000000002</v>
      </c>
      <c r="Z51" s="49">
        <v>1554.52</v>
      </c>
      <c r="AA51" s="49">
        <v>8.5000000000000006E-2</v>
      </c>
      <c r="AB51" s="66">
        <f>Y52/Price_data_Daily[[#This Row],[ASML]]-1</f>
        <v>3.0277684575879649E-2</v>
      </c>
      <c r="AC51" s="68">
        <f>Z52/Price_data_Daily[[#This Row],[S&amp;P500]]-1</f>
        <v>5.6030157218949217E-3</v>
      </c>
      <c r="AD51" s="70">
        <f t="shared" si="2"/>
        <v>107.51728540051704</v>
      </c>
      <c r="AE51" s="70">
        <f t="shared" si="3"/>
        <v>106.89336852614171</v>
      </c>
    </row>
    <row r="52" spans="24:31">
      <c r="X52" s="6">
        <v>41347</v>
      </c>
      <c r="Y52" s="49">
        <v>64.176100000000005</v>
      </c>
      <c r="Z52" s="49">
        <v>1563.23</v>
      </c>
      <c r="AA52" s="49">
        <v>0.09</v>
      </c>
      <c r="AB52" s="66">
        <f>Y53/Price_data_Daily[[#This Row],[ASML]]-1</f>
        <v>-1.364994133330022E-2</v>
      </c>
      <c r="AC52" s="68">
        <f>Z53/Price_data_Daily[[#This Row],[S&amp;P500]]-1</f>
        <v>-1.6184438630272302E-3</v>
      </c>
      <c r="AD52" s="70">
        <f t="shared" si="2"/>
        <v>106.04968076248429</v>
      </c>
      <c r="AE52" s="70">
        <f t="shared" si="3"/>
        <v>106.72036760985227</v>
      </c>
    </row>
    <row r="53" spans="24:31">
      <c r="X53" s="6">
        <v>41348</v>
      </c>
      <c r="Y53" s="49">
        <v>63.3001</v>
      </c>
      <c r="Z53" s="49">
        <v>1560.7</v>
      </c>
      <c r="AA53" s="49">
        <v>8.3000000000000004E-2</v>
      </c>
      <c r="AB53" s="66">
        <f>Y54/Price_data_Daily[[#This Row],[ASML]]-1</f>
        <v>-1.4826200906475573E-2</v>
      </c>
      <c r="AC53" s="68">
        <f>Z54/Price_data_Daily[[#This Row],[S&amp;P500]]-1</f>
        <v>-5.5103479208048478E-3</v>
      </c>
      <c r="AD53" s="70">
        <f t="shared" si="2"/>
        <v>104.47736688943209</v>
      </c>
      <c r="AE53" s="70">
        <f t="shared" si="3"/>
        <v>106.1323012540858</v>
      </c>
    </row>
    <row r="54" spans="24:31">
      <c r="X54" s="6">
        <v>41351</v>
      </c>
      <c r="Y54" s="49">
        <v>62.361600000000003</v>
      </c>
      <c r="Z54" s="49">
        <v>1552.1</v>
      </c>
      <c r="AA54" s="49">
        <v>7.1999999999999995E-2</v>
      </c>
      <c r="AB54" s="66">
        <f>Y55/Price_data_Daily[[#This Row],[ASML]]-1</f>
        <v>-2.1503617610838521E-3</v>
      </c>
      <c r="AC54" s="68">
        <f>Z55/Price_data_Daily[[#This Row],[S&amp;P500]]-1</f>
        <v>-2.4225243218864989E-3</v>
      </c>
      <c r="AD54" s="70">
        <f t="shared" si="2"/>
        <v>104.25270275477433</v>
      </c>
      <c r="AE54" s="70">
        <f t="shared" si="3"/>
        <v>105.87519317296</v>
      </c>
    </row>
    <row r="55" spans="24:31">
      <c r="X55" s="6">
        <v>41352</v>
      </c>
      <c r="Y55" s="49">
        <v>62.227499999999999</v>
      </c>
      <c r="Z55" s="49">
        <v>1548.34</v>
      </c>
      <c r="AA55" s="49">
        <v>7.0000000000000007E-2</v>
      </c>
      <c r="AB55" s="66">
        <f>Y56/Price_data_Daily[[#This Row],[ASML]]-1</f>
        <v>5.0283234904182628E-3</v>
      </c>
      <c r="AC55" s="68">
        <f>Z56/Price_data_Daily[[#This Row],[S&amp;P500]]-1</f>
        <v>6.6974953821512528E-3</v>
      </c>
      <c r="AD55" s="70">
        <f t="shared" si="2"/>
        <v>104.77691906897576</v>
      </c>
      <c r="AE55" s="70">
        <f t="shared" si="3"/>
        <v>106.58429179032026</v>
      </c>
    </row>
    <row r="56" spans="24:31">
      <c r="X56" s="6">
        <v>41353</v>
      </c>
      <c r="Y56" s="49">
        <v>62.540399999999998</v>
      </c>
      <c r="Z56" s="49">
        <v>1558.71</v>
      </c>
      <c r="AA56" s="49">
        <v>6.3E-2</v>
      </c>
      <c r="AB56" s="66">
        <f>Y57/Price_data_Daily[[#This Row],[ASML]]-1</f>
        <v>-1.0719470933988284E-2</v>
      </c>
      <c r="AC56" s="68">
        <f>Z57/Price_data_Daily[[#This Row],[S&amp;P500]]-1</f>
        <v>-8.2824900077629326E-3</v>
      </c>
      <c r="AD56" s="70">
        <f t="shared" si="2"/>
        <v>103.65376593046302</v>
      </c>
      <c r="AE56" s="70">
        <f t="shared" si="3"/>
        <v>105.70150845858245</v>
      </c>
    </row>
    <row r="57" spans="24:31">
      <c r="X57" s="6">
        <v>41354</v>
      </c>
      <c r="Y57" s="49">
        <v>61.87</v>
      </c>
      <c r="Z57" s="49">
        <v>1545.8</v>
      </c>
      <c r="AA57" s="49">
        <v>0.06</v>
      </c>
      <c r="AB57" s="66">
        <f>Y58/Price_data_Daily[[#This Row],[ASML]]-1</f>
        <v>-1.3001454663002954E-2</v>
      </c>
      <c r="AC57" s="68">
        <f>Z58/Price_data_Daily[[#This Row],[S&amp;P500]]-1</f>
        <v>7.1742786906456857E-3</v>
      </c>
      <c r="AD57" s="70">
        <f t="shared" si="2"/>
        <v>102.30611619206859</v>
      </c>
      <c r="AE57" s="70">
        <f t="shared" si="3"/>
        <v>106.45984053828596</v>
      </c>
    </row>
    <row r="58" spans="24:31">
      <c r="X58" s="6">
        <v>41355</v>
      </c>
      <c r="Y58" s="49">
        <v>61.065600000000003</v>
      </c>
      <c r="Z58" s="49">
        <v>1556.89</v>
      </c>
      <c r="AA58" s="49">
        <v>6.5000000000000002E-2</v>
      </c>
      <c r="AB58" s="66">
        <f>Y59/Price_data_Daily[[#This Row],[ASML]]-1</f>
        <v>5.2681051197400741E-3</v>
      </c>
      <c r="AC58" s="68">
        <f>Z59/Price_data_Daily[[#This Row],[S&amp;P500]]-1</f>
        <v>-3.3400561375562798E-3</v>
      </c>
      <c r="AD58" s="70">
        <f t="shared" si="2"/>
        <v>102.84507556656075</v>
      </c>
      <c r="AE58" s="70">
        <f t="shared" si="3"/>
        <v>106.1042586944928</v>
      </c>
    </row>
    <row r="59" spans="24:31">
      <c r="X59" s="6">
        <v>41358</v>
      </c>
      <c r="Y59" s="49">
        <v>61.387300000000003</v>
      </c>
      <c r="Z59" s="49">
        <v>1551.6899000000001</v>
      </c>
      <c r="AA59" s="49">
        <v>5.8000000000000003E-2</v>
      </c>
      <c r="AB59" s="66">
        <f>Y60/Price_data_Daily[[#This Row],[ASML]]-1</f>
        <v>-2.5042639112650367E-2</v>
      </c>
      <c r="AC59" s="68">
        <f>Z60/Price_data_Daily[[#This Row],[S&amp;P500]]-1</f>
        <v>7.7851251077936112E-3</v>
      </c>
      <c r="AD59" s="70">
        <f t="shared" si="2"/>
        <v>100.26956345463411</v>
      </c>
      <c r="AE59" s="70">
        <f t="shared" si="3"/>
        <v>106.93029362289913</v>
      </c>
    </row>
    <row r="60" spans="24:31">
      <c r="X60" s="6">
        <v>41359</v>
      </c>
      <c r="Y60" s="49">
        <v>59.85</v>
      </c>
      <c r="Z60" s="49">
        <v>1563.77</v>
      </c>
      <c r="AA60" s="49">
        <v>7.1999999999999995E-2</v>
      </c>
      <c r="AB60" s="66">
        <f>Y61/Price_data_Daily[[#This Row],[ASML]]-1</f>
        <v>-1.0454469507101161E-2</v>
      </c>
      <c r="AC60" s="68">
        <f>Z61/Price_data_Daily[[#This Row],[S&amp;P500]]-1</f>
        <v>-5.8832181203127831E-4</v>
      </c>
      <c r="AD60" s="70">
        <f t="shared" si="2"/>
        <v>99.221298361007285</v>
      </c>
      <c r="AE60" s="70">
        <f t="shared" si="3"/>
        <v>106.86738419879387</v>
      </c>
    </row>
    <row r="61" spans="24:31">
      <c r="X61" s="6">
        <v>41360</v>
      </c>
      <c r="Y61" s="49">
        <v>59.224299999999999</v>
      </c>
      <c r="Z61" s="49">
        <v>1562.85</v>
      </c>
      <c r="AA61" s="49">
        <v>0.08</v>
      </c>
      <c r="AB61" s="66">
        <f>Y62/Price_data_Daily[[#This Row],[ASML]]-1</f>
        <v>2.6109215305204048E-2</v>
      </c>
      <c r="AC61" s="68">
        <f>Z62/Price_data_Daily[[#This Row],[S&amp;P500]]-1</f>
        <v>4.0566273154813981E-3</v>
      </c>
      <c r="AD61" s="70">
        <f t="shared" si="2"/>
        <v>101.81188860277672</v>
      </c>
      <c r="AE61" s="70">
        <f t="shared" si="3"/>
        <v>107.30090534866875</v>
      </c>
    </row>
    <row r="62" spans="24:31">
      <c r="X62" s="6">
        <v>41361</v>
      </c>
      <c r="Y62" s="49">
        <v>60.770600000000002</v>
      </c>
      <c r="Z62" s="49">
        <v>1569.1899000000001</v>
      </c>
      <c r="AA62" s="49">
        <v>6.5000000000000002E-2</v>
      </c>
      <c r="AB62" s="66">
        <f>Y63/Price_data_Daily[[#This Row],[ASML]]-1</f>
        <v>-1.3384761710432347E-2</v>
      </c>
      <c r="AC62" s="68">
        <f>Z63/Price_data_Daily[[#This Row],[S&amp;P500]]-1</f>
        <v>-4.4735821967755163E-3</v>
      </c>
      <c r="AD62" s="70">
        <f t="shared" si="2"/>
        <v>100.44916073453948</v>
      </c>
      <c r="AE62" s="70">
        <f t="shared" si="3"/>
        <v>106.82088592880305</v>
      </c>
    </row>
    <row r="63" spans="24:31">
      <c r="X63" s="6">
        <v>41365</v>
      </c>
      <c r="Y63" s="49">
        <v>59.9572</v>
      </c>
      <c r="Z63" s="49">
        <v>1562.17</v>
      </c>
      <c r="AA63" s="49">
        <v>6.5000000000000002E-2</v>
      </c>
      <c r="AB63" s="66">
        <f>Y64/Price_data_Daily[[#This Row],[ASML]]-1</f>
        <v>-3.5775519870840933E-3</v>
      </c>
      <c r="AC63" s="68">
        <f>Z64/Price_data_Daily[[#This Row],[S&amp;P500]]-1</f>
        <v>5.1722923881523108E-3</v>
      </c>
      <c r="AD63" s="70">
        <f t="shared" si="2"/>
        <v>100.08979863995269</v>
      </c>
      <c r="AE63" s="70">
        <f t="shared" si="3"/>
        <v>107.37339478398829</v>
      </c>
    </row>
    <row r="64" spans="24:31">
      <c r="X64" s="6">
        <v>41366</v>
      </c>
      <c r="Y64" s="49">
        <v>59.742699999999999</v>
      </c>
      <c r="Z64" s="49">
        <v>1570.25</v>
      </c>
      <c r="AA64" s="49">
        <v>6.8000000000000005E-2</v>
      </c>
      <c r="AB64" s="66">
        <f>Y65/Price_data_Daily[[#This Row],[ASML]]-1</f>
        <v>-8.976828968225381E-3</v>
      </c>
      <c r="AC64" s="68">
        <f>Z65/Price_data_Daily[[#This Row],[S&amp;P500]]-1</f>
        <v>-1.0546155070848551E-2</v>
      </c>
      <c r="AD64" s="70">
        <f t="shared" si="2"/>
        <v>99.191309636097714</v>
      </c>
      <c r="AE64" s="70">
        <f t="shared" si="3"/>
        <v>106.24101831211291</v>
      </c>
    </row>
    <row r="65" spans="24:31">
      <c r="X65" s="6">
        <v>41367</v>
      </c>
      <c r="Y65" s="49">
        <v>59.206400000000002</v>
      </c>
      <c r="Z65" s="49">
        <v>1553.6899000000001</v>
      </c>
      <c r="AA65" s="49">
        <v>5.5E-2</v>
      </c>
      <c r="AB65" s="66">
        <f>Y66/Price_data_Daily[[#This Row],[ASML]]-1</f>
        <v>-2.415279429250905E-3</v>
      </c>
      <c r="AC65" s="68">
        <f>Z66/Price_data_Daily[[#This Row],[S&amp;P500]]-1</f>
        <v>4.0484912722931199E-3</v>
      </c>
      <c r="AD65" s="70">
        <f t="shared" si="2"/>
        <v>98.95173490637319</v>
      </c>
      <c r="AE65" s="70">
        <f t="shared" si="3"/>
        <v>106.67113414750904</v>
      </c>
    </row>
    <row r="66" spans="24:31">
      <c r="X66" s="6">
        <v>41368</v>
      </c>
      <c r="Y66" s="49">
        <v>59.063400000000001</v>
      </c>
      <c r="Z66" s="49">
        <v>1559.98</v>
      </c>
      <c r="AA66" s="49">
        <v>6.5000000000000002E-2</v>
      </c>
      <c r="AB66" s="66">
        <f>Y67/Price_data_Daily[[#This Row],[ASML]]-1</f>
        <v>9.5338229766657179E-3</v>
      </c>
      <c r="AC66" s="68">
        <f>Z67/Price_data_Daily[[#This Row],[S&amp;P500]]-1</f>
        <v>-4.294926858036674E-3</v>
      </c>
      <c r="AD66" s="70">
        <f t="shared" si="2"/>
        <v>99.895123230204504</v>
      </c>
      <c r="AE66" s="70">
        <f t="shared" si="3"/>
        <v>106.21298942848166</v>
      </c>
    </row>
    <row r="67" spans="24:31">
      <c r="X67" s="6">
        <v>41369</v>
      </c>
      <c r="Y67" s="49">
        <v>59.6265</v>
      </c>
      <c r="Z67" s="49">
        <v>1553.28</v>
      </c>
      <c r="AA67" s="49">
        <v>0.06</v>
      </c>
      <c r="AB67" s="66">
        <f>Y68/Price_data_Daily[[#This Row],[ASML]]-1</f>
        <v>5.0967271263615554E-3</v>
      </c>
      <c r="AC67" s="68">
        <f>Z68/Price_data_Daily[[#This Row],[S&amp;P500]]-1</f>
        <v>6.3027271322619871E-3</v>
      </c>
      <c r="AD67" s="70">
        <f t="shared" si="2"/>
        <v>100.40426141456312</v>
      </c>
      <c r="AE67" s="70">
        <f t="shared" si="3"/>
        <v>106.88242091875121</v>
      </c>
    </row>
    <row r="68" spans="24:31">
      <c r="X68" s="6">
        <v>41372</v>
      </c>
      <c r="Y68" s="49">
        <v>59.930399999999999</v>
      </c>
      <c r="Z68" s="49">
        <v>1563.0699</v>
      </c>
      <c r="AA68" s="49">
        <v>5.5E-2</v>
      </c>
      <c r="AB68" s="66">
        <f>Y69/Price_data_Daily[[#This Row],[ASML]]-1</f>
        <v>5.9735960380713493E-4</v>
      </c>
      <c r="AC68" s="68">
        <f>Z69/Price_data_Daily[[#This Row],[S&amp;P500]]-1</f>
        <v>3.5443712402112304E-3</v>
      </c>
      <c r="AD68" s="70">
        <f t="shared" si="2"/>
        <v>100.46423886438228</v>
      </c>
      <c r="AE68" s="70">
        <f t="shared" si="3"/>
        <v>107.26125189753978</v>
      </c>
    </row>
    <row r="69" spans="24:31">
      <c r="X69" s="6">
        <v>41373</v>
      </c>
      <c r="Y69" s="49">
        <v>59.966200000000001</v>
      </c>
      <c r="Z69" s="49">
        <v>1568.61</v>
      </c>
      <c r="AA69" s="49">
        <v>6.3E-2</v>
      </c>
      <c r="AB69" s="66">
        <f>Y70/Price_data_Daily[[#This Row],[ASML]]-1</f>
        <v>2.3399848581367566E-2</v>
      </c>
      <c r="AC69" s="68">
        <f>Z70/Price_data_Daily[[#This Row],[S&amp;P500]]-1</f>
        <v>1.2189135604133705E-2</v>
      </c>
      <c r="AD69" s="70">
        <f t="shared" si="2"/>
        <v>102.81508684165117</v>
      </c>
      <c r="AE69" s="70">
        <f t="shared" si="3"/>
        <v>108.56867384198803</v>
      </c>
    </row>
    <row r="70" spans="24:31">
      <c r="X70" s="6">
        <v>41374</v>
      </c>
      <c r="Y70" s="49">
        <v>61.369399999999999</v>
      </c>
      <c r="Z70" s="49">
        <v>1587.73</v>
      </c>
      <c r="AA70" s="49">
        <v>6.5000000000000002E-2</v>
      </c>
      <c r="AB70" s="66">
        <f>Y71/Price_data_Daily[[#This Row],[ASML]]-1</f>
        <v>9.6139118192455353E-3</v>
      </c>
      <c r="AC70" s="68">
        <f>Z71/Price_data_Daily[[#This Row],[S&amp;P500]]-1</f>
        <v>3.5522412500865741E-3</v>
      </c>
      <c r="AD70" s="70">
        <f t="shared" si="2"/>
        <v>103.80354202023487</v>
      </c>
      <c r="AE70" s="70">
        <f t="shared" si="3"/>
        <v>108.95433596367674</v>
      </c>
    </row>
    <row r="71" spans="24:31">
      <c r="X71" s="6">
        <v>41375</v>
      </c>
      <c r="Y71" s="49">
        <v>61.959400000000002</v>
      </c>
      <c r="Z71" s="49">
        <v>1593.37</v>
      </c>
      <c r="AA71" s="49">
        <v>6.3E-2</v>
      </c>
      <c r="AB71" s="66">
        <f>Y72/Price_data_Daily[[#This Row],[ASML]]-1</f>
        <v>-3.0294031252723341E-3</v>
      </c>
      <c r="AC71" s="68">
        <f>Z72/Price_data_Daily[[#This Row],[S&amp;P500]]-1</f>
        <v>-2.8367548027137257E-3</v>
      </c>
      <c r="AD71" s="70">
        <f t="shared" si="2"/>
        <v>103.48907924562444</v>
      </c>
      <c r="AE71" s="70">
        <f t="shared" si="3"/>
        <v>108.64525922785529</v>
      </c>
    </row>
    <row r="72" spans="24:31">
      <c r="X72" s="6">
        <v>41376</v>
      </c>
      <c r="Y72" s="49">
        <v>61.771700000000003</v>
      </c>
      <c r="Z72" s="49">
        <v>1588.85</v>
      </c>
      <c r="AA72" s="49">
        <v>5.5E-2</v>
      </c>
      <c r="AB72" s="66">
        <f>Y73/Price_data_Daily[[#This Row],[ASML]]-1</f>
        <v>-3.8200340932822097E-2</v>
      </c>
      <c r="AC72" s="68">
        <f>Z73/Price_data_Daily[[#This Row],[S&amp;P500]]-1</f>
        <v>-2.2966296377883388E-2</v>
      </c>
      <c r="AD72" s="70">
        <f t="shared" si="2"/>
        <v>99.535761135617747</v>
      </c>
      <c r="AE72" s="70">
        <f t="shared" si="3"/>
        <v>106.15008000437639</v>
      </c>
    </row>
    <row r="73" spans="24:31">
      <c r="X73" s="6">
        <v>41379</v>
      </c>
      <c r="Y73" s="49">
        <v>59.411999999999999</v>
      </c>
      <c r="Z73" s="49">
        <v>1552.36</v>
      </c>
      <c r="AA73" s="49">
        <v>5.5E-2</v>
      </c>
      <c r="AB73" s="66">
        <f>Y74/Price_data_Daily[[#This Row],[ASML]]-1</f>
        <v>1.9708139769743616E-2</v>
      </c>
      <c r="AC73" s="68">
        <f>Z74/Price_data_Daily[[#This Row],[S&amp;P500]]-1</f>
        <v>1.4307183900641673E-2</v>
      </c>
      <c r="AD73" s="70">
        <f t="shared" si="2"/>
        <v>101.49742582816631</v>
      </c>
      <c r="AE73" s="70">
        <f t="shared" si="3"/>
        <v>107.66878872006683</v>
      </c>
    </row>
    <row r="74" spans="24:31">
      <c r="X74" s="6">
        <v>41380</v>
      </c>
      <c r="Y74" s="49">
        <v>60.582900000000002</v>
      </c>
      <c r="Z74" s="49">
        <v>1574.5699</v>
      </c>
      <c r="AA74" s="49">
        <v>5.1999999999999998E-2</v>
      </c>
      <c r="AB74" s="66">
        <f>Y75/Price_data_Daily[[#This Row],[ASML]]-1</f>
        <v>2.5081334832106172E-2</v>
      </c>
      <c r="AC74" s="68">
        <f>Z75/Price_data_Daily[[#This Row],[S&amp;P500]]-1</f>
        <v>-1.4327658619664896E-2</v>
      </c>
      <c r="AD74" s="70">
        <f t="shared" si="2"/>
        <v>104.04311674995941</v>
      </c>
      <c r="AE74" s="70">
        <f t="shared" si="3"/>
        <v>106.12614707129289</v>
      </c>
    </row>
    <row r="75" spans="24:31">
      <c r="X75" s="6">
        <v>41381</v>
      </c>
      <c r="Y75" s="49">
        <v>62.102400000000003</v>
      </c>
      <c r="Z75" s="49">
        <v>1552.01</v>
      </c>
      <c r="AA75" s="49">
        <v>0.05</v>
      </c>
      <c r="AB75" s="66">
        <f>Y76/Price_data_Daily[[#This Row],[ASML]]-1</f>
        <v>2.7776704281960107E-2</v>
      </c>
      <c r="AC75" s="68">
        <f>Z76/Price_data_Daily[[#This Row],[S&amp;P500]]-1</f>
        <v>-6.7009877513676264E-3</v>
      </c>
      <c r="AD75" s="70">
        <f t="shared" si="2"/>
        <v>106.93309163649648</v>
      </c>
      <c r="AE75" s="70">
        <f t="shared" si="3"/>
        <v>105.41499705966832</v>
      </c>
    </row>
    <row r="76" spans="24:31">
      <c r="X76" s="6">
        <v>41382</v>
      </c>
      <c r="Y76" s="49">
        <v>63.827399999999997</v>
      </c>
      <c r="Z76" s="49">
        <v>1541.61</v>
      </c>
      <c r="AA76" s="49">
        <v>0.05</v>
      </c>
      <c r="AB76" s="66">
        <f>Y77/Price_data_Daily[[#This Row],[ASML]]-1</f>
        <v>8.1234704844628247E-3</v>
      </c>
      <c r="AC76" s="68">
        <f>Z77/Price_data_Daily[[#This Row],[S&amp;P500]]-1</f>
        <v>8.8478927874107161E-3</v>
      </c>
      <c r="AD76" s="70">
        <f t="shared" si="2"/>
        <v>107.80175945021793</v>
      </c>
      <c r="AE76" s="70">
        <f t="shared" si="3"/>
        <v>106.34769765183748</v>
      </c>
    </row>
    <row r="77" spans="24:31">
      <c r="X77" s="6">
        <v>41383</v>
      </c>
      <c r="Y77" s="49">
        <v>64.3459</v>
      </c>
      <c r="Z77" s="49">
        <v>1555.25</v>
      </c>
      <c r="AA77" s="49">
        <v>4.4999999999999998E-2</v>
      </c>
      <c r="AB77" s="66">
        <f>Y78/Price_data_Daily[[#This Row],[ASML]]-1</f>
        <v>-1.0418690235119876E-2</v>
      </c>
      <c r="AC77" s="68">
        <f>Z78/Price_data_Daily[[#This Row],[S&amp;P500]]-1</f>
        <v>4.6616299630284352E-3</v>
      </c>
      <c r="AD77" s="70">
        <f t="shared" si="2"/>
        <v>106.6786063117052</v>
      </c>
      <c r="AE77" s="70">
        <f t="shared" si="3"/>
        <v>106.84345126571037</v>
      </c>
    </row>
    <row r="78" spans="24:31">
      <c r="X78" s="6">
        <v>41386</v>
      </c>
      <c r="Y78" s="49">
        <v>63.6755</v>
      </c>
      <c r="Z78" s="49">
        <v>1562.5</v>
      </c>
      <c r="AA78" s="49">
        <v>4.4999999999999998E-2</v>
      </c>
      <c r="AB78" s="66">
        <f>Y79/Price_data_Daily[[#This Row],[ASML]]-1</f>
        <v>1.7407008975194538E-2</v>
      </c>
      <c r="AC78" s="68">
        <f>Z79/Price_data_Daily[[#This Row],[S&amp;P500]]-1</f>
        <v>1.0419200000000073E-2</v>
      </c>
      <c r="AD78" s="70">
        <f t="shared" ref="AD78:AD141" si="4">AD77*(1+AB78)</f>
        <v>108.53556176923429</v>
      </c>
      <c r="AE78" s="70">
        <f t="shared" ref="AE78:AE141" si="5">AE77*(1+AC78)</f>
        <v>107.95667455313807</v>
      </c>
    </row>
    <row r="79" spans="24:31">
      <c r="X79" s="6">
        <v>41387</v>
      </c>
      <c r="Y79" s="49">
        <v>64.783900000000003</v>
      </c>
      <c r="Z79" s="49">
        <v>1578.78</v>
      </c>
      <c r="AA79" s="49">
        <v>4.4999999999999998E-2</v>
      </c>
      <c r="AB79" s="66">
        <f>Y80/Price_data_Daily[[#This Row],[ASML]]-1</f>
        <v>1.4624003803414221E-2</v>
      </c>
      <c r="AC79" s="68">
        <f>Z80/Price_data_Daily[[#This Row],[S&amp;P500]]-1</f>
        <v>6.3340047378179776E-6</v>
      </c>
      <c r="AD79" s="70">
        <f t="shared" si="4"/>
        <v>110.12278623735327</v>
      </c>
      <c r="AE79" s="70">
        <f t="shared" si="5"/>
        <v>107.95735835122618</v>
      </c>
    </row>
    <row r="80" spans="24:31">
      <c r="X80" s="6">
        <v>41388</v>
      </c>
      <c r="Y80" s="49">
        <v>65.731300000000005</v>
      </c>
      <c r="Z80" s="49">
        <v>1578.79</v>
      </c>
      <c r="AA80" s="49">
        <v>4.8000000000000001E-2</v>
      </c>
      <c r="AB80" s="66">
        <f>Y81/Price_data_Daily[[#This Row],[ASML]]-1</f>
        <v>1.6997990302945576E-2</v>
      </c>
      <c r="AC80" s="68">
        <f>Z81/Price_data_Daily[[#This Row],[S&amp;P500]]-1</f>
        <v>4.0347354619678644E-3</v>
      </c>
      <c r="AD80" s="70">
        <f t="shared" si="4"/>
        <v>111.99465228994914</v>
      </c>
      <c r="AE80" s="70">
        <f t="shared" si="5"/>
        <v>108.39293773334624</v>
      </c>
    </row>
    <row r="81" spans="24:31">
      <c r="X81" s="6">
        <v>41389</v>
      </c>
      <c r="Y81" s="49">
        <v>66.848600000000005</v>
      </c>
      <c r="Z81" s="49">
        <v>1585.16</v>
      </c>
      <c r="AA81" s="49">
        <v>0.05</v>
      </c>
      <c r="AB81" s="66">
        <f>Y82/Price_data_Daily[[#This Row],[ASML]]-1</f>
        <v>-4.9140894498913568E-3</v>
      </c>
      <c r="AC81" s="68">
        <f>Z82/Price_data_Daily[[#This Row],[S&amp;P500]]-1</f>
        <v>-1.8420853415428429E-3</v>
      </c>
      <c r="AD81" s="70">
        <f t="shared" si="4"/>
        <v>111.44430055068685</v>
      </c>
      <c r="AE81" s="70">
        <f t="shared" si="5"/>
        <v>108.19326869162089</v>
      </c>
    </row>
    <row r="82" spans="24:31">
      <c r="X82" s="6">
        <v>41390</v>
      </c>
      <c r="Y82" s="49">
        <v>66.520099999999999</v>
      </c>
      <c r="Z82" s="49">
        <v>1582.24</v>
      </c>
      <c r="AA82" s="49">
        <v>4.4999999999999998E-2</v>
      </c>
      <c r="AB82" s="66">
        <f>Y83/Price_data_Daily[[#This Row],[ASML]]-1</f>
        <v>1.1395052021869967E-2</v>
      </c>
      <c r="AC82" s="68">
        <f>Z83/Price_data_Daily[[#This Row],[S&amp;P500]]-1</f>
        <v>7.1860147638789229E-3</v>
      </c>
      <c r="AD82" s="70">
        <f t="shared" si="4"/>
        <v>112.71421415300284</v>
      </c>
      <c r="AE82" s="70">
        <f t="shared" si="5"/>
        <v>108.97074711779119</v>
      </c>
    </row>
    <row r="83" spans="24:31">
      <c r="X83" s="6">
        <v>41393</v>
      </c>
      <c r="Y83" s="49">
        <v>67.278099999999995</v>
      </c>
      <c r="Z83" s="49">
        <v>1593.61</v>
      </c>
      <c r="AA83" s="49">
        <v>4.4999999999999998E-2</v>
      </c>
      <c r="AB83" s="66">
        <f>Y84/Price_data_Daily[[#This Row],[ASML]]-1</f>
        <v>-2.549120739140931E-3</v>
      </c>
      <c r="AC83" s="68">
        <f>Z84/Price_data_Daily[[#This Row],[S&amp;P500]]-1</f>
        <v>2.4848614152772619E-3</v>
      </c>
      <c r="AD83" s="70">
        <f t="shared" si="4"/>
        <v>112.42689201210945</v>
      </c>
      <c r="AE83" s="70">
        <f t="shared" si="5"/>
        <v>109.24152432269813</v>
      </c>
    </row>
    <row r="84" spans="24:31">
      <c r="X84" s="6">
        <v>41394</v>
      </c>
      <c r="Y84" s="49">
        <v>67.1066</v>
      </c>
      <c r="Z84" s="49">
        <v>1597.5699</v>
      </c>
      <c r="AA84" s="49">
        <v>4.4999999999999998E-2</v>
      </c>
      <c r="AB84" s="66">
        <f>Y85/Price_data_Daily[[#This Row],[ASML]]-1</f>
        <v>-4.7059454658706645E-3</v>
      </c>
      <c r="AC84" s="68">
        <f>Z85/Price_data_Daily[[#This Row],[S&amp;P500]]-1</f>
        <v>-9.3078243399552507E-3</v>
      </c>
      <c r="AD84" s="70">
        <f t="shared" si="4"/>
        <v>111.89781718940313</v>
      </c>
      <c r="AE84" s="70">
        <f t="shared" si="5"/>
        <v>108.22472340367351</v>
      </c>
    </row>
    <row r="85" spans="24:31">
      <c r="X85" s="6">
        <v>41395</v>
      </c>
      <c r="Y85" s="49">
        <v>66.790800000000004</v>
      </c>
      <c r="Z85" s="49">
        <v>1582.7</v>
      </c>
      <c r="AA85" s="49">
        <v>0.05</v>
      </c>
      <c r="AB85" s="66">
        <f>Y86/Price_data_Daily[[#This Row],[ASML]]-1</f>
        <v>2.539870760643681E-2</v>
      </c>
      <c r="AC85" s="68">
        <f>Z86/Price_data_Daily[[#This Row],[S&amp;P500]]-1</f>
        <v>9.4079737158019316E-3</v>
      </c>
      <c r="AD85" s="70">
        <f t="shared" si="4"/>
        <v>114.73987712999529</v>
      </c>
      <c r="AE85" s="70">
        <f t="shared" si="5"/>
        <v>109.2428987568552</v>
      </c>
    </row>
    <row r="86" spans="24:31">
      <c r="X86" s="6">
        <v>41396</v>
      </c>
      <c r="Y86" s="49">
        <v>68.487200000000001</v>
      </c>
      <c r="Z86" s="49">
        <v>1597.59</v>
      </c>
      <c r="AA86" s="49">
        <v>0.05</v>
      </c>
      <c r="AB86" s="66">
        <f>Y87/Price_data_Daily[[#This Row],[ASML]]-1</f>
        <v>2.1079851417491025E-2</v>
      </c>
      <c r="AC86" s="68">
        <f>Z87/Price_data_Daily[[#This Row],[S&amp;P500]]-1</f>
        <v>1.0534617768013232E-2</v>
      </c>
      <c r="AD86" s="70">
        <f t="shared" si="4"/>
        <v>117.15857669155677</v>
      </c>
      <c r="AE86" s="70">
        <f t="shared" si="5"/>
        <v>110.39373093912843</v>
      </c>
    </row>
    <row r="87" spans="24:31">
      <c r="X87" s="6">
        <v>41397</v>
      </c>
      <c r="Y87" s="49">
        <v>69.930899999999994</v>
      </c>
      <c r="Z87" s="49">
        <v>1614.42</v>
      </c>
      <c r="AA87" s="49">
        <v>4.4999999999999998E-2</v>
      </c>
      <c r="AB87" s="66">
        <f>Y88/Price_data_Daily[[#This Row],[ASML]]-1</f>
        <v>-1.6516303951472078E-2</v>
      </c>
      <c r="AC87" s="68">
        <f>Z88/Price_data_Daily[[#This Row],[S&amp;P500]]-1</f>
        <v>1.90780589933226E-3</v>
      </c>
      <c r="AD87" s="70">
        <f t="shared" si="4"/>
        <v>115.22355002839717</v>
      </c>
      <c r="AE87" s="70">
        <f t="shared" si="5"/>
        <v>110.6043407502634</v>
      </c>
    </row>
    <row r="88" spans="24:31">
      <c r="X88" s="6">
        <v>41400</v>
      </c>
      <c r="Y88" s="49">
        <v>68.775899999999993</v>
      </c>
      <c r="Z88" s="49">
        <v>1617.5</v>
      </c>
      <c r="AA88" s="49">
        <v>0.03</v>
      </c>
      <c r="AB88" s="66">
        <f>Y89/Price_data_Daily[[#This Row],[ASML]]-1</f>
        <v>1.0627269145151219E-2</v>
      </c>
      <c r="AC88" s="68">
        <f>Z89/Price_data_Daily[[#This Row],[S&amp;P500]]-1</f>
        <v>5.2302936630603813E-3</v>
      </c>
      <c r="AD88" s="70">
        <f t="shared" si="4"/>
        <v>116.44806170640874</v>
      </c>
      <c r="AE88" s="70">
        <f t="shared" si="5"/>
        <v>111.18283393279648</v>
      </c>
    </row>
    <row r="89" spans="24:31">
      <c r="X89" s="6">
        <v>41401</v>
      </c>
      <c r="Y89" s="49">
        <v>69.506799999999998</v>
      </c>
      <c r="Z89" s="49">
        <v>1625.96</v>
      </c>
      <c r="AA89" s="49">
        <v>3.5000000000000003E-2</v>
      </c>
      <c r="AB89" s="66">
        <f>Y90/Price_data_Daily[[#This Row],[ASML]]-1</f>
        <v>-5.321781465986053E-3</v>
      </c>
      <c r="AC89" s="68">
        <f>Z90/Price_data_Daily[[#This Row],[S&amp;P500]]-1</f>
        <v>4.1390317104972318E-3</v>
      </c>
      <c r="AD89" s="70">
        <f t="shared" si="4"/>
        <v>115.82835056986957</v>
      </c>
      <c r="AE89" s="70">
        <f t="shared" si="5"/>
        <v>111.64302320810728</v>
      </c>
    </row>
    <row r="90" spans="24:31">
      <c r="X90" s="6">
        <v>41402</v>
      </c>
      <c r="Y90" s="49">
        <v>69.136899999999997</v>
      </c>
      <c r="Z90" s="49">
        <v>1632.6899000000001</v>
      </c>
      <c r="AA90" s="49">
        <v>3.5000000000000003E-2</v>
      </c>
      <c r="AB90" s="66">
        <f>Y91/Price_data_Daily[[#This Row],[ASML]]-1</f>
        <v>-2.6107621255797575E-3</v>
      </c>
      <c r="AC90" s="68">
        <f>Z91/Price_data_Daily[[#This Row],[S&amp;P500]]-1</f>
        <v>-3.6871055550720122E-3</v>
      </c>
      <c r="AD90" s="70">
        <f t="shared" si="4"/>
        <v>115.52595029913338</v>
      </c>
      <c r="AE90" s="70">
        <f t="shared" si="5"/>
        <v>111.23138359705163</v>
      </c>
    </row>
    <row r="91" spans="24:31">
      <c r="X91" s="6">
        <v>41403</v>
      </c>
      <c r="Y91" s="49">
        <v>68.956400000000002</v>
      </c>
      <c r="Z91" s="49">
        <v>1626.67</v>
      </c>
      <c r="AA91" s="49">
        <v>3.5000000000000003E-2</v>
      </c>
      <c r="AB91" s="66">
        <f>Y92/Price_data_Daily[[#This Row],[ASML]]-1</f>
        <v>2.4731569513489537E-2</v>
      </c>
      <c r="AC91" s="68">
        <f>Z92/Price_data_Daily[[#This Row],[S&amp;P500]]-1</f>
        <v>4.3217124555072761E-3</v>
      </c>
      <c r="AD91" s="70">
        <f t="shared" si="4"/>
        <v>118.38308836956834</v>
      </c>
      <c r="AE91" s="70">
        <f t="shared" si="5"/>
        <v>111.71209365298631</v>
      </c>
    </row>
    <row r="92" spans="24:31">
      <c r="X92" s="6">
        <v>41404</v>
      </c>
      <c r="Y92" s="49">
        <v>70.661799999999999</v>
      </c>
      <c r="Z92" s="49">
        <v>1633.7</v>
      </c>
      <c r="AA92" s="49">
        <v>3.5000000000000003E-2</v>
      </c>
      <c r="AB92" s="66">
        <f>Y93/Price_data_Daily[[#This Row],[ASML]]-1</f>
        <v>-9.7053853708792825E-3</v>
      </c>
      <c r="AC92" s="68">
        <f>Z93/Price_data_Daily[[#This Row],[S&amp;P500]]-1</f>
        <v>4.2847524025280137E-5</v>
      </c>
      <c r="AD92" s="70">
        <f t="shared" si="4"/>
        <v>117.23413487554683</v>
      </c>
      <c r="AE92" s="70">
        <f t="shared" si="5"/>
        <v>111.71688023960303</v>
      </c>
    </row>
    <row r="93" spans="24:31">
      <c r="X93" s="6">
        <v>41407</v>
      </c>
      <c r="Y93" s="49">
        <v>69.975999999999999</v>
      </c>
      <c r="Z93" s="49">
        <v>1633.77</v>
      </c>
      <c r="AA93" s="49">
        <v>3.5000000000000003E-2</v>
      </c>
      <c r="AB93" s="66">
        <f>Y94/Price_data_Daily[[#This Row],[ASML]]-1</f>
        <v>1.0317823253687131E-3</v>
      </c>
      <c r="AC93" s="68">
        <f>Z94/Price_data_Daily[[#This Row],[S&amp;P500]]-1</f>
        <v>1.014218647667664E-2</v>
      </c>
      <c r="AD93" s="70">
        <f t="shared" si="4"/>
        <v>117.35509498384131</v>
      </c>
      <c r="AE93" s="70">
        <f t="shared" si="5"/>
        <v>112.84993367158563</v>
      </c>
    </row>
    <row r="94" spans="24:31">
      <c r="X94" s="6">
        <v>41408</v>
      </c>
      <c r="Y94" s="49">
        <v>70.048199999999994</v>
      </c>
      <c r="Z94" s="49">
        <v>1650.34</v>
      </c>
      <c r="AA94" s="49">
        <v>0.04</v>
      </c>
      <c r="AB94" s="66">
        <f>Y95/Price_data_Daily[[#This Row],[ASML]]-1</f>
        <v>1.1593445655991186E-2</v>
      </c>
      <c r="AC94" s="68">
        <f>Z95/Price_data_Daily[[#This Row],[S&amp;P500]]-1</f>
        <v>5.1140977010797339E-3</v>
      </c>
      <c r="AD94" s="70">
        <f t="shared" si="4"/>
        <v>118.71564489999015</v>
      </c>
      <c r="AE94" s="70">
        <f t="shared" si="5"/>
        <v>113.42705925794249</v>
      </c>
    </row>
    <row r="95" spans="24:31">
      <c r="X95" s="6">
        <v>41409</v>
      </c>
      <c r="Y95" s="49">
        <v>70.860299999999995</v>
      </c>
      <c r="Z95" s="49">
        <v>1658.78</v>
      </c>
      <c r="AA95" s="49">
        <v>3.6999999999999998E-2</v>
      </c>
      <c r="AB95" s="66">
        <f>Y96/Price_data_Daily[[#This Row],[ASML]]-1</f>
        <v>-1.0441671852927437E-2</v>
      </c>
      <c r="AC95" s="68">
        <f>Z96/Price_data_Daily[[#This Row],[S&amp;P500]]-1</f>
        <v>-5.0097059284534007E-3</v>
      </c>
      <c r="AD95" s="70">
        <f t="shared" si="4"/>
        <v>117.47605509213579</v>
      </c>
      <c r="AE95" s="70">
        <f t="shared" si="5"/>
        <v>112.85882304673093</v>
      </c>
    </row>
    <row r="96" spans="24:31">
      <c r="X96" s="6">
        <v>41410</v>
      </c>
      <c r="Y96" s="49">
        <v>70.120400000000004</v>
      </c>
      <c r="Z96" s="49">
        <v>1650.47</v>
      </c>
      <c r="AA96" s="49">
        <v>2.5000000000000001E-2</v>
      </c>
      <c r="AB96" s="66">
        <f>Y97/Price_data_Daily[[#This Row],[ASML]]-1</f>
        <v>1.6214967398930913E-2</v>
      </c>
      <c r="AC96" s="68">
        <f>Z97/Price_data_Daily[[#This Row],[S&amp;P500]]-1</f>
        <v>1.0300096336195219E-2</v>
      </c>
      <c r="AD96" s="70">
        <f t="shared" si="4"/>
        <v>119.38092549560979</v>
      </c>
      <c r="AE96" s="70">
        <f t="shared" si="5"/>
        <v>114.02127979650187</v>
      </c>
    </row>
    <row r="97" spans="24:31">
      <c r="X97" s="6">
        <v>41411</v>
      </c>
      <c r="Y97" s="49">
        <v>71.257400000000004</v>
      </c>
      <c r="Z97" s="49">
        <v>1667.47</v>
      </c>
      <c r="AA97" s="49">
        <v>0.03</v>
      </c>
      <c r="AB97" s="66">
        <f>Y98/Price_data_Daily[[#This Row],[ASML]]-1</f>
        <v>1.2915149865136755E-2</v>
      </c>
      <c r="AC97" s="68">
        <f>Z98/Price_data_Daily[[#This Row],[S&amp;P500]]-1</f>
        <v>-7.0765890840618351E-4</v>
      </c>
      <c r="AD97" s="70">
        <f t="shared" si="4"/>
        <v>120.92274803942432</v>
      </c>
      <c r="AE97" s="70">
        <f t="shared" si="5"/>
        <v>113.940591622106</v>
      </c>
    </row>
    <row r="98" spans="24:31">
      <c r="X98" s="6">
        <v>41414</v>
      </c>
      <c r="Y98" s="49">
        <v>72.177700000000002</v>
      </c>
      <c r="Z98" s="49">
        <v>1666.29</v>
      </c>
      <c r="AA98" s="49">
        <v>3.5000000000000003E-2</v>
      </c>
      <c r="AB98" s="66">
        <f>Y99/Price_data_Daily[[#This Row],[ASML]]-1</f>
        <v>8.5012406879134694E-3</v>
      </c>
      <c r="AC98" s="68">
        <f>Z99/Price_data_Daily[[#This Row],[S&amp;P500]]-1</f>
        <v>1.7223892599729229E-3</v>
      </c>
      <c r="AD98" s="70">
        <f t="shared" si="4"/>
        <v>121.95074142515138</v>
      </c>
      <c r="AE98" s="70">
        <f t="shared" si="5"/>
        <v>114.13684167339088</v>
      </c>
    </row>
    <row r="99" spans="24:31">
      <c r="X99" s="6">
        <v>41415</v>
      </c>
      <c r="Y99" s="49">
        <v>72.791300000000007</v>
      </c>
      <c r="Z99" s="49">
        <v>1669.16</v>
      </c>
      <c r="AA99" s="49">
        <v>0.04</v>
      </c>
      <c r="AB99" s="66">
        <f>Y100/Price_data_Daily[[#This Row],[ASML]]-1</f>
        <v>-7.3126870931005117E-3</v>
      </c>
      <c r="AC99" s="68">
        <f>Z100/Price_data_Daily[[#This Row],[S&amp;P500]]-1</f>
        <v>-8.273622660500024E-3</v>
      </c>
      <c r="AD99" s="70">
        <f t="shared" si="4"/>
        <v>121.05895381233763</v>
      </c>
      <c r="AE99" s="70">
        <f t="shared" si="5"/>
        <v>113.192516513724</v>
      </c>
    </row>
    <row r="100" spans="24:31">
      <c r="X100" s="6">
        <v>41416</v>
      </c>
      <c r="Y100" s="49">
        <v>72.259</v>
      </c>
      <c r="Z100" s="49">
        <v>1655.35</v>
      </c>
      <c r="AA100" s="49">
        <v>3.5000000000000003E-2</v>
      </c>
      <c r="AB100" s="66">
        <f>Y101/Price_data_Daily[[#This Row],[ASML]]-1</f>
        <v>-2.5048782850589646E-4</v>
      </c>
      <c r="AC100" s="68">
        <f>Z101/Price_data_Daily[[#This Row],[S&amp;P500]]-1</f>
        <v>-2.9238529616092412E-3</v>
      </c>
      <c r="AD100" s="70">
        <f t="shared" si="4"/>
        <v>121.02863001787598</v>
      </c>
      <c r="AE100" s="70">
        <f t="shared" si="5"/>
        <v>112.86155823908335</v>
      </c>
    </row>
    <row r="101" spans="24:31">
      <c r="X101" s="6">
        <v>41417</v>
      </c>
      <c r="Y101" s="49">
        <v>72.240899999999996</v>
      </c>
      <c r="Z101" s="49">
        <v>1650.51</v>
      </c>
      <c r="AA101" s="49">
        <v>0.04</v>
      </c>
      <c r="AB101" s="66">
        <f>Y102/Price_data_Daily[[#This Row],[ASML]]-1</f>
        <v>1.5488455985460003E-2</v>
      </c>
      <c r="AC101" s="68">
        <f>Z102/Price_data_Daily[[#This Row],[S&amp;P500]]-1</f>
        <v>-5.5134473586959665E-4</v>
      </c>
      <c r="AD101" s="70">
        <f t="shared" si="4"/>
        <v>122.90317662688838</v>
      </c>
      <c r="AE101" s="70">
        <f t="shared" si="5"/>
        <v>112.7993326130662</v>
      </c>
    </row>
    <row r="102" spans="24:31">
      <c r="X102" s="6">
        <v>41418</v>
      </c>
      <c r="Y102" s="49">
        <v>73.359800000000007</v>
      </c>
      <c r="Z102" s="49">
        <v>1649.6</v>
      </c>
      <c r="AA102" s="49">
        <v>3.6999999999999998E-2</v>
      </c>
      <c r="AB102" s="66">
        <f>Y103/Price_data_Daily[[#This Row],[ASML]]-1</f>
        <v>3.4194477084179553E-2</v>
      </c>
      <c r="AC102" s="68">
        <f>Z103/Price_data_Daily[[#This Row],[S&amp;P500]]-1</f>
        <v>6.3409917555770079E-3</v>
      </c>
      <c r="AD102" s="70">
        <f t="shared" si="4"/>
        <v>127.10578648362939</v>
      </c>
      <c r="AE102" s="70">
        <f t="shared" si="5"/>
        <v>113.51459225120024</v>
      </c>
    </row>
    <row r="103" spans="24:31">
      <c r="X103" s="6">
        <v>41422</v>
      </c>
      <c r="Y103" s="49">
        <v>75.868300000000005</v>
      </c>
      <c r="Z103" s="49">
        <v>1660.0600999999999</v>
      </c>
      <c r="AA103" s="49">
        <v>3.5000000000000003E-2</v>
      </c>
      <c r="AB103" s="66">
        <f>Y104/Price_data_Daily[[#This Row],[ASML]]-1</f>
        <v>-1.0941328591783428E-2</v>
      </c>
      <c r="AC103" s="68">
        <f>Z104/Price_data_Daily[[#This Row],[S&amp;P500]]-1</f>
        <v>-7.047997840560094E-3</v>
      </c>
      <c r="AD103" s="70">
        <f t="shared" si="4"/>
        <v>125.71508030779493</v>
      </c>
      <c r="AE103" s="70">
        <f t="shared" si="5"/>
        <v>112.71454165014173</v>
      </c>
    </row>
    <row r="104" spans="24:31">
      <c r="X104" s="6">
        <v>41423</v>
      </c>
      <c r="Y104" s="49">
        <v>75.038200000000003</v>
      </c>
      <c r="Z104" s="49">
        <v>1648.36</v>
      </c>
      <c r="AA104" s="49">
        <v>0.04</v>
      </c>
      <c r="AB104" s="66">
        <f>Y105/Price_data_Daily[[#This Row],[ASML]]-1</f>
        <v>5.4105775458366256E-3</v>
      </c>
      <c r="AC104" s="68">
        <f>Z105/Price_data_Daily[[#This Row],[S&amp;P500]]-1</f>
        <v>3.6703147370720224E-3</v>
      </c>
      <c r="AD104" s="70">
        <f t="shared" si="4"/>
        <v>126.39527149848134</v>
      </c>
      <c r="AE104" s="70">
        <f t="shared" si="5"/>
        <v>113.12823949344256</v>
      </c>
    </row>
    <row r="105" spans="24:31">
      <c r="X105" s="6">
        <v>41424</v>
      </c>
      <c r="Y105" s="49">
        <v>75.444199999999995</v>
      </c>
      <c r="Z105" s="49">
        <v>1654.41</v>
      </c>
      <c r="AA105" s="49">
        <v>2.5000000000000001E-2</v>
      </c>
      <c r="AB105" s="66">
        <f>Y106/Price_data_Daily[[#This Row],[ASML]]-1</f>
        <v>-2.798757227195714E-2</v>
      </c>
      <c r="AC105" s="68">
        <f>Z106/Price_data_Daily[[#This Row],[S&amp;P500]]-1</f>
        <v>-1.4307215261029627E-2</v>
      </c>
      <c r="AD105" s="70">
        <f t="shared" si="4"/>
        <v>122.85777470258394</v>
      </c>
      <c r="AE105" s="70">
        <f t="shared" si="5"/>
        <v>111.50968941890856</v>
      </c>
    </row>
    <row r="106" spans="24:31">
      <c r="X106" s="6">
        <v>41425</v>
      </c>
      <c r="Y106" s="49">
        <v>73.332700000000003</v>
      </c>
      <c r="Z106" s="49">
        <v>1630.74</v>
      </c>
      <c r="AA106" s="49">
        <v>0.03</v>
      </c>
      <c r="AB106" s="66">
        <f>Y107/Price_data_Daily[[#This Row],[ASML]]-1</f>
        <v>5.2909547855184424E-3</v>
      </c>
      <c r="AC106" s="68">
        <f>Z107/Price_data_Daily[[#This Row],[S&amp;P500]]-1</f>
        <v>5.9359554558053862E-3</v>
      </c>
      <c r="AD106" s="70">
        <f t="shared" si="4"/>
        <v>123.50780963358473</v>
      </c>
      <c r="AE106" s="70">
        <f t="shared" si="5"/>
        <v>112.17160596818989</v>
      </c>
    </row>
    <row r="107" spans="24:31">
      <c r="X107" s="6">
        <v>41428</v>
      </c>
      <c r="Y107" s="49">
        <v>73.720699999999994</v>
      </c>
      <c r="Z107" s="49">
        <v>1640.42</v>
      </c>
      <c r="AA107" s="49">
        <v>0.03</v>
      </c>
      <c r="AB107" s="66">
        <f>Y108/Price_data_Daily[[#This Row],[ASML]]-1</f>
        <v>-2.3255340765890642E-2</v>
      </c>
      <c r="AC107" s="68">
        <f>Z108/Price_data_Daily[[#This Row],[S&amp;P500]]-1</f>
        <v>-5.5107838236548856E-3</v>
      </c>
      <c r="AD107" s="70">
        <f t="shared" si="4"/>
        <v>120.63559343330697</v>
      </c>
      <c r="AE107" s="70">
        <f t="shared" si="5"/>
        <v>111.55345249654701</v>
      </c>
    </row>
    <row r="108" spans="24:31">
      <c r="X108" s="6">
        <v>41429</v>
      </c>
      <c r="Y108" s="49">
        <v>72.006299999999996</v>
      </c>
      <c r="Z108" s="49">
        <v>1631.38</v>
      </c>
      <c r="AA108" s="49">
        <v>0.04</v>
      </c>
      <c r="AB108" s="66">
        <f>Y109/Price_data_Daily[[#This Row],[ASML]]-1</f>
        <v>-2.4060394715462396E-2</v>
      </c>
      <c r="AC108" s="68">
        <f>Z109/Price_data_Daily[[#This Row],[S&amp;P500]]-1</f>
        <v>-1.3779744755973433E-2</v>
      </c>
      <c r="AD108" s="70">
        <f t="shared" si="4"/>
        <v>117.73305343856755</v>
      </c>
      <c r="AE108" s="70">
        <f t="shared" si="5"/>
        <v>110.01627439449699</v>
      </c>
    </row>
    <row r="109" spans="24:31">
      <c r="X109" s="6">
        <v>41430</v>
      </c>
      <c r="Y109" s="49">
        <v>70.273799999999994</v>
      </c>
      <c r="Z109" s="49">
        <v>1608.9</v>
      </c>
      <c r="AA109" s="49">
        <v>4.4999999999999998E-2</v>
      </c>
      <c r="AB109" s="66">
        <f>Y110/Price_data_Daily[[#This Row],[ASML]]-1</f>
        <v>2.1571339531945011E-2</v>
      </c>
      <c r="AC109" s="68">
        <f>Z110/Price_data_Daily[[#This Row],[S&amp;P500]]-1</f>
        <v>8.4903350114984288E-3</v>
      </c>
      <c r="AD109" s="70">
        <f t="shared" si="4"/>
        <v>120.27271310842352</v>
      </c>
      <c r="AE109" s="70">
        <f t="shared" si="5"/>
        <v>110.9503494208232</v>
      </c>
    </row>
    <row r="110" spans="24:31">
      <c r="X110" s="6">
        <v>41431</v>
      </c>
      <c r="Y110" s="49">
        <v>71.789699999999996</v>
      </c>
      <c r="Z110" s="49">
        <v>1622.5600999999999</v>
      </c>
      <c r="AA110" s="49">
        <v>4.4999999999999998E-2</v>
      </c>
      <c r="AB110" s="66">
        <f>Y111/Price_data_Daily[[#This Row],[ASML]]-1</f>
        <v>1.2946146870651321E-2</v>
      </c>
      <c r="AC110" s="68">
        <f>Z111/Price_data_Daily[[#This Row],[S&amp;P500]]-1</f>
        <v>1.2831512373563392E-2</v>
      </c>
      <c r="AD110" s="70">
        <f t="shared" si="4"/>
        <v>121.82978131685688</v>
      </c>
      <c r="AE110" s="70">
        <f t="shared" si="5"/>
        <v>112.37401020226767</v>
      </c>
    </row>
    <row r="111" spans="24:31">
      <c r="X111" s="6">
        <v>41432</v>
      </c>
      <c r="Y111" s="49">
        <v>72.719099999999997</v>
      </c>
      <c r="Z111" s="49">
        <v>1643.38</v>
      </c>
      <c r="AA111" s="49">
        <v>0.04</v>
      </c>
      <c r="AB111" s="66">
        <f>Y112/Price_data_Daily[[#This Row],[ASML]]-1</f>
        <v>9.9286157281941456E-4</v>
      </c>
      <c r="AC111" s="68">
        <f>Z112/Price_data_Daily[[#This Row],[S&amp;P500]]-1</f>
        <v>-3.4678528398801589E-4</v>
      </c>
      <c r="AD111" s="70">
        <f t="shared" si="4"/>
        <v>121.95074142515138</v>
      </c>
      <c r="AE111" s="70">
        <f t="shared" si="5"/>
        <v>112.3350405492268</v>
      </c>
    </row>
    <row r="112" spans="24:31">
      <c r="X112" s="6">
        <v>41435</v>
      </c>
      <c r="Y112" s="49">
        <v>72.791300000000007</v>
      </c>
      <c r="Z112" s="49">
        <v>1642.8100999999999</v>
      </c>
      <c r="AA112" s="49">
        <v>0.04</v>
      </c>
      <c r="AB112" s="66">
        <f>Y113/Price_data_Daily[[#This Row],[ASML]]-1</f>
        <v>-1.5618624753233057E-2</v>
      </c>
      <c r="AC112" s="68">
        <f>Z113/Price_data_Daily[[#This Row],[S&amp;P500]]-1</f>
        <v>-1.0153395088087103E-2</v>
      </c>
      <c r="AD112" s="70">
        <f t="shared" si="4"/>
        <v>120.04603855645338</v>
      </c>
      <c r="AE112" s="70">
        <f t="shared" si="5"/>
        <v>111.19445850029422</v>
      </c>
    </row>
    <row r="113" spans="24:31">
      <c r="X113" s="6">
        <v>41436</v>
      </c>
      <c r="Y113" s="49">
        <v>71.654399999999995</v>
      </c>
      <c r="Z113" s="49">
        <v>1626.13</v>
      </c>
      <c r="AA113" s="49">
        <v>4.4999999999999998E-2</v>
      </c>
      <c r="AB113" s="66">
        <f>Y114/Price_data_Daily[[#This Row],[ASML]]-1</f>
        <v>-9.1927362450874295E-3</v>
      </c>
      <c r="AC113" s="68">
        <f>Z114/Price_data_Daily[[#This Row],[S&amp;P500]]-1</f>
        <v>-8.3695645489598736E-3</v>
      </c>
      <c r="AD113" s="70">
        <f t="shared" si="4"/>
        <v>118.94248698673631</v>
      </c>
      <c r="AE113" s="70">
        <f t="shared" si="5"/>
        <v>110.26380930238936</v>
      </c>
    </row>
    <row r="114" spans="24:31">
      <c r="X114" s="6">
        <v>41437</v>
      </c>
      <c r="Y114" s="49">
        <v>70.995699999999999</v>
      </c>
      <c r="Z114" s="49">
        <v>1612.52</v>
      </c>
      <c r="AA114" s="49">
        <v>0.04</v>
      </c>
      <c r="AB114" s="66">
        <f>Y115/Price_data_Daily[[#This Row],[ASML]]-1</f>
        <v>1.9064534894366769E-2</v>
      </c>
      <c r="AC114" s="68">
        <f>Z115/Price_data_Daily[[#This Row],[S&amp;P500]]-1</f>
        <v>1.4784312752710083E-2</v>
      </c>
      <c r="AD114" s="70">
        <f t="shared" si="4"/>
        <v>121.21007018031771</v>
      </c>
      <c r="AE114" s="70">
        <f t="shared" si="5"/>
        <v>111.89398394442107</v>
      </c>
    </row>
    <row r="115" spans="24:31">
      <c r="X115" s="6">
        <v>41438</v>
      </c>
      <c r="Y115" s="49">
        <v>72.349199999999996</v>
      </c>
      <c r="Z115" s="49">
        <v>1636.36</v>
      </c>
      <c r="AA115" s="49">
        <v>4.2999999999999997E-2</v>
      </c>
      <c r="AB115" s="66">
        <f>Y116/Price_data_Daily[[#This Row],[ASML]]-1</f>
        <v>-5.1140855738555091E-3</v>
      </c>
      <c r="AC115" s="68">
        <f>Z116/Price_data_Daily[[#This Row],[S&amp;P500]]-1</f>
        <v>-5.8850130778067555E-3</v>
      </c>
      <c r="AD115" s="70">
        <f t="shared" si="4"/>
        <v>120.59019150900254</v>
      </c>
      <c r="AE115" s="70">
        <f t="shared" si="5"/>
        <v>111.23548638558024</v>
      </c>
    </row>
    <row r="116" spans="24:31">
      <c r="X116" s="6">
        <v>41439</v>
      </c>
      <c r="Y116" s="49">
        <v>71.979200000000006</v>
      </c>
      <c r="Z116" s="49">
        <v>1626.73</v>
      </c>
      <c r="AA116" s="49">
        <v>0.04</v>
      </c>
      <c r="AB116" s="66">
        <f>Y117/Price_data_Daily[[#This Row],[ASML]]-1</f>
        <v>-6.2670882699448205E-3</v>
      </c>
      <c r="AC116" s="68">
        <f>Z117/Price_data_Daily[[#This Row],[S&amp;P500]]-1</f>
        <v>7.567328321233413E-3</v>
      </c>
      <c r="AD116" s="70">
        <f t="shared" si="4"/>
        <v>119.83444213432607</v>
      </c>
      <c r="AE116" s="70">
        <f t="shared" si="5"/>
        <v>112.07724183203202</v>
      </c>
    </row>
    <row r="117" spans="24:31">
      <c r="X117" s="6">
        <v>41442</v>
      </c>
      <c r="Y117" s="49">
        <v>71.528099999999995</v>
      </c>
      <c r="Z117" s="49">
        <v>1639.04</v>
      </c>
      <c r="AA117" s="49">
        <v>0.04</v>
      </c>
      <c r="AB117" s="66">
        <f>Y118/Price_data_Daily[[#This Row],[ASML]]-1</f>
        <v>1.3624016295693764E-2</v>
      </c>
      <c r="AC117" s="68">
        <f>Z118/Price_data_Daily[[#This Row],[S&amp;P500]]-1</f>
        <v>7.7912070480281592E-3</v>
      </c>
      <c r="AD117" s="70">
        <f t="shared" si="4"/>
        <v>121.4670685267495</v>
      </c>
      <c r="AE117" s="70">
        <f t="shared" si="5"/>
        <v>112.9504588285173</v>
      </c>
    </row>
    <row r="118" spans="24:31">
      <c r="X118" s="6">
        <v>41443</v>
      </c>
      <c r="Y118" s="49">
        <v>72.502600000000001</v>
      </c>
      <c r="Z118" s="49">
        <v>1651.8100999999999</v>
      </c>
      <c r="AA118" s="49">
        <v>4.4999999999999998E-2</v>
      </c>
      <c r="AB118" s="66">
        <f>Y119/Price_data_Daily[[#This Row],[ASML]]-1</f>
        <v>-3.3598795077693921E-3</v>
      </c>
      <c r="AC118" s="68">
        <f>Z119/Price_data_Daily[[#This Row],[S&amp;P500]]-1</f>
        <v>-1.3851471183037201E-2</v>
      </c>
      <c r="AD118" s="70">
        <f t="shared" si="4"/>
        <v>121.05895381233765</v>
      </c>
      <c r="AE118" s="70">
        <f t="shared" si="5"/>
        <v>111.38592880294325</v>
      </c>
    </row>
    <row r="119" spans="24:31">
      <c r="X119" s="6">
        <v>41444</v>
      </c>
      <c r="Y119" s="49">
        <v>72.259</v>
      </c>
      <c r="Z119" s="49">
        <v>1628.9301</v>
      </c>
      <c r="AA119" s="49">
        <v>0.04</v>
      </c>
      <c r="AB119" s="66">
        <f>Y120/Price_data_Daily[[#This Row],[ASML]]-1</f>
        <v>-3.758839729307073E-2</v>
      </c>
      <c r="AC119" s="68">
        <f>Z120/Price_data_Daily[[#This Row],[S&amp;P500]]-1</f>
        <v>-2.5010404068289915E-2</v>
      </c>
      <c r="AD119" s="70">
        <f t="shared" si="4"/>
        <v>116.508541760556</v>
      </c>
      <c r="AE119" s="70">
        <f t="shared" si="5"/>
        <v>108.60012171605987</v>
      </c>
    </row>
    <row r="120" spans="24:31">
      <c r="X120" s="6">
        <v>41445</v>
      </c>
      <c r="Y120" s="49">
        <v>69.542900000000003</v>
      </c>
      <c r="Z120" s="49">
        <v>1588.1899000000001</v>
      </c>
      <c r="AA120" s="49">
        <v>0.04</v>
      </c>
      <c r="AB120" s="66">
        <f>Y121/Price_data_Daily[[#This Row],[ASML]]-1</f>
        <v>-8.433643118132883E-3</v>
      </c>
      <c r="AC120" s="68">
        <f>Z121/Price_data_Daily[[#This Row],[S&amp;P500]]-1</f>
        <v>2.669831863305383E-3</v>
      </c>
      <c r="AD120" s="70">
        <f t="shared" si="4"/>
        <v>115.52595029913338</v>
      </c>
      <c r="AE120" s="70">
        <f t="shared" si="5"/>
        <v>108.89006578137625</v>
      </c>
    </row>
    <row r="121" spans="24:31">
      <c r="X121" s="6">
        <v>41446</v>
      </c>
      <c r="Y121" s="49">
        <v>68.956400000000002</v>
      </c>
      <c r="Z121" s="49">
        <v>1592.4301</v>
      </c>
      <c r="AA121" s="49">
        <v>0.04</v>
      </c>
      <c r="AB121" s="66">
        <f>Y122/Price_data_Daily[[#This Row],[ASML]]-1</f>
        <v>-2.4992604022251674E-2</v>
      </c>
      <c r="AC121" s="68">
        <f>Z122/Price_data_Daily[[#This Row],[S&amp;P500]]-1</f>
        <v>-1.2145022880439171E-2</v>
      </c>
      <c r="AD121" s="70">
        <f t="shared" si="4"/>
        <v>112.63865596901282</v>
      </c>
      <c r="AE121" s="70">
        <f t="shared" si="5"/>
        <v>107.56759344100891</v>
      </c>
    </row>
    <row r="122" spans="24:31">
      <c r="X122" s="6">
        <v>41449</v>
      </c>
      <c r="Y122" s="49">
        <v>67.233000000000004</v>
      </c>
      <c r="Z122" s="49">
        <v>1573.09</v>
      </c>
      <c r="AA122" s="49">
        <v>0.04</v>
      </c>
      <c r="AB122" s="66">
        <f>Y123/Price_data_Daily[[#This Row],[ASML]]-1</f>
        <v>1.6642125146877129E-2</v>
      </c>
      <c r="AC122" s="68">
        <f>Z123/Price_data_Daily[[#This Row],[S&amp;P500]]-1</f>
        <v>9.4972315633561344E-3</v>
      </c>
      <c r="AD122" s="70">
        <f t="shared" si="4"/>
        <v>114.51320257802517</v>
      </c>
      <c r="AE122" s="70">
        <f t="shared" si="5"/>
        <v>108.58918778463112</v>
      </c>
    </row>
    <row r="123" spans="24:31">
      <c r="X123" s="6">
        <v>41450</v>
      </c>
      <c r="Y123" s="49">
        <v>68.351900000000001</v>
      </c>
      <c r="Z123" s="49">
        <v>1588.03</v>
      </c>
      <c r="AA123" s="49">
        <v>5.8000000000000003E-2</v>
      </c>
      <c r="AB123" s="66">
        <f>Y124/Price_data_Daily[[#This Row],[ASML]]-1</f>
        <v>1.4257101850863041E-2</v>
      </c>
      <c r="AC123" s="68">
        <f>Z124/Price_data_Daily[[#This Row],[S&amp;P500]]-1</f>
        <v>9.5904989200457091E-3</v>
      </c>
      <c r="AD123" s="70">
        <f t="shared" si="4"/>
        <v>116.14582897044859</v>
      </c>
      <c r="AE123" s="70">
        <f t="shared" si="5"/>
        <v>109.63061227280826</v>
      </c>
    </row>
    <row r="124" spans="24:31">
      <c r="X124" s="6">
        <v>41451</v>
      </c>
      <c r="Y124" s="49">
        <v>69.326400000000007</v>
      </c>
      <c r="Z124" s="49">
        <v>1603.26</v>
      </c>
      <c r="AA124" s="49">
        <v>5.5E-2</v>
      </c>
      <c r="AB124" s="66">
        <f>Y125/Price_data_Daily[[#This Row],[ASML]]-1</f>
        <v>1.5878510928015732E-2</v>
      </c>
      <c r="AC124" s="68">
        <f>Z125/Price_data_Daily[[#This Row],[S&amp;P500]]-1</f>
        <v>6.1998677694199422E-3</v>
      </c>
      <c r="AD124" s="70">
        <f t="shared" si="4"/>
        <v>117.99005178499931</v>
      </c>
      <c r="AE124" s="70">
        <f t="shared" si="5"/>
        <v>110.31030757238022</v>
      </c>
    </row>
    <row r="125" spans="24:31">
      <c r="X125" s="6">
        <v>41452</v>
      </c>
      <c r="Y125" s="49">
        <v>70.427199999999999</v>
      </c>
      <c r="Z125" s="49">
        <v>1613.2</v>
      </c>
      <c r="AA125" s="49">
        <v>4.4999999999999998E-2</v>
      </c>
      <c r="AB125" s="66">
        <f>Y126/Price_data_Daily[[#This Row],[ASML]]-1</f>
        <v>1.3581400368039676E-2</v>
      </c>
      <c r="AC125" s="68">
        <f>Z126/Price_data_Daily[[#This Row],[S&amp;P500]]-1</f>
        <v>-4.2896107116291438E-3</v>
      </c>
      <c r="AD125" s="70">
        <f t="shared" si="4"/>
        <v>119.59252191773712</v>
      </c>
      <c r="AE125" s="70">
        <f t="shared" si="5"/>
        <v>109.83711929541464</v>
      </c>
    </row>
    <row r="126" spans="24:31">
      <c r="X126" s="6">
        <v>41453</v>
      </c>
      <c r="Y126" s="49">
        <v>71.383700000000005</v>
      </c>
      <c r="Z126" s="49">
        <v>1606.28</v>
      </c>
      <c r="AA126" s="49">
        <v>0.03</v>
      </c>
      <c r="AB126" s="66">
        <f>Y127/Price_data_Daily[[#This Row],[ASML]]-1</f>
        <v>-8.9754383703843921E-3</v>
      </c>
      <c r="AC126" s="68">
        <f>Z127/Price_data_Daily[[#This Row],[S&amp;P500]]-1</f>
        <v>5.4037901237642405E-3</v>
      </c>
      <c r="AD126" s="70">
        <f t="shared" si="4"/>
        <v>118.51912660770562</v>
      </c>
      <c r="AE126" s="70">
        <f t="shared" si="5"/>
        <v>110.43065603588592</v>
      </c>
    </row>
    <row r="127" spans="24:31">
      <c r="X127" s="6">
        <v>41456</v>
      </c>
      <c r="Y127" s="49">
        <v>70.742999999999995</v>
      </c>
      <c r="Z127" s="49">
        <v>1614.96</v>
      </c>
      <c r="AA127" s="49">
        <v>0.01</v>
      </c>
      <c r="AB127" s="66">
        <f>Y128/Price_data_Daily[[#This Row],[ASML]]-1</f>
        <v>2.2956334902393127E-3</v>
      </c>
      <c r="AC127" s="68">
        <f>Z128/Price_data_Daily[[#This Row],[S&amp;P500]]-1</f>
        <v>-5.4490513696936471E-4</v>
      </c>
      <c r="AD127" s="70">
        <f t="shared" si="4"/>
        <v>118.79120308398018</v>
      </c>
      <c r="AE127" s="70">
        <f t="shared" si="5"/>
        <v>110.37048180413306</v>
      </c>
    </row>
    <row r="128" spans="24:31">
      <c r="X128" s="6">
        <v>41457</v>
      </c>
      <c r="Y128" s="49">
        <v>70.9054</v>
      </c>
      <c r="Z128" s="49">
        <v>1614.08</v>
      </c>
      <c r="AA128" s="49">
        <v>3.5000000000000003E-2</v>
      </c>
      <c r="AB128" s="66">
        <f>Y129/Price_data_Daily[[#This Row],[ASML]]-1</f>
        <v>1.3998933790656309E-2</v>
      </c>
      <c r="AC128" s="68">
        <f>Z129/Price_data_Daily[[#This Row],[S&amp;P500]]-1</f>
        <v>8.2399881046790746E-4</v>
      </c>
      <c r="AD128" s="70">
        <f t="shared" si="4"/>
        <v>120.45415327086522</v>
      </c>
      <c r="AE128" s="70">
        <f t="shared" si="5"/>
        <v>110.46142694985043</v>
      </c>
    </row>
    <row r="129" spans="24:31">
      <c r="X129" s="6">
        <v>41458</v>
      </c>
      <c r="Y129" s="49">
        <v>71.897999999999996</v>
      </c>
      <c r="Z129" s="49">
        <v>1615.41</v>
      </c>
      <c r="AA129" s="49">
        <v>3.5000000000000003E-2</v>
      </c>
      <c r="AB129" s="66">
        <f>Y130/Price_data_Daily[[#This Row],[ASML]]-1</f>
        <v>3.0372193941416992E-2</v>
      </c>
      <c r="AC129" s="68">
        <f>Z130/Price_data_Daily[[#This Row],[S&amp;P500]]-1</f>
        <v>1.0201744448777639E-2</v>
      </c>
      <c r="AD129" s="70">
        <f t="shared" si="4"/>
        <v>124.1126101750571</v>
      </c>
      <c r="AE129" s="70">
        <f t="shared" si="5"/>
        <v>111.58832619904013</v>
      </c>
    </row>
    <row r="130" spans="24:31">
      <c r="X130" s="6">
        <v>41460</v>
      </c>
      <c r="Y130" s="49">
        <v>74.081699999999998</v>
      </c>
      <c r="Z130" s="49">
        <v>1631.89</v>
      </c>
      <c r="AA130" s="49">
        <v>3.5000000000000003E-2</v>
      </c>
      <c r="AB130" s="66">
        <f>Y131/Price_data_Daily[[#This Row],[ASML]]-1</f>
        <v>-6.9436851476140093E-3</v>
      </c>
      <c r="AC130" s="68">
        <f>Z131/Price_data_Daily[[#This Row],[S&amp;P500]]-1</f>
        <v>5.2515794569487628E-3</v>
      </c>
      <c r="AD130" s="70">
        <f t="shared" si="4"/>
        <v>123.25081128715294</v>
      </c>
      <c r="AE130" s="70">
        <f t="shared" si="5"/>
        <v>112.1743411605423</v>
      </c>
    </row>
    <row r="131" spans="24:31">
      <c r="X131" s="6">
        <v>41463</v>
      </c>
      <c r="Y131" s="49">
        <v>73.567300000000003</v>
      </c>
      <c r="Z131" s="49">
        <v>1640.46</v>
      </c>
      <c r="AA131" s="49">
        <v>3.5000000000000003E-2</v>
      </c>
      <c r="AB131" s="66">
        <f>Y132/Price_data_Daily[[#This Row],[ASML]]-1</f>
        <v>7.3592479267281519E-3</v>
      </c>
      <c r="AC131" s="68">
        <f>Z132/Price_data_Daily[[#This Row],[S&amp;P500]]-1</f>
        <v>7.2296185216340625E-3</v>
      </c>
      <c r="AD131" s="70">
        <f t="shared" si="4"/>
        <v>124.15784456458549</v>
      </c>
      <c r="AE131" s="70">
        <f t="shared" si="5"/>
        <v>112.98531885504865</v>
      </c>
    </row>
    <row r="132" spans="24:31">
      <c r="X132" s="6">
        <v>41464</v>
      </c>
      <c r="Y132" s="49">
        <v>74.108699999999999</v>
      </c>
      <c r="Z132" s="49">
        <v>1652.3199</v>
      </c>
      <c r="AA132" s="49">
        <v>3.5000000000000003E-2</v>
      </c>
      <c r="AB132" s="66">
        <f>Y133/Price_data_Daily[[#This Row],[ASML]]-1</f>
        <v>2.0943559932909306E-2</v>
      </c>
      <c r="AC132" s="68">
        <f>Z133/Price_data_Daily[[#This Row],[S&amp;P500]]-1</f>
        <v>1.8162342534266962E-4</v>
      </c>
      <c r="AD132" s="70">
        <f t="shared" si="4"/>
        <v>126.75815182336473</v>
      </c>
      <c r="AE132" s="70">
        <f t="shared" si="5"/>
        <v>113.00583963567253</v>
      </c>
    </row>
    <row r="133" spans="24:31">
      <c r="X133" s="6">
        <v>41465</v>
      </c>
      <c r="Y133" s="49">
        <v>75.660799999999995</v>
      </c>
      <c r="Z133" s="49">
        <v>1652.62</v>
      </c>
      <c r="AA133" s="49">
        <v>0.03</v>
      </c>
      <c r="AB133" s="66">
        <f>Y134/Price_data_Daily[[#This Row],[ASML]]-1</f>
        <v>4.1621288699035697E-2</v>
      </c>
      <c r="AC133" s="68">
        <f>Z134/Price_data_Daily[[#This Row],[S&amp;P500]]-1</f>
        <v>1.3554235093367062E-2</v>
      </c>
      <c r="AD133" s="70">
        <f t="shared" si="4"/>
        <v>132.03398945536119</v>
      </c>
      <c r="AE133" s="70">
        <f t="shared" si="5"/>
        <v>114.53754735301777</v>
      </c>
    </row>
    <row r="134" spans="24:31">
      <c r="X134" s="6">
        <v>41466</v>
      </c>
      <c r="Y134" s="49">
        <v>78.809899999999999</v>
      </c>
      <c r="Z134" s="49">
        <v>1675.02</v>
      </c>
      <c r="AA134" s="49">
        <v>0.03</v>
      </c>
      <c r="AB134" s="66">
        <f>Y135/Price_data_Daily[[#This Row],[ASML]]-1</f>
        <v>-2.1748536668617646E-3</v>
      </c>
      <c r="AC134" s="68">
        <f>Z135/Price_data_Daily[[#This Row],[S&amp;P500]]-1</f>
        <v>3.0864706093061134E-3</v>
      </c>
      <c r="AD134" s="70">
        <f t="shared" si="4"/>
        <v>131.74683484924381</v>
      </c>
      <c r="AE134" s="70">
        <f t="shared" si="5"/>
        <v>114.89106412658487</v>
      </c>
    </row>
    <row r="135" spans="24:31">
      <c r="X135" s="6">
        <v>41467</v>
      </c>
      <c r="Y135" s="49">
        <v>78.638499999999993</v>
      </c>
      <c r="Z135" s="49">
        <v>1680.1899000000001</v>
      </c>
      <c r="AA135" s="49">
        <v>0.03</v>
      </c>
      <c r="AB135" s="66">
        <f>Y136/Price_data_Daily[[#This Row],[ASML]]-1</f>
        <v>-2.6399282794050682E-3</v>
      </c>
      <c r="AC135" s="68">
        <f>Z136/Price_data_Daily[[#This Row],[S&amp;P500]]-1</f>
        <v>1.3749041105413085E-3</v>
      </c>
      <c r="AD135" s="70">
        <f t="shared" si="4"/>
        <v>131.39903265420318</v>
      </c>
      <c r="AE135" s="70">
        <f t="shared" si="5"/>
        <v>115.04902832291697</v>
      </c>
    </row>
    <row r="136" spans="24:31">
      <c r="X136" s="6">
        <v>41470</v>
      </c>
      <c r="Y136" s="49">
        <v>78.430899999999994</v>
      </c>
      <c r="Z136" s="49">
        <v>1682.5</v>
      </c>
      <c r="AA136" s="49">
        <v>0.02</v>
      </c>
      <c r="AB136" s="66">
        <f>Y137/Price_data_Daily[[#This Row],[ASML]]-1</f>
        <v>9.4337818385357153E-3</v>
      </c>
      <c r="AC136" s="68">
        <f>Z137/Price_data_Daily[[#This Row],[S&amp;P500]]-1</f>
        <v>-3.7087667161961324E-3</v>
      </c>
      <c r="AD136" s="70">
        <f t="shared" si="4"/>
        <v>132.63862246205755</v>
      </c>
      <c r="AE136" s="70">
        <f t="shared" si="5"/>
        <v>114.62233831594223</v>
      </c>
    </row>
    <row r="137" spans="24:31">
      <c r="X137" s="6">
        <v>41471</v>
      </c>
      <c r="Y137" s="49">
        <v>79.1708</v>
      </c>
      <c r="Z137" s="49">
        <v>1676.26</v>
      </c>
      <c r="AA137" s="49">
        <v>3.5000000000000003E-2</v>
      </c>
      <c r="AB137" s="66">
        <f>Y138/Price_data_Daily[[#This Row],[ASML]]-1</f>
        <v>1.401905753131194E-2</v>
      </c>
      <c r="AC137" s="68">
        <f>Z138/Price_data_Daily[[#This Row],[S&amp;P500]]-1</f>
        <v>2.7740326679632776E-3</v>
      </c>
      <c r="AD137" s="70">
        <f t="shared" si="4"/>
        <v>134.4980909412271</v>
      </c>
      <c r="AE137" s="70">
        <f t="shared" si="5"/>
        <v>114.94030442690899</v>
      </c>
    </row>
    <row r="138" spans="24:31">
      <c r="X138" s="6">
        <v>41472</v>
      </c>
      <c r="Y138" s="49">
        <v>80.280699999999996</v>
      </c>
      <c r="Z138" s="49">
        <v>1680.91</v>
      </c>
      <c r="AA138" s="49">
        <v>2.5000000000000001E-2</v>
      </c>
      <c r="AB138" s="66">
        <f>Y139/Price_data_Daily[[#This Row],[ASML]]-1</f>
        <v>1.2369099920652715E-3</v>
      </c>
      <c r="AC138" s="68">
        <f>Z139/Price_data_Daily[[#This Row],[S&amp;P500]]-1</f>
        <v>5.0329880838353436E-3</v>
      </c>
      <c r="AD138" s="70">
        <f t="shared" si="4"/>
        <v>134.664452973826</v>
      </c>
      <c r="AE138" s="70">
        <f t="shared" si="5"/>
        <v>115.51879760944203</v>
      </c>
    </row>
    <row r="139" spans="24:31">
      <c r="X139" s="6">
        <v>41473</v>
      </c>
      <c r="Y139" s="49">
        <v>80.38</v>
      </c>
      <c r="Z139" s="49">
        <v>1689.37</v>
      </c>
      <c r="AA139" s="49">
        <v>2.1999999999999999E-2</v>
      </c>
      <c r="AB139" s="66">
        <f>Y140/Price_data_Daily[[#This Row],[ASML]]-1</f>
        <v>-3.3714854441391218E-4</v>
      </c>
      <c r="AC139" s="68">
        <f>Z140/Price_data_Daily[[#This Row],[S&amp;P500]]-1</f>
        <v>1.6100676583579165E-3</v>
      </c>
      <c r="AD139" s="70">
        <f t="shared" si="4"/>
        <v>134.61905104952157</v>
      </c>
      <c r="AE139" s="70">
        <f t="shared" si="5"/>
        <v>115.70479068940539</v>
      </c>
    </row>
    <row r="140" spans="24:31">
      <c r="X140" s="6">
        <v>41474</v>
      </c>
      <c r="Y140" s="49">
        <v>80.352900000000005</v>
      </c>
      <c r="Z140" s="49">
        <v>1692.09</v>
      </c>
      <c r="AA140" s="49">
        <v>0.02</v>
      </c>
      <c r="AB140" s="66">
        <f>Y141/Price_data_Daily[[#This Row],[ASML]]-1</f>
        <v>-4.4914371478814719E-3</v>
      </c>
      <c r="AC140" s="68">
        <f>Z141/Price_data_Daily[[#This Row],[S&amp;P500]]-1</f>
        <v>2.0329887890124798E-3</v>
      </c>
      <c r="AD140" s="70">
        <f t="shared" si="4"/>
        <v>134.01441804282521</v>
      </c>
      <c r="AE140" s="70">
        <f t="shared" si="5"/>
        <v>115.94001723171198</v>
      </c>
    </row>
    <row r="141" spans="24:31">
      <c r="X141" s="6">
        <v>41477</v>
      </c>
      <c r="Y141" s="49">
        <v>79.992000000000004</v>
      </c>
      <c r="Z141" s="49">
        <v>1695.53</v>
      </c>
      <c r="AA141" s="49">
        <v>5.0000000000000001E-3</v>
      </c>
      <c r="AB141" s="66">
        <f>Y142/Price_data_Daily[[#This Row],[ASML]]-1</f>
        <v>-9.0259025902605927E-4</v>
      </c>
      <c r="AC141" s="68">
        <f>Z142/Price_data_Daily[[#This Row],[S&amp;P500]]-1</f>
        <v>-1.8519283056034341E-3</v>
      </c>
      <c r="AD141" s="70">
        <f t="shared" si="4"/>
        <v>133.89345793453072</v>
      </c>
      <c r="AE141" s="70">
        <f t="shared" si="5"/>
        <v>115.72530463204842</v>
      </c>
    </row>
    <row r="142" spans="24:31">
      <c r="X142" s="6">
        <v>41478</v>
      </c>
      <c r="Y142" s="49">
        <v>79.919799999999995</v>
      </c>
      <c r="Z142" s="49">
        <v>1692.39</v>
      </c>
      <c r="AA142" s="49">
        <v>0.02</v>
      </c>
      <c r="AB142" s="66">
        <f>Y143/Price_data_Daily[[#This Row],[ASML]]-1</f>
        <v>-1.8068113283565834E-3</v>
      </c>
      <c r="AC142" s="68">
        <f>Z143/Price_data_Daily[[#This Row],[S&amp;P500]]-1</f>
        <v>-3.8112373625465157E-3</v>
      </c>
      <c r="AD142" s="70">
        <f t="shared" ref="AD142:AD205" si="6">AD141*(1+AB142)</f>
        <v>133.65153771794178</v>
      </c>
      <c r="AE142" s="70">
        <f t="shared" ref="AE142:AE205" si="7">AE141*(1+AC142)</f>
        <v>115.28424802724268</v>
      </c>
    </row>
    <row r="143" spans="24:31">
      <c r="X143" s="6">
        <v>41479</v>
      </c>
      <c r="Y143" s="49">
        <v>79.775400000000005</v>
      </c>
      <c r="Z143" s="49">
        <v>1685.9399000000001</v>
      </c>
      <c r="AA143" s="49">
        <v>0.02</v>
      </c>
      <c r="AB143" s="66">
        <f>Y144/Price_data_Daily[[#This Row],[ASML]]-1</f>
        <v>1.4251260413611133E-2</v>
      </c>
      <c r="AC143" s="68">
        <f>Z144/Price_data_Daily[[#This Row],[S&amp;P500]]-1</f>
        <v>2.5564968241156283E-3</v>
      </c>
      <c r="AD143" s="70">
        <f t="shared" si="6"/>
        <v>135.55624058663975</v>
      </c>
      <c r="AE143" s="70">
        <f t="shared" si="7"/>
        <v>115.57897184119489</v>
      </c>
    </row>
    <row r="144" spans="24:31">
      <c r="X144" s="6">
        <v>41480</v>
      </c>
      <c r="Y144" s="49">
        <v>80.912300000000002</v>
      </c>
      <c r="Z144" s="49">
        <v>1690.25</v>
      </c>
      <c r="AA144" s="49">
        <v>1.4999999999999999E-2</v>
      </c>
      <c r="AB144" s="66">
        <f>Y145/Price_data_Daily[[#This Row],[ASML]]-1</f>
        <v>-5.4639405875249736E-3</v>
      </c>
      <c r="AC144" s="68">
        <f>Z145/Price_data_Daily[[#This Row],[S&amp;P500]]-1</f>
        <v>8.2827984026034862E-4</v>
      </c>
      <c r="AD144" s="70">
        <f t="shared" si="6"/>
        <v>134.81556934180611</v>
      </c>
      <c r="AE144" s="70">
        <f t="shared" si="7"/>
        <v>115.67470357352896</v>
      </c>
    </row>
    <row r="145" spans="24:31">
      <c r="X145" s="6">
        <v>41481</v>
      </c>
      <c r="Y145" s="49">
        <v>80.470200000000006</v>
      </c>
      <c r="Z145" s="49">
        <v>1691.65</v>
      </c>
      <c r="AA145" s="49">
        <v>1.4999999999999999E-2</v>
      </c>
      <c r="AB145" s="66">
        <f>Y146/Price_data_Daily[[#This Row],[ASML]]-1</f>
        <v>2.9153649425501804E-3</v>
      </c>
      <c r="AC145" s="68">
        <f>Z146/Price_data_Daily[[#This Row],[S&amp;P500]]-1</f>
        <v>-3.7359973989892215E-3</v>
      </c>
      <c r="AD145" s="70">
        <f t="shared" si="6"/>
        <v>135.20860592637516</v>
      </c>
      <c r="AE145" s="70">
        <f t="shared" si="7"/>
        <v>115.2425431818494</v>
      </c>
    </row>
    <row r="146" spans="24:31">
      <c r="X146" s="6">
        <v>41484</v>
      </c>
      <c r="Y146" s="49">
        <v>80.704800000000006</v>
      </c>
      <c r="Z146" s="49">
        <v>1685.33</v>
      </c>
      <c r="AA146" s="49">
        <v>0.02</v>
      </c>
      <c r="AB146" s="66">
        <f>Y147/Price_data_Daily[[#This Row],[ASML]]-1</f>
        <v>7.2672257412198515E-3</v>
      </c>
      <c r="AC146" s="68">
        <f>Z147/Price_data_Daily[[#This Row],[S&amp;P500]]-1</f>
        <v>3.738140304867521E-4</v>
      </c>
      <c r="AD146" s="70">
        <f t="shared" si="6"/>
        <v>136.19119738779776</v>
      </c>
      <c r="AE146" s="70">
        <f t="shared" si="7"/>
        <v>115.28562246139975</v>
      </c>
    </row>
    <row r="147" spans="24:31">
      <c r="X147" s="6">
        <v>41485</v>
      </c>
      <c r="Y147" s="49">
        <v>81.291300000000007</v>
      </c>
      <c r="Z147" s="49">
        <v>1685.96</v>
      </c>
      <c r="AA147" s="49">
        <v>0.03</v>
      </c>
      <c r="AB147" s="66">
        <f>Y148/Price_data_Daily[[#This Row],[ASML]]-1</f>
        <v>-1.5536717951367685E-3</v>
      </c>
      <c r="AC147" s="68">
        <f>Z148/Price_data_Daily[[#This Row],[S&amp;P500]]-1</f>
        <v>-1.3642079290143716E-4</v>
      </c>
      <c r="AD147" s="70">
        <f t="shared" si="6"/>
        <v>135.97960096567044</v>
      </c>
      <c r="AE147" s="70">
        <f t="shared" si="7"/>
        <v>115.26989510537344</v>
      </c>
    </row>
    <row r="148" spans="24:31">
      <c r="X148" s="6">
        <v>41486</v>
      </c>
      <c r="Y148" s="49">
        <v>81.165000000000006</v>
      </c>
      <c r="Z148" s="49">
        <v>1685.73</v>
      </c>
      <c r="AA148" s="49">
        <v>0.03</v>
      </c>
      <c r="AB148" s="66">
        <f>Y149/Price_data_Daily[[#This Row],[ASML]]-1</f>
        <v>1.3785498675537466E-2</v>
      </c>
      <c r="AC148" s="68">
        <f>Z149/Price_data_Daily[[#This Row],[S&amp;P500]]-1</f>
        <v>1.254056106256618E-2</v>
      </c>
      <c r="AD148" s="70">
        <f t="shared" si="6"/>
        <v>137.8541475746828</v>
      </c>
      <c r="AE148" s="70">
        <f t="shared" si="7"/>
        <v>116.71544426361797</v>
      </c>
    </row>
    <row r="149" spans="24:31">
      <c r="X149" s="6">
        <v>41487</v>
      </c>
      <c r="Y149" s="49">
        <v>82.283900000000003</v>
      </c>
      <c r="Z149" s="49">
        <v>1706.87</v>
      </c>
      <c r="AA149" s="49">
        <v>3.5000000000000003E-2</v>
      </c>
      <c r="AB149" s="66">
        <f>Y150/Price_data_Daily[[#This Row],[ASML]]-1</f>
        <v>8.1145886376314813E-3</v>
      </c>
      <c r="AC149" s="68">
        <f>Z150/Price_data_Daily[[#This Row],[S&amp;P500]]-1</f>
        <v>1.6404295581973205E-3</v>
      </c>
      <c r="AD149" s="70">
        <f t="shared" si="6"/>
        <v>138.9727772742427</v>
      </c>
      <c r="AE149" s="70">
        <f t="shared" si="7"/>
        <v>116.90690772828614</v>
      </c>
    </row>
    <row r="150" spans="24:31">
      <c r="X150" s="6">
        <v>41488</v>
      </c>
      <c r="Y150" s="49">
        <v>82.951599999999999</v>
      </c>
      <c r="Z150" s="49">
        <v>1709.67</v>
      </c>
      <c r="AA150" s="49">
        <v>0.03</v>
      </c>
      <c r="AB150" s="66">
        <f>Y151/Price_data_Daily[[#This Row],[ASML]]-1</f>
        <v>9.7888407215762641E-4</v>
      </c>
      <c r="AC150" s="68">
        <f>Z151/Price_data_Daily[[#This Row],[S&amp;P500]]-1</f>
        <v>-1.479817742605305E-3</v>
      </c>
      <c r="AD150" s="70">
        <f t="shared" si="6"/>
        <v>139.10881551237998</v>
      </c>
      <c r="AE150" s="70">
        <f t="shared" si="7"/>
        <v>116.7339068119967</v>
      </c>
    </row>
    <row r="151" spans="24:31">
      <c r="X151" s="6">
        <v>41491</v>
      </c>
      <c r="Y151" s="49">
        <v>83.032799999999995</v>
      </c>
      <c r="Z151" s="49">
        <v>1707.14</v>
      </c>
      <c r="AA151" s="49">
        <v>3.5000000000000003E-2</v>
      </c>
      <c r="AB151" s="66">
        <f>Y152/Price_data_Daily[[#This Row],[ASML]]-1</f>
        <v>4.3476794712460354E-4</v>
      </c>
      <c r="AC151" s="68">
        <f>Z152/Price_data_Daily[[#This Row],[S&amp;P500]]-1</f>
        <v>-5.723022130581068E-3</v>
      </c>
      <c r="AD151" s="70">
        <f t="shared" si="6"/>
        <v>139.16929556652724</v>
      </c>
      <c r="AE151" s="70">
        <f t="shared" si="7"/>
        <v>116.06583607992246</v>
      </c>
    </row>
    <row r="152" spans="24:31">
      <c r="X152" s="6">
        <v>41492</v>
      </c>
      <c r="Y152" s="49">
        <v>83.068899999999999</v>
      </c>
      <c r="Z152" s="49">
        <v>1697.37</v>
      </c>
      <c r="AA152" s="49">
        <v>0.04</v>
      </c>
      <c r="AB152" s="66">
        <f>Y153/Price_data_Daily[[#This Row],[ASML]]-1</f>
        <v>-6.0829022654688147E-3</v>
      </c>
      <c r="AC152" s="68">
        <f>Z153/Price_data_Daily[[#This Row],[S&amp;P500]]-1</f>
        <v>-3.8058879325072459E-3</v>
      </c>
      <c r="AD152" s="70">
        <f t="shared" si="6"/>
        <v>138.32274234324191</v>
      </c>
      <c r="AE152" s="70">
        <f t="shared" si="7"/>
        <v>115.62410251500953</v>
      </c>
    </row>
    <row r="153" spans="24:31">
      <c r="X153" s="6">
        <v>41493</v>
      </c>
      <c r="Y153" s="49">
        <v>82.563599999999994</v>
      </c>
      <c r="Z153" s="49">
        <v>1690.91</v>
      </c>
      <c r="AA153" s="49">
        <v>0.04</v>
      </c>
      <c r="AB153" s="66">
        <f>Y154/Price_data_Daily[[#This Row],[ASML]]-1</f>
        <v>4.153161926078841E-3</v>
      </c>
      <c r="AC153" s="68">
        <f>Z154/Price_data_Daily[[#This Row],[S&amp;P500]]-1</f>
        <v>3.8854817819991005E-3</v>
      </c>
      <c r="AD153" s="70">
        <f t="shared" si="6"/>
        <v>138.89721909025269</v>
      </c>
      <c r="AE153" s="70">
        <f t="shared" si="7"/>
        <v>116.0733578588916</v>
      </c>
    </row>
    <row r="154" spans="24:31">
      <c r="X154" s="6">
        <v>41494</v>
      </c>
      <c r="Y154" s="49">
        <v>82.906499999999994</v>
      </c>
      <c r="Z154" s="49">
        <v>1697.48</v>
      </c>
      <c r="AA154" s="49">
        <v>4.4999999999999998E-2</v>
      </c>
      <c r="AB154" s="66">
        <f>Y155/Price_data_Daily[[#This Row],[ASML]]-1</f>
        <v>-4.3530965605833583E-3</v>
      </c>
      <c r="AC154" s="68">
        <f>Z155/Price_data_Daily[[#This Row],[S&amp;P500]]-1</f>
        <v>-3.5699978792091969E-3</v>
      </c>
      <c r="AD154" s="70">
        <f t="shared" si="6"/>
        <v>138.29258608355633</v>
      </c>
      <c r="AE154" s="70">
        <f t="shared" si="7"/>
        <v>115.65897621750267</v>
      </c>
    </row>
    <row r="155" spans="24:31">
      <c r="X155" s="6">
        <v>41495</v>
      </c>
      <c r="Y155" s="49">
        <v>82.545599999999993</v>
      </c>
      <c r="Z155" s="49">
        <v>1691.42</v>
      </c>
      <c r="AA155" s="49">
        <v>4.8000000000000001E-2</v>
      </c>
      <c r="AB155" s="66">
        <f>Y156/Price_data_Daily[[#This Row],[ASML]]-1</f>
        <v>-8.746680622588876E-4</v>
      </c>
      <c r="AC155" s="68">
        <f>Z156/Price_data_Daily[[#This Row],[S&amp;P500]]-1</f>
        <v>-1.1528774639061323E-3</v>
      </c>
      <c r="AD155" s="70">
        <f t="shared" si="6"/>
        <v>138.17162597526186</v>
      </c>
      <c r="AE155" s="70">
        <f t="shared" si="7"/>
        <v>115.52563559032305</v>
      </c>
    </row>
    <row r="156" spans="24:31">
      <c r="X156" s="6">
        <v>41498</v>
      </c>
      <c r="Y156" s="49">
        <v>82.473399999999998</v>
      </c>
      <c r="Z156" s="49">
        <v>1689.47</v>
      </c>
      <c r="AA156" s="49">
        <v>4.8000000000000001E-2</v>
      </c>
      <c r="AB156" s="66">
        <f>Y157/Price_data_Daily[[#This Row],[ASML]]-1</f>
        <v>7.2205098856115146E-3</v>
      </c>
      <c r="AC156" s="68">
        <f>Z157/Price_data_Daily[[#This Row],[S&amp;P500]]-1</f>
        <v>2.7760185146821215E-3</v>
      </c>
      <c r="AD156" s="70">
        <f t="shared" si="6"/>
        <v>139.16929556652727</v>
      </c>
      <c r="AE156" s="70">
        <f t="shared" si="7"/>
        <v>115.8463368936422</v>
      </c>
    </row>
    <row r="157" spans="24:31">
      <c r="X157" s="6">
        <v>41499</v>
      </c>
      <c r="Y157" s="49">
        <v>83.068899999999999</v>
      </c>
      <c r="Z157" s="49">
        <v>1694.16</v>
      </c>
      <c r="AA157" s="49">
        <v>5.1999999999999998E-2</v>
      </c>
      <c r="AB157" s="66">
        <f>Y158/Price_data_Daily[[#This Row],[ASML]]-1</f>
        <v>1.010245711692348E-2</v>
      </c>
      <c r="AC157" s="68">
        <f>Z158/Price_data_Daily[[#This Row],[S&amp;P500]]-1</f>
        <v>-5.1766066959436641E-3</v>
      </c>
      <c r="AD157" s="70">
        <f t="shared" si="6"/>
        <v>140.57524740698057</v>
      </c>
      <c r="AE157" s="70">
        <f t="shared" si="7"/>
        <v>115.24664597037803</v>
      </c>
    </row>
    <row r="158" spans="24:31">
      <c r="X158" s="6">
        <v>41500</v>
      </c>
      <c r="Y158" s="49">
        <v>83.908100000000005</v>
      </c>
      <c r="Z158" s="49">
        <v>1685.39</v>
      </c>
      <c r="AA158" s="49">
        <v>0.05</v>
      </c>
      <c r="AB158" s="66">
        <f>Y159/Price_data_Daily[[#This Row],[ASML]]-1</f>
        <v>-2.0754849650987284E-2</v>
      </c>
      <c r="AC158" s="68">
        <f>Z159/Price_data_Daily[[#This Row],[S&amp;P500]]-1</f>
        <v>-1.4281620277799334E-2</v>
      </c>
      <c r="AD158" s="70">
        <f t="shared" si="6"/>
        <v>137.65762928239835</v>
      </c>
      <c r="AE158" s="70">
        <f t="shared" si="7"/>
        <v>113.60073713433911</v>
      </c>
    </row>
    <row r="159" spans="24:31">
      <c r="X159" s="6">
        <v>41501</v>
      </c>
      <c r="Y159" s="49">
        <v>82.166600000000003</v>
      </c>
      <c r="Z159" s="49">
        <v>1661.3199</v>
      </c>
      <c r="AA159" s="49">
        <v>4.4999999999999998E-2</v>
      </c>
      <c r="AB159" s="66">
        <f>Y160/Price_data_Daily[[#This Row],[ASML]]-1</f>
        <v>3.7338772688659816E-3</v>
      </c>
      <c r="AC159" s="68">
        <f>Z160/Price_data_Daily[[#This Row],[S&amp;P500]]-1</f>
        <v>-3.3045411663340518E-3</v>
      </c>
      <c r="AD159" s="70">
        <f t="shared" si="6"/>
        <v>138.17162597526186</v>
      </c>
      <c r="AE159" s="70">
        <f t="shared" si="7"/>
        <v>113.22533882195279</v>
      </c>
    </row>
    <row r="160" spans="24:31">
      <c r="X160" s="6">
        <v>41502</v>
      </c>
      <c r="Y160" s="49">
        <v>82.473399999999998</v>
      </c>
      <c r="Z160" s="49">
        <v>1655.83</v>
      </c>
      <c r="AA160" s="49">
        <v>0.04</v>
      </c>
      <c r="AB160" s="66">
        <f>Y161/Price_data_Daily[[#This Row],[ASML]]-1</f>
        <v>-6.7840055096551888E-3</v>
      </c>
      <c r="AC160" s="68">
        <f>Z161/Price_data_Daily[[#This Row],[S&amp;P500]]-1</f>
        <v>-5.9003037751460541E-3</v>
      </c>
      <c r="AD160" s="70">
        <f t="shared" si="6"/>
        <v>137.23426890336768</v>
      </c>
      <c r="AE160" s="70">
        <f t="shared" si="7"/>
        <v>112.55727492785942</v>
      </c>
    </row>
    <row r="161" spans="24:31">
      <c r="X161" s="6">
        <v>41505</v>
      </c>
      <c r="Y161" s="49">
        <v>81.913899999999998</v>
      </c>
      <c r="Z161" s="49">
        <v>1646.0600999999999</v>
      </c>
      <c r="AA161" s="49">
        <v>0.04</v>
      </c>
      <c r="AB161" s="66">
        <f>Y162/Price_data_Daily[[#This Row],[ASML]]-1</f>
        <v>-5.287258938958983E-3</v>
      </c>
      <c r="AC161" s="68">
        <f>Z162/Price_data_Daily[[#This Row],[S&amp;P500]]-1</f>
        <v>3.8211849008429333E-3</v>
      </c>
      <c r="AD161" s="70">
        <f t="shared" si="6"/>
        <v>136.50867578837685</v>
      </c>
      <c r="AE161" s="70">
        <f t="shared" si="7"/>
        <v>112.98737708729379</v>
      </c>
    </row>
    <row r="162" spans="24:31">
      <c r="X162" s="6">
        <v>41506</v>
      </c>
      <c r="Y162" s="49">
        <v>81.480800000000002</v>
      </c>
      <c r="Z162" s="49">
        <v>1652.35</v>
      </c>
      <c r="AA162" s="49">
        <v>4.4999999999999998E-2</v>
      </c>
      <c r="AB162" s="66">
        <f>Y163/Price_data_Daily[[#This Row],[ASML]]-1</f>
        <v>-8.8609832009500789E-4</v>
      </c>
      <c r="AC162" s="68">
        <f>Z163/Price_data_Daily[[#This Row],[S&amp;P500]]-1</f>
        <v>-5.7796471691832219E-3</v>
      </c>
      <c r="AD162" s="70">
        <f t="shared" si="6"/>
        <v>136.38771568008238</v>
      </c>
      <c r="AE162" s="70">
        <f t="shared" si="7"/>
        <v>112.33434991315778</v>
      </c>
    </row>
    <row r="163" spans="24:31">
      <c r="X163" s="6">
        <v>41507</v>
      </c>
      <c r="Y163" s="49">
        <v>81.408600000000007</v>
      </c>
      <c r="Z163" s="49">
        <v>1642.8</v>
      </c>
      <c r="AA163" s="49">
        <v>3.3000000000000002E-2</v>
      </c>
      <c r="AB163" s="66">
        <f>Y164/Price_data_Daily[[#This Row],[ASML]]-1</f>
        <v>6.4292961677265836E-3</v>
      </c>
      <c r="AC163" s="68">
        <f>Z164/Price_data_Daily[[#This Row],[S&amp;P500]]-1</f>
        <v>8.6194302410518286E-3</v>
      </c>
      <c r="AD163" s="70">
        <f t="shared" si="6"/>
        <v>137.26459269782933</v>
      </c>
      <c r="AE163" s="70">
        <f t="shared" si="7"/>
        <v>113.30260800590816</v>
      </c>
    </row>
    <row r="164" spans="24:31">
      <c r="X164" s="6">
        <v>41508</v>
      </c>
      <c r="Y164" s="49">
        <v>81.932000000000002</v>
      </c>
      <c r="Z164" s="49">
        <v>1656.96</v>
      </c>
      <c r="AA164" s="49">
        <v>0.02</v>
      </c>
      <c r="AB164" s="66">
        <f>Y165/Price_data_Daily[[#This Row],[ASML]]-1</f>
        <v>3.3076209539628643E-4</v>
      </c>
      <c r="AC164" s="68">
        <f>Z165/Price_data_Daily[[#This Row],[S&amp;P500]]-1</f>
        <v>3.9469872537658546E-3</v>
      </c>
      <c r="AD164" s="70">
        <f t="shared" si="6"/>
        <v>137.30999462213379</v>
      </c>
      <c r="AE164" s="70">
        <f t="shared" si="7"/>
        <v>113.7498119555259</v>
      </c>
    </row>
    <row r="165" spans="24:31">
      <c r="X165" s="6">
        <v>41509</v>
      </c>
      <c r="Y165" s="49">
        <v>81.959100000000007</v>
      </c>
      <c r="Z165" s="49">
        <v>1663.5</v>
      </c>
      <c r="AA165" s="49">
        <v>2.1999999999999999E-2</v>
      </c>
      <c r="AB165" s="66">
        <f>Y166/Price_data_Daily[[#This Row],[ASML]]-1</f>
        <v>-2.8624033206806621E-3</v>
      </c>
      <c r="AC165" s="68">
        <f>Z166/Price_data_Daily[[#This Row],[S&amp;P500]]-1</f>
        <v>-4.0396753832281362E-3</v>
      </c>
      <c r="AD165" s="70">
        <f t="shared" si="6"/>
        <v>136.91695803756474</v>
      </c>
      <c r="AE165" s="70">
        <f t="shared" si="7"/>
        <v>113.29029964032233</v>
      </c>
    </row>
    <row r="166" spans="24:31">
      <c r="X166" s="6">
        <v>41512</v>
      </c>
      <c r="Y166" s="49">
        <v>81.724500000000006</v>
      </c>
      <c r="Z166" s="49">
        <v>1656.78</v>
      </c>
      <c r="AA166" s="49">
        <v>1.2999999999999999E-2</v>
      </c>
      <c r="AB166" s="66">
        <f>Y167/Price_data_Daily[[#This Row],[ASML]]-1</f>
        <v>-2.9259279652980585E-2</v>
      </c>
      <c r="AC166" s="68">
        <f>Z167/Price_data_Daily[[#This Row],[S&amp;P500]]-1</f>
        <v>-1.587416555004284E-2</v>
      </c>
      <c r="AD166" s="70">
        <f t="shared" si="6"/>
        <v>132.91086647310823</v>
      </c>
      <c r="AE166" s="70">
        <f t="shared" si="7"/>
        <v>111.49191066861789</v>
      </c>
    </row>
    <row r="167" spans="24:31">
      <c r="X167" s="6">
        <v>41513</v>
      </c>
      <c r="Y167" s="49">
        <v>79.333299999999994</v>
      </c>
      <c r="Z167" s="49">
        <v>1630.48</v>
      </c>
      <c r="AA167" s="49">
        <v>3.3000000000000002E-2</v>
      </c>
      <c r="AB167" s="66">
        <f>Y168/Price_data_Daily[[#This Row],[ASML]]-1</f>
        <v>4.0941193672772158E-3</v>
      </c>
      <c r="AC167" s="68">
        <f>Z168/Price_data_Daily[[#This Row],[S&amp;P500]]-1</f>
        <v>2.7476571316422671E-3</v>
      </c>
      <c r="AD167" s="70">
        <f t="shared" si="6"/>
        <v>133.45501942565738</v>
      </c>
      <c r="AE167" s="70">
        <f t="shared" si="7"/>
        <v>111.79825221208694</v>
      </c>
    </row>
    <row r="168" spans="24:31">
      <c r="X168" s="6">
        <v>41514</v>
      </c>
      <c r="Y168" s="49">
        <v>79.658100000000005</v>
      </c>
      <c r="Z168" s="49">
        <v>1634.96</v>
      </c>
      <c r="AA168" s="49">
        <v>0.03</v>
      </c>
      <c r="AB168" s="66">
        <f>Y169/Price_data_Daily[[#This Row],[ASML]]-1</f>
        <v>-4.0774258989356715E-3</v>
      </c>
      <c r="AC168" s="68">
        <f>Z169/Price_data_Daily[[#This Row],[S&amp;P500]]-1</f>
        <v>1.9633507853402676E-3</v>
      </c>
      <c r="AD168" s="70">
        <f t="shared" si="6"/>
        <v>132.91086647310826</v>
      </c>
      <c r="AE168" s="70">
        <f t="shared" si="7"/>
        <v>112.01775139836721</v>
      </c>
    </row>
    <row r="169" spans="24:31">
      <c r="X169" s="6">
        <v>41515</v>
      </c>
      <c r="Y169" s="49">
        <v>79.333299999999994</v>
      </c>
      <c r="Z169" s="49">
        <v>1638.17</v>
      </c>
      <c r="AA169" s="49">
        <v>0.02</v>
      </c>
      <c r="AB169" s="66">
        <f>Y170/Price_data_Daily[[#This Row],[ASML]]-1</f>
        <v>-9.7815167149228888E-3</v>
      </c>
      <c r="AC169" s="68">
        <f>Z170/Price_data_Daily[[#This Row],[S&amp;P500]]-1</f>
        <v>-3.174273732274413E-3</v>
      </c>
      <c r="AD169" s="70">
        <f t="shared" si="6"/>
        <v>131.61079661110665</v>
      </c>
      <c r="AE169" s="70">
        <f t="shared" si="7"/>
        <v>111.66217639255493</v>
      </c>
    </row>
    <row r="170" spans="24:31">
      <c r="X170" s="6">
        <v>41516</v>
      </c>
      <c r="Y170" s="49">
        <v>78.557299999999998</v>
      </c>
      <c r="Z170" s="49">
        <v>1632.97</v>
      </c>
      <c r="AA170" s="49">
        <v>0.02</v>
      </c>
      <c r="AB170" s="66">
        <f>Y171/Price_data_Daily[[#This Row],[ASML]]-1</f>
        <v>1.5276747036876426E-2</v>
      </c>
      <c r="AC170" s="68">
        <f>Z171/Price_data_Daily[[#This Row],[S&amp;P500]]-1</f>
        <v>4.1641916263004397E-3</v>
      </c>
      <c r="AD170" s="70">
        <f t="shared" si="6"/>
        <v>133.62138145825631</v>
      </c>
      <c r="AE170" s="70">
        <f t="shared" si="7"/>
        <v>112.12715909246329</v>
      </c>
    </row>
    <row r="171" spans="24:31">
      <c r="X171" s="6">
        <v>41520</v>
      </c>
      <c r="Y171" s="49">
        <v>79.757400000000004</v>
      </c>
      <c r="Z171" s="49">
        <v>1639.77</v>
      </c>
      <c r="AA171" s="49">
        <v>1.4999999999999999E-2</v>
      </c>
      <c r="AB171" s="66">
        <f>Y172/Price_data_Daily[[#This Row],[ASML]]-1</f>
        <v>1.3689011928673667E-2</v>
      </c>
      <c r="AC171" s="68">
        <f>Z172/Price_data_Daily[[#This Row],[S&amp;P500]]-1</f>
        <v>8.1169920171730858E-3</v>
      </c>
      <c r="AD171" s="70">
        <f t="shared" si="6"/>
        <v>135.45052614296424</v>
      </c>
      <c r="AE171" s="70">
        <f t="shared" si="7"/>
        <v>113.03729434772511</v>
      </c>
    </row>
    <row r="172" spans="24:31">
      <c r="X172" s="6">
        <v>41521</v>
      </c>
      <c r="Y172" s="49">
        <v>80.849199999999996</v>
      </c>
      <c r="Z172" s="49">
        <v>1653.08</v>
      </c>
      <c r="AA172" s="49">
        <v>1.4999999999999999E-2</v>
      </c>
      <c r="AB172" s="66">
        <f>Y173/Price_data_Daily[[#This Row],[ASML]]-1</f>
        <v>1.4508492353666469E-3</v>
      </c>
      <c r="AC172" s="68">
        <f>Z173/Price_data_Daily[[#This Row],[S&amp;P500]]-1</f>
        <v>1.2098628015582147E-3</v>
      </c>
      <c r="AD172" s="70">
        <f t="shared" si="6"/>
        <v>135.64704443524877</v>
      </c>
      <c r="AE172" s="70">
        <f t="shared" si="7"/>
        <v>113.17405396534521</v>
      </c>
    </row>
    <row r="173" spans="24:31">
      <c r="X173" s="6">
        <v>41522</v>
      </c>
      <c r="Y173" s="49">
        <v>80.966499999999996</v>
      </c>
      <c r="Z173" s="49">
        <v>1655.08</v>
      </c>
      <c r="AA173" s="49">
        <v>1.4999999999999999E-2</v>
      </c>
      <c r="AB173" s="66">
        <f>Y174/Price_data_Daily[[#This Row],[ASML]]-1</f>
        <v>-1.0699486824797821E-2</v>
      </c>
      <c r="AC173" s="68">
        <f>Z174/Price_data_Daily[[#This Row],[S&amp;P500]]-1</f>
        <v>5.4378036107083361E-5</v>
      </c>
      <c r="AD173" s="70">
        <f t="shared" si="6"/>
        <v>134.19569067049108</v>
      </c>
      <c r="AE173" s="70">
        <f t="shared" si="7"/>
        <v>113.18020814813812</v>
      </c>
    </row>
    <row r="174" spans="24:31">
      <c r="X174" s="6">
        <v>41523</v>
      </c>
      <c r="Y174" s="49">
        <v>80.100200000000001</v>
      </c>
      <c r="Z174" s="49">
        <v>1655.17</v>
      </c>
      <c r="AA174" s="49">
        <v>1.4999999999999999E-2</v>
      </c>
      <c r="AB174" s="66">
        <f>Y175/Price_data_Daily[[#This Row],[ASML]]-1</f>
        <v>7.5480460722945342E-3</v>
      </c>
      <c r="AC174" s="68">
        <f>Z175/Price_data_Daily[[#This Row],[S&amp;P500]]-1</f>
        <v>9.9929312396913605E-3</v>
      </c>
      <c r="AD174" s="70">
        <f t="shared" si="6"/>
        <v>135.20860592637533</v>
      </c>
      <c r="AE174" s="70">
        <f t="shared" si="7"/>
        <v>114.31121018585642</v>
      </c>
    </row>
    <row r="175" spans="24:31">
      <c r="X175" s="6">
        <v>41526</v>
      </c>
      <c r="Y175" s="49">
        <v>80.704800000000006</v>
      </c>
      <c r="Z175" s="49">
        <v>1671.71</v>
      </c>
      <c r="AA175" s="49">
        <v>0.01</v>
      </c>
      <c r="AB175" s="66">
        <f>Y176/Price_data_Daily[[#This Row],[ASML]]-1</f>
        <v>1.0398390182492223E-2</v>
      </c>
      <c r="AC175" s="68">
        <f>Z176/Price_data_Daily[[#This Row],[S&amp;P500]]-1</f>
        <v>7.3457716948512886E-3</v>
      </c>
      <c r="AD175" s="70">
        <f t="shared" si="6"/>
        <v>136.6145577668286</v>
      </c>
      <c r="AE175" s="70">
        <f t="shared" si="7"/>
        <v>115.15091423804388</v>
      </c>
    </row>
    <row r="176" spans="24:31">
      <c r="X176" s="6">
        <v>41527</v>
      </c>
      <c r="Y176" s="49">
        <v>81.543999999999997</v>
      </c>
      <c r="Z176" s="49">
        <v>1683.99</v>
      </c>
      <c r="AA176" s="49">
        <v>1.4999999999999999E-2</v>
      </c>
      <c r="AB176" s="66">
        <f>Y177/Price_data_Daily[[#This Row],[ASML]]-1</f>
        <v>-1.0401746296477832E-2</v>
      </c>
      <c r="AC176" s="68">
        <f>Z177/Price_data_Daily[[#This Row],[S&amp;P500]]-1</f>
        <v>3.0522746572130277E-3</v>
      </c>
      <c r="AD176" s="70">
        <f t="shared" si="6"/>
        <v>135.19352779653252</v>
      </c>
      <c r="AE176" s="70">
        <f t="shared" si="7"/>
        <v>115.50238645532757</v>
      </c>
    </row>
    <row r="177" spans="24:31">
      <c r="X177" s="6">
        <v>41528</v>
      </c>
      <c r="Y177" s="49">
        <v>80.695800000000006</v>
      </c>
      <c r="Z177" s="49">
        <v>1689.13</v>
      </c>
      <c r="AA177" s="49">
        <v>1.4999999999999999E-2</v>
      </c>
      <c r="AB177" s="66">
        <f>Y178/Price_data_Daily[[#This Row],[ASML]]-1</f>
        <v>3.6228651305272308E-2</v>
      </c>
      <c r="AC177" s="68">
        <f>Z178/Price_data_Daily[[#This Row],[S&amp;P500]]-1</f>
        <v>-3.38043845056335E-3</v>
      </c>
      <c r="AD177" s="70">
        <f t="shared" si="6"/>
        <v>140.09140697380275</v>
      </c>
      <c r="AE177" s="70">
        <f t="shared" si="7"/>
        <v>115.11193774702215</v>
      </c>
    </row>
    <row r="178" spans="24:31">
      <c r="X178" s="6">
        <v>41529</v>
      </c>
      <c r="Y178" s="49">
        <v>83.619299999999996</v>
      </c>
      <c r="Z178" s="49">
        <v>1683.42</v>
      </c>
      <c r="AA178" s="49">
        <v>0.01</v>
      </c>
      <c r="AB178" s="66">
        <f>Y179/Price_data_Daily[[#This Row],[ASML]]-1</f>
        <v>2.9143989485680422E-3</v>
      </c>
      <c r="AC178" s="68">
        <f>Z179/Price_data_Daily[[#This Row],[S&amp;P500]]-1</f>
        <v>2.7147117178125679E-3</v>
      </c>
      <c r="AD178" s="70">
        <f t="shared" si="6"/>
        <v>140.49968922299061</v>
      </c>
      <c r="AE178" s="70">
        <f t="shared" si="7"/>
        <v>115.42443347328411</v>
      </c>
    </row>
    <row r="179" spans="24:31">
      <c r="X179" s="6">
        <v>41530</v>
      </c>
      <c r="Y179" s="49">
        <v>83.863</v>
      </c>
      <c r="Z179" s="49">
        <v>1687.99</v>
      </c>
      <c r="AA179" s="49">
        <v>0.01</v>
      </c>
      <c r="AB179" s="66">
        <f>Y180/Price_data_Daily[[#This Row],[ASML]]-1</f>
        <v>-1.507220108987295E-3</v>
      </c>
      <c r="AC179" s="68">
        <f>Z180/Price_data_Daily[[#This Row],[S&amp;P500]]-1</f>
        <v>5.6931616893465264E-3</v>
      </c>
      <c r="AD179" s="70">
        <f t="shared" si="6"/>
        <v>140.28792526608726</v>
      </c>
      <c r="AE179" s="70">
        <f t="shared" si="7"/>
        <v>116.08156343594874</v>
      </c>
    </row>
    <row r="180" spans="24:31">
      <c r="X180" s="6">
        <v>41533</v>
      </c>
      <c r="Y180" s="49">
        <v>83.736599999999996</v>
      </c>
      <c r="Z180" s="49">
        <v>1697.6</v>
      </c>
      <c r="AA180" s="49">
        <v>3.0000000000000001E-3</v>
      </c>
      <c r="AB180" s="66">
        <f>Y181/Price_data_Daily[[#This Row],[ASML]]-1</f>
        <v>1.1858613796118522E-3</v>
      </c>
      <c r="AC180" s="68">
        <f>Z181/Price_data_Daily[[#This Row],[S&amp;P500]]-1</f>
        <v>4.2177191328935937E-3</v>
      </c>
      <c r="AD180" s="70">
        <f t="shared" si="6"/>
        <v>140.45428729868618</v>
      </c>
      <c r="AE180" s="70">
        <f t="shared" si="7"/>
        <v>116.57116286702875</v>
      </c>
    </row>
    <row r="181" spans="24:31">
      <c r="X181" s="6">
        <v>41534</v>
      </c>
      <c r="Y181" s="49">
        <v>83.835899999999995</v>
      </c>
      <c r="Z181" s="49">
        <v>1704.76</v>
      </c>
      <c r="AA181" s="49">
        <v>5.0000000000000001E-3</v>
      </c>
      <c r="AB181" s="66">
        <f>Y182/Price_data_Daily[[#This Row],[ASML]]-1</f>
        <v>1.980416504146798E-2</v>
      </c>
      <c r="AC181" s="68">
        <f>Z182/Price_data_Daily[[#This Row],[S&amp;P500]]-1</f>
        <v>1.217766723761704E-2</v>
      </c>
      <c r="AD181" s="70">
        <f t="shared" si="6"/>
        <v>143.23586718513113</v>
      </c>
      <c r="AE181" s="70">
        <f t="shared" si="7"/>
        <v>117.99072769792548</v>
      </c>
    </row>
    <row r="182" spans="24:31">
      <c r="X182" s="6">
        <v>41535</v>
      </c>
      <c r="Y182" s="49">
        <v>85.496200000000002</v>
      </c>
      <c r="Z182" s="49">
        <v>1725.52</v>
      </c>
      <c r="AA182" s="49">
        <v>5.0000000000000001E-3</v>
      </c>
      <c r="AB182" s="66">
        <f>Y183/Price_data_Daily[[#This Row],[ASML]]-1</f>
        <v>9.3933999405821922E-3</v>
      </c>
      <c r="AC182" s="68">
        <f>Z183/Price_data_Daily[[#This Row],[S&amp;P500]]-1</f>
        <v>-1.8429227131532278E-3</v>
      </c>
      <c r="AD182" s="70">
        <f t="shared" si="6"/>
        <v>144.58133897143719</v>
      </c>
      <c r="AE182" s="70">
        <f t="shared" si="7"/>
        <v>117.77327990590949</v>
      </c>
    </row>
    <row r="183" spans="24:31">
      <c r="X183" s="6">
        <v>41536</v>
      </c>
      <c r="Y183" s="49">
        <v>86.299300000000002</v>
      </c>
      <c r="Z183" s="49">
        <v>1722.34</v>
      </c>
      <c r="AA183" s="49">
        <v>5.0000000000000001E-3</v>
      </c>
      <c r="AB183" s="66">
        <f>Y184/Price_data_Daily[[#This Row],[ASML]]-1</f>
        <v>1.9134570037068643E-2</v>
      </c>
      <c r="AC183" s="68">
        <f>Z184/Price_data_Daily[[#This Row],[S&amp;P500]]-1</f>
        <v>-7.2169258102348088E-3</v>
      </c>
      <c r="AD183" s="70">
        <f t="shared" si="6"/>
        <v>147.34784072803933</v>
      </c>
      <c r="AE183" s="70">
        <f t="shared" si="7"/>
        <v>116.92331888240052</v>
      </c>
    </row>
    <row r="184" spans="24:31">
      <c r="X184" s="6">
        <v>41537</v>
      </c>
      <c r="Y184" s="49">
        <v>87.950599999999994</v>
      </c>
      <c r="Z184" s="49">
        <v>1709.91</v>
      </c>
      <c r="AA184" s="49">
        <v>5.0000000000000001E-3</v>
      </c>
      <c r="AB184" s="66">
        <f>Y185/Price_data_Daily[[#This Row],[ASML]]-1</f>
        <v>-1.6313703374394195E-2</v>
      </c>
      <c r="AC184" s="68">
        <f>Z185/Price_data_Daily[[#This Row],[S&amp;P500]]-1</f>
        <v>-4.7195466428058275E-3</v>
      </c>
      <c r="AD184" s="70">
        <f t="shared" si="6"/>
        <v>144.94405176154461</v>
      </c>
      <c r="AE184" s="70">
        <f t="shared" si="7"/>
        <v>116.37149382530338</v>
      </c>
    </row>
    <row r="185" spans="24:31">
      <c r="X185" s="6">
        <v>41540</v>
      </c>
      <c r="Y185" s="49">
        <v>86.515799999999999</v>
      </c>
      <c r="Z185" s="49">
        <v>1701.84</v>
      </c>
      <c r="AA185" s="49">
        <v>5.0000000000000001E-3</v>
      </c>
      <c r="AB185" s="66">
        <f>Y186/Price_data_Daily[[#This Row],[ASML]]-1</f>
        <v>1.6271016392381599E-2</v>
      </c>
      <c r="AC185" s="68">
        <f>Z186/Price_data_Daily[[#This Row],[S&amp;P500]]-1</f>
        <v>-2.5971889249282176E-3</v>
      </c>
      <c r="AD185" s="70">
        <f t="shared" si="6"/>
        <v>147.3024388037349</v>
      </c>
      <c r="AE185" s="70">
        <f t="shared" si="7"/>
        <v>116.06925507036294</v>
      </c>
    </row>
    <row r="186" spans="24:31">
      <c r="X186" s="6">
        <v>41541</v>
      </c>
      <c r="Y186" s="49">
        <v>87.923500000000004</v>
      </c>
      <c r="Z186" s="49">
        <v>1697.42</v>
      </c>
      <c r="AA186" s="49">
        <v>1.4999999999999999E-2</v>
      </c>
      <c r="AB186" s="66">
        <f>Y187/Price_data_Daily[[#This Row],[ASML]]-1</f>
        <v>3.7964821691582884E-3</v>
      </c>
      <c r="AC186" s="68">
        <f>Z187/Price_data_Daily[[#This Row],[S&amp;P500]]-1</f>
        <v>-2.7394516383688616E-3</v>
      </c>
      <c r="AD186" s="70">
        <f t="shared" si="6"/>
        <v>147.8616698861268</v>
      </c>
      <c r="AE186" s="70">
        <f t="shared" si="7"/>
        <v>115.75128895939618</v>
      </c>
    </row>
    <row r="187" spans="24:31">
      <c r="X187" s="6">
        <v>41542</v>
      </c>
      <c r="Y187" s="49">
        <v>88.257300000000001</v>
      </c>
      <c r="Z187" s="49">
        <v>1692.77</v>
      </c>
      <c r="AA187" s="49">
        <v>1.4999999999999999E-2</v>
      </c>
      <c r="AB187" s="66">
        <f>Y188/Price_data_Daily[[#This Row],[ASML]]-1</f>
        <v>-1.4310430978513589E-3</v>
      </c>
      <c r="AC187" s="68">
        <f>Z188/Price_data_Daily[[#This Row],[S&amp;P500]]-1</f>
        <v>3.4854114853171136E-3</v>
      </c>
      <c r="AD187" s="70">
        <f t="shared" si="6"/>
        <v>147.65007346399949</v>
      </c>
      <c r="AE187" s="70">
        <f t="shared" si="7"/>
        <v>116.15472983137552</v>
      </c>
    </row>
    <row r="188" spans="24:31">
      <c r="X188" s="6">
        <v>41543</v>
      </c>
      <c r="Y188" s="49">
        <v>88.131</v>
      </c>
      <c r="Z188" s="49">
        <v>1698.67</v>
      </c>
      <c r="AA188" s="49">
        <v>3.0000000000000001E-3</v>
      </c>
      <c r="AB188" s="66">
        <f>Y189/Price_data_Daily[[#This Row],[ASML]]-1</f>
        <v>7.9858392620077989E-3</v>
      </c>
      <c r="AC188" s="68">
        <f>Z189/Price_data_Daily[[#This Row],[S&amp;P500]]-1</f>
        <v>-4.0737753654329634E-3</v>
      </c>
      <c r="AD188" s="70">
        <f t="shared" si="6"/>
        <v>148.82918321770663</v>
      </c>
      <c r="AE188" s="70">
        <f t="shared" si="7"/>
        <v>115.68154155440995</v>
      </c>
    </row>
    <row r="189" spans="24:31">
      <c r="X189" s="6">
        <v>41544</v>
      </c>
      <c r="Y189" s="49">
        <v>88.834800000000001</v>
      </c>
      <c r="Z189" s="49">
        <v>1691.75</v>
      </c>
      <c r="AA189" s="49">
        <v>5.0000000000000001E-3</v>
      </c>
      <c r="AB189" s="66">
        <f>Y190/Price_data_Daily[[#This Row],[ASML]]-1</f>
        <v>3.1496665721091333E-3</v>
      </c>
      <c r="AC189" s="68">
        <f>Z190/Price_data_Daily[[#This Row],[S&amp;P500]]-1</f>
        <v>-6.029259642382212E-3</v>
      </c>
      <c r="AD189" s="70">
        <f t="shared" si="6"/>
        <v>149.29794552104175</v>
      </c>
      <c r="AE189" s="70">
        <f t="shared" si="7"/>
        <v>114.98406750454738</v>
      </c>
    </row>
    <row r="190" spans="24:31">
      <c r="X190" s="6">
        <v>41547</v>
      </c>
      <c r="Y190" s="49">
        <v>89.114599999999996</v>
      </c>
      <c r="Z190" s="49">
        <v>1681.55</v>
      </c>
      <c r="AA190" s="49">
        <v>5.0000000000000001E-3</v>
      </c>
      <c r="AB190" s="66">
        <f>Y191/Price_data_Daily[[#This Row],[ASML]]-1</f>
        <v>2.1769721235353146E-2</v>
      </c>
      <c r="AC190" s="68">
        <f>Z191/Price_data_Daily[[#This Row],[S&amp;P500]]-1</f>
        <v>7.9985727453837363E-3</v>
      </c>
      <c r="AD190" s="70">
        <f t="shared" si="6"/>
        <v>152.54812017604579</v>
      </c>
      <c r="AE190" s="70">
        <f t="shared" si="7"/>
        <v>115.90377593304262</v>
      </c>
    </row>
    <row r="191" spans="24:31">
      <c r="X191" s="6">
        <v>41548</v>
      </c>
      <c r="Y191" s="49">
        <v>91.054599999999994</v>
      </c>
      <c r="Z191" s="49">
        <v>1695</v>
      </c>
      <c r="AA191" s="49">
        <v>1.2999999999999999E-2</v>
      </c>
      <c r="AB191" s="66">
        <f>Y192/Price_data_Daily[[#This Row],[ASML]]-1</f>
        <v>-2.4776342985417532E-3</v>
      </c>
      <c r="AC191" s="68">
        <f>Z192/Price_data_Daily[[#This Row],[S&amp;P500]]-1</f>
        <v>-6.6666666666670427E-4</v>
      </c>
      <c r="AD191" s="70">
        <f t="shared" si="6"/>
        <v>152.17016172131954</v>
      </c>
      <c r="AE191" s="70">
        <f t="shared" si="7"/>
        <v>115.82650674908726</v>
      </c>
    </row>
    <row r="192" spans="24:31">
      <c r="X192" s="6">
        <v>41549</v>
      </c>
      <c r="Y192" s="49">
        <v>90.828999999999994</v>
      </c>
      <c r="Z192" s="49">
        <v>1693.87</v>
      </c>
      <c r="AA192" s="49">
        <v>0.01</v>
      </c>
      <c r="AB192" s="66">
        <f>Y193/Price_data_Daily[[#This Row],[ASML]]-1</f>
        <v>-1.0932631648482571E-3</v>
      </c>
      <c r="AC192" s="68">
        <f>Z193/Price_data_Daily[[#This Row],[S&amp;P500]]-1</f>
        <v>-8.979437619179631E-3</v>
      </c>
      <c r="AD192" s="70">
        <f t="shared" si="6"/>
        <v>152.00379968872062</v>
      </c>
      <c r="AE192" s="70">
        <f t="shared" si="7"/>
        <v>114.78644985708634</v>
      </c>
    </row>
    <row r="193" spans="24:31">
      <c r="X193" s="6">
        <v>41550</v>
      </c>
      <c r="Y193" s="49">
        <v>90.729699999999994</v>
      </c>
      <c r="Z193" s="49">
        <v>1678.66</v>
      </c>
      <c r="AA193" s="49">
        <v>0.02</v>
      </c>
      <c r="AB193" s="66">
        <f>Y194/Price_data_Daily[[#This Row],[ASML]]-1</f>
        <v>4.078047210560598E-3</v>
      </c>
      <c r="AC193" s="68">
        <f>Z194/Price_data_Daily[[#This Row],[S&amp;P500]]-1</f>
        <v>7.0532448500588707E-3</v>
      </c>
      <c r="AD193" s="70">
        <f t="shared" si="6"/>
        <v>152.62367836003583</v>
      </c>
      <c r="AE193" s="70">
        <f t="shared" si="7"/>
        <v>115.59606679339737</v>
      </c>
    </row>
    <row r="194" spans="24:31">
      <c r="X194" s="6">
        <v>41551</v>
      </c>
      <c r="Y194" s="49">
        <v>91.099699999999999</v>
      </c>
      <c r="Z194" s="49">
        <v>1690.5</v>
      </c>
      <c r="AA194" s="49">
        <v>1.7999999999999999E-2</v>
      </c>
      <c r="AB194" s="66">
        <f>Y195/Price_data_Daily[[#This Row],[ASML]]-1</f>
        <v>-1.4857348597196229E-2</v>
      </c>
      <c r="AC194" s="68">
        <f>Z195/Price_data_Daily[[#This Row],[S&amp;P500]]-1</f>
        <v>-8.5063590653653431E-3</v>
      </c>
      <c r="AD194" s="70">
        <f t="shared" si="6"/>
        <v>150.35609516645442</v>
      </c>
      <c r="AE194" s="70">
        <f t="shared" si="7"/>
        <v>114.61276514270878</v>
      </c>
    </row>
    <row r="195" spans="24:31">
      <c r="X195" s="6">
        <v>41554</v>
      </c>
      <c r="Y195" s="49">
        <v>89.746200000000002</v>
      </c>
      <c r="Z195" s="49">
        <v>1676.12</v>
      </c>
      <c r="AA195" s="49">
        <v>1.7999999999999999E-2</v>
      </c>
      <c r="AB195" s="66">
        <f>Y196/Price_data_Daily[[#This Row],[ASML]]-1</f>
        <v>-2.0409777795605821E-2</v>
      </c>
      <c r="AC195" s="68">
        <f>Z196/Price_data_Daily[[#This Row],[S&amp;P500]]-1</f>
        <v>-1.2332052597665899E-2</v>
      </c>
      <c r="AD195" s="70">
        <f t="shared" si="6"/>
        <v>147.28736067389212</v>
      </c>
      <c r="AE195" s="70">
        <f t="shared" si="7"/>
        <v>113.19935449460496</v>
      </c>
    </row>
    <row r="196" spans="24:31">
      <c r="X196" s="6">
        <v>41555</v>
      </c>
      <c r="Y196" s="49">
        <v>87.914500000000004</v>
      </c>
      <c r="Z196" s="49">
        <v>1655.45</v>
      </c>
      <c r="AA196" s="49">
        <v>4.4999999999999998E-2</v>
      </c>
      <c r="AB196" s="66">
        <f>Y197/Price_data_Daily[[#This Row],[ASML]]-1</f>
        <v>-1.3754272617145125E-2</v>
      </c>
      <c r="AC196" s="68">
        <f>Z197/Price_data_Daily[[#This Row],[S&amp;P500]]-1</f>
        <v>5.7386209187826331E-4</v>
      </c>
      <c r="AD196" s="70">
        <f t="shared" si="6"/>
        <v>145.26153016212362</v>
      </c>
      <c r="AE196" s="70">
        <f t="shared" si="7"/>
        <v>113.2643153129745</v>
      </c>
    </row>
    <row r="197" spans="24:31">
      <c r="X197" s="6">
        <v>41556</v>
      </c>
      <c r="Y197" s="49">
        <v>86.705299999999994</v>
      </c>
      <c r="Z197" s="49">
        <v>1656.4</v>
      </c>
      <c r="AA197" s="49">
        <v>3.6999999999999998E-2</v>
      </c>
      <c r="AB197" s="66">
        <f>Y198/Price_data_Daily[[#This Row],[ASML]]-1</f>
        <v>1.6859407671734106E-2</v>
      </c>
      <c r="AC197" s="68">
        <f>Z198/Price_data_Daily[[#This Row],[S&amp;P500]]-1</f>
        <v>2.1830536102390719E-2</v>
      </c>
      <c r="AD197" s="70">
        <f t="shared" si="6"/>
        <v>147.71055351814675</v>
      </c>
      <c r="AE197" s="70">
        <f t="shared" si="7"/>
        <v>115.73693603752696</v>
      </c>
    </row>
    <row r="198" spans="24:31">
      <c r="X198" s="6">
        <v>41557</v>
      </c>
      <c r="Y198" s="49">
        <v>88.167100000000005</v>
      </c>
      <c r="Z198" s="49">
        <v>1692.5600999999999</v>
      </c>
      <c r="AA198" s="49">
        <v>0.04</v>
      </c>
      <c r="AB198" s="66">
        <f>Y199/Price_data_Daily[[#This Row],[ASML]]-1</f>
        <v>1.7398780270643233E-3</v>
      </c>
      <c r="AC198" s="68">
        <f>Z199/Price_data_Daily[[#This Row],[S&amp;P500]]-1</f>
        <v>6.2862760382926819E-3</v>
      </c>
      <c r="AD198" s="70">
        <f t="shared" si="6"/>
        <v>147.9675518645785</v>
      </c>
      <c r="AE198" s="70">
        <f t="shared" si="7"/>
        <v>116.46449036528507</v>
      </c>
    </row>
    <row r="199" spans="24:31">
      <c r="X199" s="6">
        <v>41558</v>
      </c>
      <c r="Y199" s="49">
        <v>88.320499999999996</v>
      </c>
      <c r="Z199" s="49">
        <v>1703.2</v>
      </c>
      <c r="AA199" s="49">
        <v>6.3E-2</v>
      </c>
      <c r="AB199" s="66">
        <f>Y200/Price_data_Daily[[#This Row],[ASML]]-1</f>
        <v>-8.2755419183541123E-3</v>
      </c>
      <c r="AC199" s="68">
        <f>Z200/Price_data_Daily[[#This Row],[S&amp;P500]]-1</f>
        <v>4.0746829497417814E-3</v>
      </c>
      <c r="AD199" s="70">
        <f t="shared" si="6"/>
        <v>146.74304018656693</v>
      </c>
      <c r="AE199" s="70">
        <f t="shared" si="7"/>
        <v>116.93904623842687</v>
      </c>
    </row>
    <row r="200" spans="24:31">
      <c r="X200" s="6">
        <v>41561</v>
      </c>
      <c r="Y200" s="49">
        <v>87.589600000000004</v>
      </c>
      <c r="Z200" s="49">
        <v>1710.14</v>
      </c>
      <c r="AA200" s="49">
        <v>5.8000000000000003E-2</v>
      </c>
      <c r="AB200" s="66">
        <f>Y201/Price_data_Daily[[#This Row],[ASML]]-1</f>
        <v>-1.9779745540566496E-2</v>
      </c>
      <c r="AC200" s="68">
        <f>Z201/Price_data_Daily[[#This Row],[S&amp;P500]]-1</f>
        <v>-7.0636906919901987E-3</v>
      </c>
      <c r="AD200" s="70">
        <f t="shared" si="6"/>
        <v>143.84050019182752</v>
      </c>
      <c r="AE200" s="70">
        <f t="shared" si="7"/>
        <v>116.11302498598228</v>
      </c>
    </row>
    <row r="201" spans="24:31">
      <c r="X201" s="6">
        <v>41562</v>
      </c>
      <c r="Y201" s="49">
        <v>85.857100000000003</v>
      </c>
      <c r="Z201" s="49">
        <v>1698.0600999999999</v>
      </c>
      <c r="AA201" s="49">
        <v>9.1999999999999998E-2</v>
      </c>
      <c r="AB201" s="66">
        <f>Y202/Price_data_Daily[[#This Row],[ASML]]-1</f>
        <v>-1.7855250177329918E-3</v>
      </c>
      <c r="AC201" s="68">
        <f>Z202/Price_data_Daily[[#This Row],[S&amp;P500]]-1</f>
        <v>1.3827484669123313E-2</v>
      </c>
      <c r="AD201" s="70">
        <f t="shared" si="6"/>
        <v>143.58366938017178</v>
      </c>
      <c r="AE201" s="70">
        <f t="shared" si="7"/>
        <v>117.71857605886149</v>
      </c>
    </row>
    <row r="202" spans="24:31">
      <c r="X202" s="6">
        <v>41563</v>
      </c>
      <c r="Y202" s="49">
        <v>85.703800000000001</v>
      </c>
      <c r="Z202" s="49">
        <v>1721.54</v>
      </c>
      <c r="AA202" s="49">
        <v>9.1999999999999998E-2</v>
      </c>
      <c r="AB202" s="66">
        <f>Y203/Price_data_Daily[[#This Row],[ASML]]-1</f>
        <v>-1.2002968363129751E-2</v>
      </c>
      <c r="AC202" s="68">
        <f>Z203/Price_data_Daily[[#This Row],[S&amp;P500]]-1</f>
        <v>6.7439618016427172E-3</v>
      </c>
      <c r="AD202" s="70">
        <f t="shared" si="6"/>
        <v>141.86023913913951</v>
      </c>
      <c r="AE202" s="70">
        <f t="shared" si="7"/>
        <v>118.51246563914623</v>
      </c>
    </row>
    <row r="203" spans="24:31">
      <c r="X203" s="6">
        <v>41564</v>
      </c>
      <c r="Y203" s="49">
        <v>84.6751</v>
      </c>
      <c r="Z203" s="49">
        <v>1733.15</v>
      </c>
      <c r="AA203" s="49">
        <v>3.6999999999999998E-2</v>
      </c>
      <c r="AB203" s="66">
        <f>Y204/Price_data_Daily[[#This Row],[ASML]]-1</f>
        <v>-1.0657206191666768E-2</v>
      </c>
      <c r="AC203" s="68">
        <f>Z204/Price_data_Daily[[#This Row],[S&amp;P500]]-1</f>
        <v>6.5487695813979396E-3</v>
      </c>
      <c r="AD203" s="70">
        <f t="shared" si="6"/>
        <v>140.34840532023455</v>
      </c>
      <c r="AE203" s="70">
        <f t="shared" si="7"/>
        <v>119.28857646914034</v>
      </c>
    </row>
    <row r="204" spans="24:31">
      <c r="X204" s="6">
        <v>41565</v>
      </c>
      <c r="Y204" s="49">
        <v>83.7727</v>
      </c>
      <c r="Z204" s="49">
        <v>1744.5</v>
      </c>
      <c r="AA204" s="49">
        <v>2.5000000000000001E-2</v>
      </c>
      <c r="AB204" s="66">
        <f>Y205/Price_data_Daily[[#This Row],[ASML]]-1</f>
        <v>3.2313629619196149E-3</v>
      </c>
      <c r="AC204" s="68">
        <f>Z205/Price_data_Daily[[#This Row],[S&amp;P500]]-1</f>
        <v>9.1716824305088096E-5</v>
      </c>
      <c r="AD204" s="70">
        <f t="shared" si="6"/>
        <v>140.80192195895083</v>
      </c>
      <c r="AE204" s="70">
        <f t="shared" si="7"/>
        <v>119.29951723854997</v>
      </c>
    </row>
    <row r="205" spans="24:31">
      <c r="X205" s="6">
        <v>41568</v>
      </c>
      <c r="Y205" s="49">
        <v>84.043400000000005</v>
      </c>
      <c r="Z205" s="49">
        <v>1744.66</v>
      </c>
      <c r="AA205" s="49">
        <v>2.5000000000000001E-2</v>
      </c>
      <c r="AB205" s="66">
        <f>Y206/Price_data_Daily[[#This Row],[ASML]]-1</f>
        <v>1.0414857085743634E-2</v>
      </c>
      <c r="AC205" s="68">
        <f>Z206/Price_data_Daily[[#This Row],[S&amp;P500]]-1</f>
        <v>5.7375075946028975E-3</v>
      </c>
      <c r="AD205" s="70">
        <f t="shared" si="6"/>
        <v>142.26835385355133</v>
      </c>
      <c r="AE205" s="70">
        <f t="shared" si="7"/>
        <v>119.9839991247386</v>
      </c>
    </row>
    <row r="206" spans="24:31">
      <c r="X206" s="6">
        <v>41569</v>
      </c>
      <c r="Y206" s="49">
        <v>84.918700000000001</v>
      </c>
      <c r="Z206" s="49">
        <v>1754.67</v>
      </c>
      <c r="AA206" s="49">
        <v>3.3000000000000002E-2</v>
      </c>
      <c r="AB206" s="66">
        <f>Y207/Price_data_Daily[[#This Row],[ASML]]-1</f>
        <v>-8.3939108818199548E-3</v>
      </c>
      <c r="AC206" s="68">
        <f>Z207/Price_data_Daily[[#This Row],[S&amp;P500]]-1</f>
        <v>-4.7245350977676015E-3</v>
      </c>
      <c r="AD206" s="70">
        <f t="shared" ref="AD206:AD269" si="8">AD205*(1+AB206)</f>
        <v>141.07416597000139</v>
      </c>
      <c r="AE206" s="70">
        <f t="shared" ref="AE206:AE269" si="9">AE205*(1+AC206)</f>
        <v>119.41713050970326</v>
      </c>
    </row>
    <row r="207" spans="24:31">
      <c r="X207" s="6">
        <v>41570</v>
      </c>
      <c r="Y207" s="49">
        <v>84.2059</v>
      </c>
      <c r="Z207" s="49">
        <v>1746.38</v>
      </c>
      <c r="AA207" s="49">
        <v>0.03</v>
      </c>
      <c r="AB207" s="66">
        <f>Y208/Price_data_Daily[[#This Row],[ASML]]-1</f>
        <v>8.2500157352394243E-3</v>
      </c>
      <c r="AC207" s="68">
        <f>Z208/Price_data_Daily[[#This Row],[S&amp;P500]]-1</f>
        <v>3.2581110640295119E-3</v>
      </c>
      <c r="AD207" s="70">
        <f t="shared" si="8"/>
        <v>142.23803005908968</v>
      </c>
      <c r="AE207" s="70">
        <f t="shared" si="9"/>
        <v>119.80620478385157</v>
      </c>
    </row>
    <row r="208" spans="24:31">
      <c r="X208" s="6">
        <v>41571</v>
      </c>
      <c r="Y208" s="49">
        <v>84.900599999999997</v>
      </c>
      <c r="Z208" s="49">
        <v>1752.0699</v>
      </c>
      <c r="AA208" s="49">
        <v>0.03</v>
      </c>
      <c r="AB208" s="66">
        <f>Y209/Price_data_Daily[[#This Row],[ASML]]-1</f>
        <v>2.3392060833491435E-3</v>
      </c>
      <c r="AC208" s="68">
        <f>Z209/Price_data_Daily[[#This Row],[S&amp;P500]]-1</f>
        <v>4.3948589037459129E-3</v>
      </c>
      <c r="AD208" s="70">
        <f t="shared" si="8"/>
        <v>142.5707541242875</v>
      </c>
      <c r="AE208" s="70">
        <f t="shared" si="9"/>
        <v>120.33273614966988</v>
      </c>
    </row>
    <row r="209" spans="24:31">
      <c r="X209" s="6">
        <v>41572</v>
      </c>
      <c r="Y209" s="49">
        <v>85.099199999999996</v>
      </c>
      <c r="Z209" s="49">
        <v>1759.77</v>
      </c>
      <c r="AA209" s="49">
        <v>0.03</v>
      </c>
      <c r="AB209" s="66">
        <f>Y210/Price_data_Daily[[#This Row],[ASML]]-1</f>
        <v>2.1151785210671292E-4</v>
      </c>
      <c r="AC209" s="68">
        <f>Z210/Price_data_Daily[[#This Row],[S&amp;P500]]-1</f>
        <v>1.3297192246712886E-3</v>
      </c>
      <c r="AD209" s="70">
        <f t="shared" si="8"/>
        <v>142.60091038397312</v>
      </c>
      <c r="AE209" s="70">
        <f t="shared" si="9"/>
        <v>120.49274490228539</v>
      </c>
    </row>
    <row r="210" spans="24:31">
      <c r="X210" s="6">
        <v>41575</v>
      </c>
      <c r="Y210" s="49">
        <v>85.117199999999997</v>
      </c>
      <c r="Z210" s="49">
        <v>1762.11</v>
      </c>
      <c r="AA210" s="49">
        <v>0.02</v>
      </c>
      <c r="AB210" s="66">
        <f>Y211/Price_data_Daily[[#This Row],[ASML]]-1</f>
        <v>-1.3780998435098946E-3</v>
      </c>
      <c r="AC210" s="68">
        <f>Z211/Price_data_Daily[[#This Row],[S&amp;P500]]-1</f>
        <v>5.5842143793520815E-3</v>
      </c>
      <c r="AD210" s="70">
        <f t="shared" si="8"/>
        <v>142.40439209168861</v>
      </c>
      <c r="AE210" s="70">
        <f t="shared" si="9"/>
        <v>121.16560222097634</v>
      </c>
    </row>
    <row r="211" spans="24:31">
      <c r="X211" s="6">
        <v>41576</v>
      </c>
      <c r="Y211" s="49">
        <v>84.999899999999997</v>
      </c>
      <c r="Z211" s="49">
        <v>1771.95</v>
      </c>
      <c r="AA211" s="49">
        <v>0.04</v>
      </c>
      <c r="AB211" s="66">
        <f>Y212/Price_data_Daily[[#This Row],[ASML]]-1</f>
        <v>4.6705937301103617E-3</v>
      </c>
      <c r="AC211" s="68">
        <f>Z212/Price_data_Daily[[#This Row],[S&amp;P500]]-1</f>
        <v>-4.8759276503288485E-3</v>
      </c>
      <c r="AD211" s="70">
        <f t="shared" si="8"/>
        <v>143.06950515253223</v>
      </c>
      <c r="AE211" s="70">
        <f t="shared" si="9"/>
        <v>120.57480751083834</v>
      </c>
    </row>
    <row r="212" spans="24:31">
      <c r="X212" s="6">
        <v>41577</v>
      </c>
      <c r="Y212" s="49">
        <v>85.396900000000002</v>
      </c>
      <c r="Z212" s="49">
        <v>1763.3100999999999</v>
      </c>
      <c r="AA212" s="49">
        <v>3.5000000000000003E-2</v>
      </c>
      <c r="AB212" s="66">
        <f>Y213/Price_data_Daily[[#This Row],[ASML]]-1</f>
        <v>6.3468346040651547E-4</v>
      </c>
      <c r="AC212" s="68">
        <f>Z213/Price_data_Daily[[#This Row],[S&amp;P500]]-1</f>
        <v>-3.8394267690067263E-3</v>
      </c>
      <c r="AD212" s="70">
        <f t="shared" si="8"/>
        <v>143.16030900114109</v>
      </c>
      <c r="AE212" s="70">
        <f t="shared" si="9"/>
        <v>120.1118693672134</v>
      </c>
    </row>
    <row r="213" spans="24:31">
      <c r="X213" s="6">
        <v>41578</v>
      </c>
      <c r="Y213" s="49">
        <v>85.451099999999997</v>
      </c>
      <c r="Z213" s="49">
        <v>1756.54</v>
      </c>
      <c r="AA213" s="49">
        <v>3.3000000000000002E-2</v>
      </c>
      <c r="AB213" s="66">
        <f>Y214/Price_data_Daily[[#This Row],[ASML]]-1</f>
        <v>-2.1647468552189575E-2</v>
      </c>
      <c r="AC213" s="68">
        <f>Z214/Price_data_Daily[[#This Row],[S&amp;P500]]-1</f>
        <v>2.9034351623078436E-3</v>
      </c>
      <c r="AD213" s="70">
        <f t="shared" si="8"/>
        <v>140.06125071411714</v>
      </c>
      <c r="AE213" s="70">
        <f t="shared" si="9"/>
        <v>120.4606063921447</v>
      </c>
    </row>
    <row r="214" spans="24:31">
      <c r="X214" s="6">
        <v>41579</v>
      </c>
      <c r="Y214" s="49">
        <v>83.601299999999995</v>
      </c>
      <c r="Z214" s="49">
        <v>1761.64</v>
      </c>
      <c r="AA214" s="49">
        <v>3.3000000000000002E-2</v>
      </c>
      <c r="AB214" s="66">
        <f>Y215/Price_data_Daily[[#This Row],[ASML]]-1</f>
        <v>-9.4986561213761256E-3</v>
      </c>
      <c r="AC214" s="68">
        <f>Z215/Price_data_Daily[[#This Row],[S&amp;P500]]-1</f>
        <v>3.5705933107785803E-3</v>
      </c>
      <c r="AD214" s="70">
        <f t="shared" si="8"/>
        <v>138.73085705765388</v>
      </c>
      <c r="AE214" s="70">
        <f t="shared" si="9"/>
        <v>120.89072222754082</v>
      </c>
    </row>
    <row r="215" spans="24:31">
      <c r="X215" s="6">
        <v>41582</v>
      </c>
      <c r="Y215" s="49">
        <v>82.807199999999995</v>
      </c>
      <c r="Z215" s="49">
        <v>1767.9301</v>
      </c>
      <c r="AA215" s="49">
        <v>3.3000000000000002E-2</v>
      </c>
      <c r="AB215" s="66">
        <f>Y216/Price_data_Daily[[#This Row],[ASML]]-1</f>
        <v>-1.3620796259262491E-2</v>
      </c>
      <c r="AC215" s="68">
        <f>Z216/Price_data_Daily[[#This Row],[S&amp;P500]]-1</f>
        <v>-2.8055973479946816E-3</v>
      </c>
      <c r="AD215" s="70">
        <f t="shared" si="8"/>
        <v>136.84123231879872</v>
      </c>
      <c r="AE215" s="70">
        <f t="shared" si="9"/>
        <v>120.55155153786207</v>
      </c>
    </row>
    <row r="216" spans="24:31">
      <c r="X216" s="6">
        <v>41583</v>
      </c>
      <c r="Y216" s="49">
        <v>81.679299999999998</v>
      </c>
      <c r="Z216" s="49">
        <v>1762.97</v>
      </c>
      <c r="AA216" s="49">
        <v>4.4999999999999998E-2</v>
      </c>
      <c r="AB216" s="66">
        <f>Y217/Price_data_Daily[[#This Row],[ASML]]-1</f>
        <v>2.2159837314972286E-4</v>
      </c>
      <c r="AC216" s="68">
        <f>Z217/Price_data_Daily[[#This Row],[S&amp;P500]]-1</f>
        <v>4.2655291922153449E-3</v>
      </c>
      <c r="AD216" s="70">
        <f t="shared" si="8"/>
        <v>136.87155611326037</v>
      </c>
      <c r="AE216" s="70">
        <f t="shared" si="9"/>
        <v>121.06576770011367</v>
      </c>
    </row>
    <row r="217" spans="24:31">
      <c r="X217" s="6">
        <v>41584</v>
      </c>
      <c r="Y217" s="49">
        <v>81.697400000000002</v>
      </c>
      <c r="Z217" s="49">
        <v>1770.49</v>
      </c>
      <c r="AA217" s="49">
        <v>4.4999999999999998E-2</v>
      </c>
      <c r="AB217" s="66">
        <f>Y218/Price_data_Daily[[#This Row],[ASML]]-1</f>
        <v>-3.5785716558911385E-2</v>
      </c>
      <c r="AC217" s="68">
        <f>Z218/Price_data_Daily[[#This Row],[S&amp;P500]]-1</f>
        <v>-1.3182791204694677E-2</v>
      </c>
      <c r="AD217" s="70">
        <f t="shared" si="8"/>
        <v>131.9735094012141</v>
      </c>
      <c r="AE217" s="70">
        <f t="shared" si="9"/>
        <v>119.469782962487</v>
      </c>
    </row>
    <row r="218" spans="24:31">
      <c r="X218" s="6">
        <v>41585</v>
      </c>
      <c r="Y218" s="49">
        <v>78.773799999999994</v>
      </c>
      <c r="Z218" s="49">
        <v>1747.15</v>
      </c>
      <c r="AA218" s="49">
        <v>4.8000000000000001E-2</v>
      </c>
      <c r="AB218" s="66">
        <f>Y219/Price_data_Daily[[#This Row],[ASML]]-1</f>
        <v>8.0229721049396296E-4</v>
      </c>
      <c r="AC218" s="68">
        <f>Z219/Price_data_Daily[[#This Row],[S&amp;P500]]-1</f>
        <v>1.3427582062215393E-2</v>
      </c>
      <c r="AD218" s="70">
        <f t="shared" si="8"/>
        <v>132.07939137966579</v>
      </c>
      <c r="AE218" s="70">
        <f t="shared" si="9"/>
        <v>121.07397327717086</v>
      </c>
    </row>
    <row r="219" spans="24:31">
      <c r="X219" s="6">
        <v>41586</v>
      </c>
      <c r="Y219" s="49">
        <v>78.837000000000003</v>
      </c>
      <c r="Z219" s="49">
        <v>1770.61</v>
      </c>
      <c r="AA219" s="49">
        <v>5.1999999999999998E-2</v>
      </c>
      <c r="AB219" s="66">
        <f>Y220/Price_data_Daily[[#This Row],[ASML]]-1</f>
        <v>1.1415959511396068E-4</v>
      </c>
      <c r="AC219" s="68">
        <f>Z220/Price_data_Daily[[#This Row],[S&amp;P500]]-1</f>
        <v>7.2291470171315098E-4</v>
      </c>
      <c r="AD219" s="70">
        <f t="shared" si="8"/>
        <v>132.0944695095086</v>
      </c>
      <c r="AE219" s="70">
        <f t="shared" si="9"/>
        <v>121.16149943244775</v>
      </c>
    </row>
    <row r="220" spans="24:31">
      <c r="X220" s="6">
        <v>41589</v>
      </c>
      <c r="Y220" s="49">
        <v>78.846000000000004</v>
      </c>
      <c r="Z220" s="49">
        <v>1771.89</v>
      </c>
      <c r="AA220" s="49">
        <v>5.1999999999999998E-2</v>
      </c>
      <c r="AB220" s="66">
        <f>Y221/Price_data_Daily[[#This Row],[ASML]]-1</f>
        <v>-5.0351317758668968E-3</v>
      </c>
      <c r="AC220" s="68">
        <f>Z221/Price_data_Daily[[#This Row],[S&amp;P500]]-1</f>
        <v>-2.370406740824782E-3</v>
      </c>
      <c r="AD220" s="70">
        <f t="shared" si="8"/>
        <v>131.429356448665</v>
      </c>
      <c r="AE220" s="70">
        <f t="shared" si="9"/>
        <v>120.87429739746464</v>
      </c>
    </row>
    <row r="221" spans="24:31">
      <c r="X221" s="6">
        <v>41590</v>
      </c>
      <c r="Y221" s="49">
        <v>78.448999999999998</v>
      </c>
      <c r="Z221" s="49">
        <v>1767.6899000000001</v>
      </c>
      <c r="AA221" s="49">
        <v>5.8000000000000003E-2</v>
      </c>
      <c r="AB221" s="66">
        <f>Y222/Price_data_Daily[[#This Row],[ASML]]-1</f>
        <v>8.5112620938443406E-3</v>
      </c>
      <c r="AC221" s="68">
        <f>Z222/Price_data_Daily[[#This Row],[S&amp;P500]]-1</f>
        <v>8.0953678583557398E-3</v>
      </c>
      <c r="AD221" s="70">
        <f t="shared" si="8"/>
        <v>132.54798614822488</v>
      </c>
      <c r="AE221" s="70">
        <f t="shared" si="9"/>
        <v>121.85281929951741</v>
      </c>
    </row>
    <row r="222" spans="24:31">
      <c r="X222" s="6">
        <v>41591</v>
      </c>
      <c r="Y222" s="49">
        <v>79.116699999999994</v>
      </c>
      <c r="Z222" s="49">
        <v>1782</v>
      </c>
      <c r="AA222" s="49">
        <v>7.0000000000000007E-2</v>
      </c>
      <c r="AB222" s="66">
        <f>Y223/Price_data_Daily[[#This Row],[ASML]]-1</f>
        <v>1.391362379876826E-2</v>
      </c>
      <c r="AC222" s="68">
        <f>Z223/Price_data_Daily[[#This Row],[S&amp;P500]]-1</f>
        <v>4.8372615039280475E-3</v>
      </c>
      <c r="AD222" s="70">
        <f t="shared" si="8"/>
        <v>134.39220896277564</v>
      </c>
      <c r="AE222" s="70">
        <f t="shared" si="9"/>
        <v>122.44225325146006</v>
      </c>
    </row>
    <row r="223" spans="24:31">
      <c r="X223" s="6">
        <v>41592</v>
      </c>
      <c r="Y223" s="49">
        <v>80.217500000000001</v>
      </c>
      <c r="Z223" s="49">
        <v>1790.62</v>
      </c>
      <c r="AA223" s="49">
        <v>6.8000000000000005E-2</v>
      </c>
      <c r="AB223" s="66">
        <f>Y224/Price_data_Daily[[#This Row],[ASML]]-1</f>
        <v>1.1587247171751747E-2</v>
      </c>
      <c r="AC223" s="68">
        <f>Z224/Price_data_Daily[[#This Row],[S&amp;P500]]-1</f>
        <v>4.2220571645577021E-3</v>
      </c>
      <c r="AD223" s="70">
        <f t="shared" si="8"/>
        <v>135.94944470598503</v>
      </c>
      <c r="AE223" s="70">
        <f t="shared" si="9"/>
        <v>122.95921144404497</v>
      </c>
    </row>
    <row r="224" spans="24:31">
      <c r="X224" s="6">
        <v>41593</v>
      </c>
      <c r="Y224" s="49">
        <v>81.147000000000006</v>
      </c>
      <c r="Z224" s="49">
        <v>1798.1801</v>
      </c>
      <c r="AA224" s="49">
        <v>7.0000000000000007E-2</v>
      </c>
      <c r="AB224" s="66">
        <f>Y225/Price_data_Daily[[#This Row],[ASML]]-1</f>
        <v>-1.1898160129148461E-2</v>
      </c>
      <c r="AC224" s="68">
        <f>Z225/Price_data_Daily[[#This Row],[S&amp;P500]]-1</f>
        <v>-3.6982391252133873E-3</v>
      </c>
      <c r="AD224" s="70">
        <f t="shared" si="8"/>
        <v>134.33189644340442</v>
      </c>
      <c r="AE224" s="70">
        <f t="shared" si="9"/>
        <v>122.50447887747721</v>
      </c>
    </row>
    <row r="225" spans="24:31">
      <c r="X225" s="6">
        <v>41596</v>
      </c>
      <c r="Y225" s="49">
        <v>80.1815</v>
      </c>
      <c r="Z225" s="49">
        <v>1791.53</v>
      </c>
      <c r="AA225" s="49">
        <v>6.5000000000000002E-2</v>
      </c>
      <c r="AB225" s="66">
        <f>Y226/Price_data_Daily[[#This Row],[ASML]]-1</f>
        <v>2.9258619506993266E-3</v>
      </c>
      <c r="AC225" s="68">
        <f>Z226/Price_data_Daily[[#This Row],[S&amp;P500]]-1</f>
        <v>-2.0429465317355344E-3</v>
      </c>
      <c r="AD225" s="70">
        <f t="shared" si="8"/>
        <v>134.72493302797346</v>
      </c>
      <c r="AE225" s="70">
        <f t="shared" si="9"/>
        <v>122.25420877723241</v>
      </c>
    </row>
    <row r="226" spans="24:31">
      <c r="X226" s="6">
        <v>41597</v>
      </c>
      <c r="Y226" s="49">
        <v>80.4161</v>
      </c>
      <c r="Z226" s="49">
        <v>1787.87</v>
      </c>
      <c r="AA226" s="49">
        <v>0.08</v>
      </c>
      <c r="AB226" s="66">
        <f>Y227/Price_data_Daily[[#This Row],[ASML]]-1</f>
        <v>-8.8651401895889492E-3</v>
      </c>
      <c r="AC226" s="68">
        <f>Z227/Price_data_Daily[[#This Row],[S&amp;P500]]-1</f>
        <v>-3.6356110902917571E-3</v>
      </c>
      <c r="AD226" s="70">
        <f t="shared" si="8"/>
        <v>133.53057760964751</v>
      </c>
      <c r="AE226" s="70">
        <f t="shared" si="9"/>
        <v>121.80974001996705</v>
      </c>
    </row>
    <row r="227" spans="24:31">
      <c r="X227" s="6">
        <v>41598</v>
      </c>
      <c r="Y227" s="49">
        <v>79.703199999999995</v>
      </c>
      <c r="Z227" s="49">
        <v>1781.37</v>
      </c>
      <c r="AA227" s="49">
        <v>7.6999999999999999E-2</v>
      </c>
      <c r="AB227" s="66">
        <f>Y228/Price_data_Daily[[#This Row],[ASML]]-1</f>
        <v>1.800053197362228E-2</v>
      </c>
      <c r="AC227" s="68">
        <f>Z228/Price_data_Daily[[#This Row],[S&amp;P500]]-1</f>
        <v>8.128575197741128E-3</v>
      </c>
      <c r="AD227" s="70">
        <f t="shared" si="8"/>
        <v>135.93419904136621</v>
      </c>
      <c r="AE227" s="70">
        <f t="shared" si="9"/>
        <v>122.79987965153666</v>
      </c>
    </row>
    <row r="228" spans="24:31">
      <c r="X228" s="6">
        <v>41599</v>
      </c>
      <c r="Y228" s="49">
        <v>81.137900000000002</v>
      </c>
      <c r="Z228" s="49">
        <v>1795.85</v>
      </c>
      <c r="AA228" s="49">
        <v>7.0000000000000007E-2</v>
      </c>
      <c r="AB228" s="66">
        <f>Y229/Price_data_Daily[[#This Row],[ASML]]-1</f>
        <v>2.0017772212492568E-2</v>
      </c>
      <c r="AC228" s="68">
        <f>Z229/Price_data_Daily[[#This Row],[S&amp;P500]]-1</f>
        <v>4.9614388729570802E-3</v>
      </c>
      <c r="AD228" s="70">
        <f t="shared" si="8"/>
        <v>138.6552988736639</v>
      </c>
      <c r="AE228" s="70">
        <f t="shared" si="9"/>
        <v>123.40914374803424</v>
      </c>
    </row>
    <row r="229" spans="24:31">
      <c r="X229" s="6">
        <v>41600</v>
      </c>
      <c r="Y229" s="49">
        <v>82.762100000000004</v>
      </c>
      <c r="Z229" s="49">
        <v>1804.76</v>
      </c>
      <c r="AA229" s="49">
        <v>6.5000000000000002E-2</v>
      </c>
      <c r="AB229" s="66">
        <f>Y230/Price_data_Daily[[#This Row],[ASML]]-1</f>
        <v>3.925709956610568E-3</v>
      </c>
      <c r="AC229" s="68">
        <f>Z230/Price_data_Daily[[#This Row],[S&amp;P500]]-1</f>
        <v>-1.2633258715840645E-3</v>
      </c>
      <c r="AD229" s="70">
        <f t="shared" si="8"/>
        <v>139.19961936098906</v>
      </c>
      <c r="AE229" s="70">
        <f t="shared" si="9"/>
        <v>123.25323778394731</v>
      </c>
    </row>
    <row r="230" spans="24:31">
      <c r="X230" s="6">
        <v>41603</v>
      </c>
      <c r="Y230" s="49">
        <v>83.087000000000003</v>
      </c>
      <c r="Z230" s="49">
        <v>1802.48</v>
      </c>
      <c r="AA230" s="49">
        <v>0.06</v>
      </c>
      <c r="AB230" s="66">
        <f>Y231/Price_data_Daily[[#This Row],[ASML]]-1</f>
        <v>7.3850301491207304E-3</v>
      </c>
      <c r="AC230" s="68">
        <f>Z231/Price_data_Daily[[#This Row],[S&amp;P500]]-1</f>
        <v>1.4979361768219235E-4</v>
      </c>
      <c r="AD230" s="70">
        <f t="shared" si="8"/>
        <v>140.22761274671609</v>
      </c>
      <c r="AE230" s="70">
        <f t="shared" si="9"/>
        <v>123.27170033232602</v>
      </c>
    </row>
    <row r="231" spans="24:31">
      <c r="X231" s="6">
        <v>41604</v>
      </c>
      <c r="Y231" s="49">
        <v>83.700599999999994</v>
      </c>
      <c r="Z231" s="49">
        <v>1802.75</v>
      </c>
      <c r="AA231" s="49">
        <v>6.8000000000000005E-2</v>
      </c>
      <c r="AB231" s="66">
        <f>Y232/Price_data_Daily[[#This Row],[ASML]]-1</f>
        <v>8.9473671634374696E-3</v>
      </c>
      <c r="AC231" s="68">
        <f>Z232/Price_data_Daily[[#This Row],[S&amp;P500]]-1</f>
        <v>2.4850922202190873E-3</v>
      </c>
      <c r="AD231" s="70">
        <f t="shared" si="8"/>
        <v>141.4822806844133</v>
      </c>
      <c r="AE231" s="70">
        <f t="shared" si="9"/>
        <v>123.57804187579507</v>
      </c>
    </row>
    <row r="232" spans="24:31">
      <c r="X232" s="6">
        <v>41605</v>
      </c>
      <c r="Y232" s="49">
        <v>84.4495</v>
      </c>
      <c r="Z232" s="49">
        <v>1807.23</v>
      </c>
      <c r="AA232" s="49">
        <v>6.3E-2</v>
      </c>
      <c r="AB232" s="66">
        <f>Y233/Price_data_Daily[[#This Row],[ASML]]-1</f>
        <v>-2.2439446059479007E-3</v>
      </c>
      <c r="AC232" s="68">
        <f>Z233/Price_data_Daily[[#This Row],[S&amp;P500]]-1</f>
        <v>-7.8567752859348694E-4</v>
      </c>
      <c r="AD232" s="70">
        <f t="shared" si="8"/>
        <v>141.16480228383429</v>
      </c>
      <c r="AE232" s="70">
        <f t="shared" si="9"/>
        <v>123.48094938526567</v>
      </c>
    </row>
    <row r="233" spans="24:31">
      <c r="X233" s="6">
        <v>41607</v>
      </c>
      <c r="Y233" s="49">
        <v>84.26</v>
      </c>
      <c r="Z233" s="49">
        <v>1805.8100999999999</v>
      </c>
      <c r="AA233" s="49">
        <v>5.5E-2</v>
      </c>
      <c r="AB233" s="66">
        <f>Y234/Price_data_Daily[[#This Row],[ASML]]-1</f>
        <v>3.8559221457392656E-3</v>
      </c>
      <c r="AC233" s="68">
        <f>Z234/Price_data_Daily[[#This Row],[S&amp;P500]]-1</f>
        <v>-2.719056671573461E-3</v>
      </c>
      <c r="AD233" s="70">
        <f t="shared" si="8"/>
        <v>141.70912277115943</v>
      </c>
      <c r="AE233" s="70">
        <f t="shared" si="9"/>
        <v>123.14519768602744</v>
      </c>
    </row>
    <row r="234" spans="24:31">
      <c r="X234" s="6">
        <v>41610</v>
      </c>
      <c r="Y234" s="49">
        <v>84.584900000000005</v>
      </c>
      <c r="Z234" s="49">
        <v>1800.9</v>
      </c>
      <c r="AA234" s="49">
        <v>0.05</v>
      </c>
      <c r="AB234" s="66">
        <f>Y235/Price_data_Daily[[#This Row],[ASML]]-1</f>
        <v>4.2560788036638542E-4</v>
      </c>
      <c r="AC234" s="68">
        <f>Z235/Price_data_Daily[[#This Row],[S&amp;P500]]-1</f>
        <v>-3.1928480204341803E-3</v>
      </c>
      <c r="AD234" s="70">
        <f t="shared" si="8"/>
        <v>141.76943529053065</v>
      </c>
      <c r="AE234" s="70">
        <f t="shared" si="9"/>
        <v>122.75201378536964</v>
      </c>
    </row>
    <row r="235" spans="24:31">
      <c r="X235" s="6">
        <v>41611</v>
      </c>
      <c r="Y235" s="49">
        <v>84.620900000000006</v>
      </c>
      <c r="Z235" s="49">
        <v>1795.15</v>
      </c>
      <c r="AA235" s="49">
        <v>3.5000000000000003E-2</v>
      </c>
      <c r="AB235" s="66">
        <f>Y236/Price_data_Daily[[#This Row],[ASML]]-1</f>
        <v>-2.4524674164420501E-2</v>
      </c>
      <c r="AC235" s="68">
        <f>Z236/Price_data_Daily[[#This Row],[S&amp;P500]]-1</f>
        <v>-1.3034565356656591E-3</v>
      </c>
      <c r="AD235" s="70">
        <f t="shared" si="8"/>
        <v>138.2925860835565</v>
      </c>
      <c r="AE235" s="70">
        <f t="shared" si="9"/>
        <v>122.59201187073498</v>
      </c>
    </row>
    <row r="236" spans="24:31">
      <c r="X236" s="6">
        <v>41612</v>
      </c>
      <c r="Y236" s="49">
        <v>82.545599999999993</v>
      </c>
      <c r="Z236" s="49">
        <v>1792.8100999999999</v>
      </c>
      <c r="AA236" s="49">
        <v>5.1999999999999998E-2</v>
      </c>
      <c r="AB236" s="66">
        <f>Y237/Price_data_Daily[[#This Row],[ASML]]-1</f>
        <v>-3.7167335387954248E-3</v>
      </c>
      <c r="AC236" s="68">
        <f>Z237/Price_data_Daily[[#This Row],[S&amp;P500]]-1</f>
        <v>-4.3396118752342394E-3</v>
      </c>
      <c r="AD236" s="70">
        <f t="shared" si="8"/>
        <v>137.77858939069299</v>
      </c>
      <c r="AE236" s="70">
        <f t="shared" si="9"/>
        <v>122.06001012021189</v>
      </c>
    </row>
    <row r="237" spans="24:31">
      <c r="X237" s="6">
        <v>41613</v>
      </c>
      <c r="Y237" s="49">
        <v>82.238799999999998</v>
      </c>
      <c r="Z237" s="49">
        <v>1785.03</v>
      </c>
      <c r="AA237" s="49">
        <v>4.8000000000000001E-2</v>
      </c>
      <c r="AB237" s="66">
        <f>Y238/Price_data_Daily[[#This Row],[ASML]]-1</f>
        <v>3.4010710273011391E-3</v>
      </c>
      <c r="AC237" s="68">
        <f>Z238/Price_data_Daily[[#This Row],[S&amp;P500]]-1</f>
        <v>1.1237906365719308E-2</v>
      </c>
      <c r="AD237" s="70">
        <f t="shared" si="8"/>
        <v>138.2471841592521</v>
      </c>
      <c r="AE237" s="70">
        <f t="shared" si="9"/>
        <v>123.43170908494157</v>
      </c>
    </row>
    <row r="238" spans="24:31">
      <c r="X238" s="6">
        <v>41614</v>
      </c>
      <c r="Y238" s="49">
        <v>82.518500000000003</v>
      </c>
      <c r="Z238" s="49">
        <v>1805.09</v>
      </c>
      <c r="AA238" s="49">
        <v>5.1999999999999998E-2</v>
      </c>
      <c r="AB238" s="66">
        <f>Y239/Price_data_Daily[[#This Row],[ASML]]-1</f>
        <v>3.8270206075001756E-3</v>
      </c>
      <c r="AC238" s="68">
        <f>Z239/Price_data_Daily[[#This Row],[S&amp;P500]]-1</f>
        <v>1.817083912713402E-3</v>
      </c>
      <c r="AD238" s="70">
        <f t="shared" si="8"/>
        <v>138.77625898195842</v>
      </c>
      <c r="AE238" s="70">
        <f t="shared" si="9"/>
        <v>123.65599485783854</v>
      </c>
    </row>
    <row r="239" spans="24:31">
      <c r="X239" s="6">
        <v>41617</v>
      </c>
      <c r="Y239" s="49">
        <v>82.834299999999999</v>
      </c>
      <c r="Z239" s="49">
        <v>1808.37</v>
      </c>
      <c r="AA239" s="49">
        <v>5.1999999999999998E-2</v>
      </c>
      <c r="AB239" s="66">
        <f>Y240/Price_data_Daily[[#This Row],[ASML]]-1</f>
        <v>-8.2779718063652474E-3</v>
      </c>
      <c r="AC239" s="68">
        <f>Z240/Price_data_Daily[[#This Row],[S&amp;P500]]-1</f>
        <v>-3.1796590299552063E-3</v>
      </c>
      <c r="AD239" s="70">
        <f t="shared" si="8"/>
        <v>137.62747302271293</v>
      </c>
      <c r="AE239" s="70">
        <f t="shared" si="9"/>
        <v>123.26281095718072</v>
      </c>
    </row>
    <row r="240" spans="24:31">
      <c r="X240" s="6">
        <v>41618</v>
      </c>
      <c r="Y240" s="49">
        <v>82.148600000000002</v>
      </c>
      <c r="Z240" s="49">
        <v>1802.62</v>
      </c>
      <c r="AA240" s="49">
        <v>7.0000000000000007E-2</v>
      </c>
      <c r="AB240" s="66">
        <f>Y241/Price_data_Daily[[#This Row],[ASML]]-1</f>
        <v>6.585626535327016E-4</v>
      </c>
      <c r="AC240" s="68">
        <f>Z241/Price_data_Daily[[#This Row],[S&amp;P500]]-1</f>
        <v>-1.1316861013413781E-2</v>
      </c>
      <c r="AD240" s="70">
        <f t="shared" si="8"/>
        <v>137.71810933654578</v>
      </c>
      <c r="AE240" s="70">
        <f t="shared" si="9"/>
        <v>121.86786285745561</v>
      </c>
    </row>
    <row r="241" spans="24:31">
      <c r="X241" s="6">
        <v>41619</v>
      </c>
      <c r="Y241" s="49">
        <v>82.202699999999993</v>
      </c>
      <c r="Z241" s="49">
        <v>1782.22</v>
      </c>
      <c r="AA241" s="49">
        <v>6.8000000000000005E-2</v>
      </c>
      <c r="AB241" s="66">
        <f>Y242/Price_data_Daily[[#This Row],[ASML]]-1</f>
        <v>-1.8990860397529508E-2</v>
      </c>
      <c r="AC241" s="68">
        <f>Z242/Price_data_Daily[[#This Row],[S&amp;P500]]-1</f>
        <v>-3.7705782675540034E-3</v>
      </c>
      <c r="AD241" s="70">
        <f t="shared" si="8"/>
        <v>135.10272394792372</v>
      </c>
      <c r="AE241" s="70">
        <f t="shared" si="9"/>
        <v>121.40835054225204</v>
      </c>
    </row>
    <row r="242" spans="24:31">
      <c r="X242" s="6">
        <v>41620</v>
      </c>
      <c r="Y242" s="49">
        <v>80.641599999999997</v>
      </c>
      <c r="Z242" s="49">
        <v>1775.5</v>
      </c>
      <c r="AA242" s="49">
        <v>6.3E-2</v>
      </c>
      <c r="AB242" s="66">
        <f>Y243/Price_data_Daily[[#This Row],[ASML]]-1</f>
        <v>-1.4209787504216198E-2</v>
      </c>
      <c r="AC242" s="68">
        <f>Z243/Price_data_Daily[[#This Row],[S&amp;P500]]-1</f>
        <v>-1.0143621515068535E-4</v>
      </c>
      <c r="AD242" s="70">
        <f t="shared" si="8"/>
        <v>133.18294294938295</v>
      </c>
      <c r="AE242" s="70">
        <f t="shared" si="9"/>
        <v>121.39603533868534</v>
      </c>
    </row>
    <row r="243" spans="24:31">
      <c r="X243" s="6">
        <v>41621</v>
      </c>
      <c r="Y243" s="49">
        <v>79.495699999999999</v>
      </c>
      <c r="Z243" s="49">
        <v>1775.3199</v>
      </c>
      <c r="AA243" s="49">
        <v>0.06</v>
      </c>
      <c r="AB243" s="66">
        <f>Y244/Price_data_Daily[[#This Row],[ASML]]-1</f>
        <v>1.3623378371407924E-3</v>
      </c>
      <c r="AC243" s="68">
        <f>Z244/Price_data_Daily[[#This Row],[S&amp;P500]]-1</f>
        <v>6.3200440664243906E-3</v>
      </c>
      <c r="AD243" s="70">
        <f t="shared" si="8"/>
        <v>133.36438311182465</v>
      </c>
      <c r="AE243" s="70">
        <f t="shared" si="9"/>
        <v>122.16326363151504</v>
      </c>
    </row>
    <row r="244" spans="24:31">
      <c r="X244" s="6">
        <v>41624</v>
      </c>
      <c r="Y244" s="49">
        <v>79.603999999999999</v>
      </c>
      <c r="Z244" s="49">
        <v>1786.54</v>
      </c>
      <c r="AA244" s="49">
        <v>5.8000000000000003E-2</v>
      </c>
      <c r="AB244" s="66">
        <f>Y245/Price_data_Daily[[#This Row],[ASML]]-1</f>
        <v>-3.5148987488065053E-3</v>
      </c>
      <c r="AC244" s="68">
        <f>Z245/Price_data_Daily[[#This Row],[S&amp;P500]]-1</f>
        <v>-3.1009661132691546E-3</v>
      </c>
      <c r="AD244" s="70">
        <f t="shared" si="8"/>
        <v>132.89562080848955</v>
      </c>
      <c r="AE244" s="70">
        <f t="shared" si="9"/>
        <v>121.78443949070734</v>
      </c>
    </row>
    <row r="245" spans="24:31">
      <c r="X245" s="6">
        <v>41625</v>
      </c>
      <c r="Y245" s="49">
        <v>79.324200000000005</v>
      </c>
      <c r="Z245" s="49">
        <v>1781</v>
      </c>
      <c r="AA245" s="49">
        <v>6.3E-2</v>
      </c>
      <c r="AB245" s="66">
        <f>Y246/Price_data_Daily[[#This Row],[ASML]]-1</f>
        <v>2.1272196883170613E-2</v>
      </c>
      <c r="AC245" s="68">
        <f>Z246/Price_data_Daily[[#This Row],[S&amp;P500]]-1</f>
        <v>1.6647950589556482E-2</v>
      </c>
      <c r="AD245" s="70">
        <f t="shared" si="8"/>
        <v>135.72260261923893</v>
      </c>
      <c r="AE245" s="70">
        <f t="shared" si="9"/>
        <v>123.81190082192546</v>
      </c>
    </row>
    <row r="246" spans="24:31">
      <c r="X246" s="6">
        <v>41626</v>
      </c>
      <c r="Y246" s="49">
        <v>81.011600000000001</v>
      </c>
      <c r="Z246" s="49">
        <v>1810.65</v>
      </c>
      <c r="AA246" s="49">
        <v>0.06</v>
      </c>
      <c r="AB246" s="66">
        <f>Y247/Price_data_Daily[[#This Row],[ASML]]-1</f>
        <v>1.1806951103298768E-2</v>
      </c>
      <c r="AC246" s="68">
        <f>Z247/Price_data_Daily[[#This Row],[S&amp;P500]]-1</f>
        <v>-5.7990224505022336E-4</v>
      </c>
      <c r="AD246" s="70">
        <f t="shared" si="8"/>
        <v>137.32507275197673</v>
      </c>
      <c r="AE246" s="70">
        <f t="shared" si="9"/>
        <v>123.74010202267489</v>
      </c>
    </row>
    <row r="247" spans="24:31">
      <c r="X247" s="6">
        <v>41627</v>
      </c>
      <c r="Y247" s="49">
        <v>81.968100000000007</v>
      </c>
      <c r="Z247" s="49">
        <v>1809.6</v>
      </c>
      <c r="AA247" s="49">
        <v>5.8000000000000003E-2</v>
      </c>
      <c r="AB247" s="66">
        <f>Y248/Price_data_Daily[[#This Row],[ASML]]-1</f>
        <v>7.0454237685146914E-3</v>
      </c>
      <c r="AC247" s="68">
        <f>Z248/Price_data_Daily[[#This Row],[S&amp;P500]]-1</f>
        <v>4.8186892130857029E-3</v>
      </c>
      <c r="AD247" s="70">
        <f t="shared" si="8"/>
        <v>138.29258608355653</v>
      </c>
      <c r="AE247" s="70">
        <f t="shared" si="9"/>
        <v>124.33636711751768</v>
      </c>
    </row>
    <row r="248" spans="24:31">
      <c r="X248" s="6">
        <v>41628</v>
      </c>
      <c r="Y248" s="49">
        <v>82.545599999999993</v>
      </c>
      <c r="Z248" s="49">
        <v>1818.3199</v>
      </c>
      <c r="AA248" s="49">
        <v>5.5E-2</v>
      </c>
      <c r="AB248" s="66">
        <f>Y249/Price_data_Daily[[#This Row],[ASML]]-1</f>
        <v>8.3069236882402642E-3</v>
      </c>
      <c r="AC248" s="68">
        <f>Z249/Price_data_Daily[[#This Row],[S&amp;P500]]-1</f>
        <v>5.3181511130138137E-3</v>
      </c>
      <c r="AD248" s="70">
        <f t="shared" si="8"/>
        <v>139.44137204280204</v>
      </c>
      <c r="AE248" s="70">
        <f t="shared" si="9"/>
        <v>124.9976067066918</v>
      </c>
    </row>
    <row r="249" spans="24:31">
      <c r="X249" s="6">
        <v>41631</v>
      </c>
      <c r="Y249" s="49">
        <v>83.231300000000005</v>
      </c>
      <c r="Z249" s="49">
        <v>1827.99</v>
      </c>
      <c r="AA249" s="49">
        <v>5.8000000000000003E-2</v>
      </c>
      <c r="AB249" s="66">
        <f>Y250/Price_data_Daily[[#This Row],[ASML]]-1</f>
        <v>4.4454430004094991E-3</v>
      </c>
      <c r="AC249" s="68">
        <f>Z250/Price_data_Daily[[#This Row],[S&amp;P500]]-1</f>
        <v>2.9157161691255595E-3</v>
      </c>
      <c r="AD249" s="70">
        <f t="shared" si="8"/>
        <v>140.06125071411722</v>
      </c>
      <c r="AE249" s="70">
        <f t="shared" si="9"/>
        <v>125.36206424966849</v>
      </c>
    </row>
    <row r="250" spans="24:31">
      <c r="X250" s="6">
        <v>41632</v>
      </c>
      <c r="Y250" s="49">
        <v>83.601299999999995</v>
      </c>
      <c r="Z250" s="49">
        <v>1833.3199</v>
      </c>
      <c r="AA250" s="49">
        <v>6.8000000000000005E-2</v>
      </c>
      <c r="AB250" s="66">
        <f>Y251/Price_data_Daily[[#This Row],[ASML]]-1</f>
        <v>8.850340843982174E-3</v>
      </c>
      <c r="AC250" s="68">
        <f>Z251/Price_data_Daily[[#This Row],[S&amp;P500]]-1</f>
        <v>4.7455438628032365E-3</v>
      </c>
      <c r="AD250" s="70">
        <f t="shared" si="8"/>
        <v>141.30084052197159</v>
      </c>
      <c r="AE250" s="70">
        <f t="shared" si="9"/>
        <v>125.95697542429686</v>
      </c>
    </row>
    <row r="251" spans="24:31">
      <c r="X251" s="6">
        <v>41634</v>
      </c>
      <c r="Y251" s="49">
        <v>84.341200000000001</v>
      </c>
      <c r="Z251" s="49">
        <v>1842.02</v>
      </c>
      <c r="AA251" s="49">
        <v>0.06</v>
      </c>
      <c r="AB251" s="66">
        <f>Y252/Price_data_Daily[[#This Row],[ASML]]-1</f>
        <v>6.4191640621664714E-3</v>
      </c>
      <c r="AC251" s="68">
        <f>Z252/Price_data_Daily[[#This Row],[S&amp;P500]]-1</f>
        <v>-3.3658700774141792E-4</v>
      </c>
      <c r="AD251" s="70">
        <f t="shared" si="8"/>
        <v>142.20787379940415</v>
      </c>
      <c r="AE251" s="70">
        <f t="shared" si="9"/>
        <v>125.91457994283464</v>
      </c>
    </row>
    <row r="252" spans="24:31">
      <c r="X252" s="6">
        <v>41635</v>
      </c>
      <c r="Y252" s="49">
        <v>84.882599999999996</v>
      </c>
      <c r="Z252" s="49">
        <v>1841.4</v>
      </c>
      <c r="AA252" s="49">
        <v>5.8000000000000003E-2</v>
      </c>
      <c r="AB252" s="66">
        <f>Y253/Price_data_Daily[[#This Row],[ASML]]-1</f>
        <v>-6.6963076060346793E-3</v>
      </c>
      <c r="AC252" s="68">
        <f>Z253/Price_data_Daily[[#This Row],[S&amp;P500]]-1</f>
        <v>-1.7926577603999405E-4</v>
      </c>
      <c r="AD252" s="70">
        <f t="shared" si="8"/>
        <v>141.25560613244318</v>
      </c>
      <c r="AE252" s="70">
        <f t="shared" si="9"/>
        <v>125.89200776794644</v>
      </c>
    </row>
    <row r="253" spans="24:31">
      <c r="X253" s="6">
        <v>41638</v>
      </c>
      <c r="Y253" s="49">
        <v>84.3142</v>
      </c>
      <c r="Z253" s="49">
        <v>1841.0699</v>
      </c>
      <c r="AA253" s="49">
        <v>5.5E-2</v>
      </c>
      <c r="AB253" s="66">
        <f>Y254/Price_data_Daily[[#This Row],[ASML]]-1</f>
        <v>2.782449456912417E-3</v>
      </c>
      <c r="AC253" s="68">
        <f>Z254/Price_data_Daily[[#This Row],[S&amp;P500]]-1</f>
        <v>3.9597084282350092E-3</v>
      </c>
      <c r="AD253" s="70">
        <f t="shared" si="8"/>
        <v>141.64864271701222</v>
      </c>
      <c r="AE253" s="70">
        <f t="shared" si="9"/>
        <v>126.3905034121526</v>
      </c>
    </row>
    <row r="254" spans="24:31">
      <c r="X254" s="6">
        <v>41639</v>
      </c>
      <c r="Y254" s="49">
        <v>84.5488</v>
      </c>
      <c r="Z254" s="49">
        <v>1848.36</v>
      </c>
      <c r="AA254" s="49">
        <v>6.3E-2</v>
      </c>
      <c r="AB254" s="66">
        <f>Y255/Price_data_Daily[[#This Row],[ASML]]-1</f>
        <v>-1.4301799670722648E-2</v>
      </c>
      <c r="AC254" s="68">
        <f>Z255/Price_data_Daily[[#This Row],[S&amp;P500]]-1</f>
        <v>-8.8619100175290066E-3</v>
      </c>
      <c r="AD254" s="70">
        <f t="shared" si="8"/>
        <v>139.62281220524375</v>
      </c>
      <c r="AE254" s="70">
        <f t="shared" si="9"/>
        <v>125.27044214384391</v>
      </c>
    </row>
    <row r="255" spans="24:31">
      <c r="X255" s="6">
        <v>41641</v>
      </c>
      <c r="Y255" s="49">
        <v>83.339600000000004</v>
      </c>
      <c r="Z255" s="49">
        <v>1831.98</v>
      </c>
      <c r="AA255" s="49">
        <v>5.8000000000000003E-2</v>
      </c>
      <c r="AB255" s="66">
        <f>Y256/Price_data_Daily[[#This Row],[ASML]]-1</f>
        <v>-3.4641394967098726E-3</v>
      </c>
      <c r="AC255" s="68">
        <f>Z256/Price_data_Daily[[#This Row],[S&amp;P500]]-1</f>
        <v>-3.3297306739166199E-4</v>
      </c>
      <c r="AD255" s="70">
        <f t="shared" si="8"/>
        <v>139.13913930684186</v>
      </c>
      <c r="AE255" s="70">
        <f t="shared" si="9"/>
        <v>125.22873046046976</v>
      </c>
    </row>
    <row r="256" spans="24:31">
      <c r="X256" s="6">
        <v>41642</v>
      </c>
      <c r="Y256" s="49">
        <v>83.050899999999999</v>
      </c>
      <c r="Z256" s="49">
        <v>1831.37</v>
      </c>
      <c r="AA256" s="49">
        <v>5.8000000000000003E-2</v>
      </c>
      <c r="AB256" s="66">
        <f>Y257/Price_data_Daily[[#This Row],[ASML]]-1</f>
        <v>-2.0534395172117303E-2</v>
      </c>
      <c r="AC256" s="68">
        <f>Z257/Price_data_Daily[[#This Row],[S&amp;P500]]-1</f>
        <v>-2.5117807979817552E-3</v>
      </c>
      <c r="AD256" s="70">
        <f t="shared" si="8"/>
        <v>136.2820012364069</v>
      </c>
      <c r="AE256" s="70">
        <f t="shared" si="9"/>
        <v>124.91418333994352</v>
      </c>
    </row>
    <row r="257" spans="24:31">
      <c r="X257" s="6">
        <v>41645</v>
      </c>
      <c r="Y257" s="49">
        <v>81.345500000000001</v>
      </c>
      <c r="Z257" s="49">
        <v>1826.77</v>
      </c>
      <c r="AA257" s="49">
        <v>4.4999999999999998E-2</v>
      </c>
      <c r="AB257" s="66">
        <f>Y258/Price_data_Daily[[#This Row],[ASML]]-1</f>
        <v>-8.4307060624128072E-3</v>
      </c>
      <c r="AC257" s="68">
        <f>Z258/Price_data_Daily[[#This Row],[S&amp;P500]]-1</f>
        <v>6.0817727464324012E-3</v>
      </c>
      <c r="AD257" s="70">
        <f t="shared" si="8"/>
        <v>135.13304774238537</v>
      </c>
      <c r="AE257" s="70">
        <f t="shared" si="9"/>
        <v>125.67388301582325</v>
      </c>
    </row>
    <row r="258" spans="24:31">
      <c r="X258" s="6">
        <v>41646</v>
      </c>
      <c r="Y258" s="49">
        <v>80.659700000000001</v>
      </c>
      <c r="Z258" s="49">
        <v>1837.88</v>
      </c>
      <c r="AA258" s="49">
        <v>4.2999999999999997E-2</v>
      </c>
      <c r="AB258" s="66">
        <f>Y259/Price_data_Daily[[#This Row],[ASML]]-1</f>
        <v>2.685355884041174E-3</v>
      </c>
      <c r="AC258" s="68">
        <f>Z259/Price_data_Daily[[#This Row],[S&amp;P500]]-1</f>
        <v>-2.122010142120434E-4</v>
      </c>
      <c r="AD258" s="70">
        <f t="shared" si="8"/>
        <v>135.49592806726881</v>
      </c>
      <c r="AE258" s="70">
        <f t="shared" si="9"/>
        <v>125.64721489038733</v>
      </c>
    </row>
    <row r="259" spans="24:31">
      <c r="X259" s="6">
        <v>41647</v>
      </c>
      <c r="Y259" s="49">
        <v>80.876300000000001</v>
      </c>
      <c r="Z259" s="49">
        <v>1837.49</v>
      </c>
      <c r="AA259" s="49">
        <v>0.04</v>
      </c>
      <c r="AB259" s="66">
        <f>Y260/Price_data_Daily[[#This Row],[ASML]]-1</f>
        <v>5.6889348301047971E-3</v>
      </c>
      <c r="AC259" s="68">
        <f>Z260/Price_data_Daily[[#This Row],[S&amp;P500]]-1</f>
        <v>3.4830121524476176E-4</v>
      </c>
      <c r="AD259" s="70">
        <f t="shared" si="8"/>
        <v>136.26675557178805</v>
      </c>
      <c r="AE259" s="70">
        <f t="shared" si="9"/>
        <v>125.69097796802578</v>
      </c>
    </row>
    <row r="260" spans="24:31">
      <c r="X260" s="6">
        <v>41648</v>
      </c>
      <c r="Y260" s="49">
        <v>81.336399999999998</v>
      </c>
      <c r="Z260" s="49">
        <v>1838.13</v>
      </c>
      <c r="AA260" s="49">
        <v>3.3000000000000002E-2</v>
      </c>
      <c r="AB260" s="66">
        <f>Y261/Price_data_Daily[[#This Row],[ASML]]-1</f>
        <v>1.0317643760973105E-2</v>
      </c>
      <c r="AC260" s="68">
        <f>Z261/Price_data_Daily[[#This Row],[S&amp;P500]]-1</f>
        <v>2.3066921273249275E-3</v>
      </c>
      <c r="AD260" s="70">
        <f t="shared" si="8"/>
        <v>137.67270741224135</v>
      </c>
      <c r="AE260" s="70">
        <f t="shared" si="9"/>
        <v>125.98090835738039</v>
      </c>
    </row>
    <row r="261" spans="24:31">
      <c r="X261" s="6">
        <v>41649</v>
      </c>
      <c r="Y261" s="49">
        <v>82.175600000000003</v>
      </c>
      <c r="Z261" s="49">
        <v>1842.37</v>
      </c>
      <c r="AA261" s="49">
        <v>3.3000000000000002E-2</v>
      </c>
      <c r="AB261" s="66">
        <f>Y262/Price_data_Daily[[#This Row],[ASML]]-1</f>
        <v>-7.7955013410307972E-3</v>
      </c>
      <c r="AC261" s="68">
        <f>Z262/Price_data_Daily[[#This Row],[S&amp;P500]]-1</f>
        <v>-1.2576192621460369E-2</v>
      </c>
      <c r="AD261" s="70">
        <f t="shared" si="8"/>
        <v>136.59947963698588</v>
      </c>
      <c r="AE261" s="70">
        <f t="shared" si="9"/>
        <v>124.39654818725143</v>
      </c>
    </row>
    <row r="262" spans="24:31">
      <c r="X262" s="6">
        <v>41652</v>
      </c>
      <c r="Y262" s="49">
        <v>81.534999999999997</v>
      </c>
      <c r="Z262" s="49">
        <v>1819.2</v>
      </c>
      <c r="AA262" s="49">
        <v>0.03</v>
      </c>
      <c r="AB262" s="66">
        <f>Y263/Price_data_Daily[[#This Row],[ASML]]-1</f>
        <v>9.1850125712884534E-3</v>
      </c>
      <c r="AC262" s="68">
        <f>Z263/Price_data_Daily[[#This Row],[S&amp;P500]]-1</f>
        <v>1.0817941952506738E-2</v>
      </c>
      <c r="AD262" s="70">
        <f t="shared" si="8"/>
        <v>137.85414757468305</v>
      </c>
      <c r="AE262" s="70">
        <f t="shared" si="9"/>
        <v>125.74226282463331</v>
      </c>
    </row>
    <row r="263" spans="24:31">
      <c r="X263" s="6">
        <v>41653</v>
      </c>
      <c r="Y263" s="49">
        <v>82.283900000000003</v>
      </c>
      <c r="Z263" s="49">
        <v>1838.88</v>
      </c>
      <c r="AA263" s="49">
        <v>3.3000000000000002E-2</v>
      </c>
      <c r="AB263" s="66">
        <f>Y264/Price_data_Daily[[#This Row],[ASML]]-1</f>
        <v>-1.9190874521018086E-2</v>
      </c>
      <c r="AC263" s="68">
        <f>Z264/Price_data_Daily[[#This Row],[S&amp;P500]]-1</f>
        <v>5.1661881145044219E-3</v>
      </c>
      <c r="AD263" s="70">
        <f t="shared" si="8"/>
        <v>135.20860592637541</v>
      </c>
      <c r="AE263" s="70">
        <f t="shared" si="9"/>
        <v>126.39187100832882</v>
      </c>
    </row>
    <row r="264" spans="24:31">
      <c r="X264" s="6">
        <v>41654</v>
      </c>
      <c r="Y264" s="49">
        <v>80.704800000000006</v>
      </c>
      <c r="Z264" s="49">
        <v>1848.38</v>
      </c>
      <c r="AA264" s="49">
        <v>3.5000000000000003E-2</v>
      </c>
      <c r="AB264" s="66">
        <f>Y265/Price_data_Daily[[#This Row],[ASML]]-1</f>
        <v>-4.7181828094487566E-2</v>
      </c>
      <c r="AC264" s="68">
        <f>Z265/Price_data_Daily[[#This Row],[S&amp;P500]]-1</f>
        <v>-1.3471255910580959E-3</v>
      </c>
      <c r="AD264" s="70">
        <f t="shared" si="8"/>
        <v>128.82921672466185</v>
      </c>
      <c r="AE264" s="70">
        <f t="shared" si="9"/>
        <v>126.22160528439179</v>
      </c>
    </row>
    <row r="265" spans="24:31">
      <c r="X265" s="6">
        <v>41655</v>
      </c>
      <c r="Y265" s="49">
        <v>76.897000000000006</v>
      </c>
      <c r="Z265" s="49">
        <v>1845.89</v>
      </c>
      <c r="AA265" s="49">
        <v>0.03</v>
      </c>
      <c r="AB265" s="66">
        <f>Y266/Price_data_Daily[[#This Row],[ASML]]-1</f>
        <v>-9.6232622859150352E-3</v>
      </c>
      <c r="AC265" s="68">
        <f>Z266/Price_data_Daily[[#This Row],[S&amp;P500]]-1</f>
        <v>-3.8951400137603454E-3</v>
      </c>
      <c r="AD265" s="70">
        <f t="shared" si="8"/>
        <v>127.58945938203144</v>
      </c>
      <c r="AE265" s="70">
        <f t="shared" si="9"/>
        <v>125.72995445904749</v>
      </c>
    </row>
    <row r="266" spans="24:31">
      <c r="X266" s="6">
        <v>41656</v>
      </c>
      <c r="Y266" s="49">
        <v>76.156999999999996</v>
      </c>
      <c r="Z266" s="49">
        <v>1838.7</v>
      </c>
      <c r="AA266" s="49">
        <v>0.03</v>
      </c>
      <c r="AB266" s="66">
        <f>Y267/Price_data_Daily[[#This Row],[ASML]]-1</f>
        <v>3.2584004096799957E-2</v>
      </c>
      <c r="AC266" s="68">
        <f>Z267/Price_data_Daily[[#This Row],[S&amp;P500]]-1</f>
        <v>2.7736988089410719E-3</v>
      </c>
      <c r="AD266" s="70">
        <f t="shared" si="8"/>
        <v>131.74683484924404</v>
      </c>
      <c r="AE266" s="70">
        <f t="shared" si="9"/>
        <v>126.07869148397877</v>
      </c>
    </row>
    <row r="267" spans="24:31">
      <c r="X267" s="6">
        <v>41660</v>
      </c>
      <c r="Y267" s="49">
        <v>78.638499999999993</v>
      </c>
      <c r="Z267" s="49">
        <v>1843.8</v>
      </c>
      <c r="AA267" s="49">
        <v>2.8000000000000001E-2</v>
      </c>
      <c r="AB267" s="66">
        <f>Y268/Price_data_Daily[[#This Row],[ASML]]-1</f>
        <v>4.7503449328255343E-2</v>
      </c>
      <c r="AC267" s="68">
        <f>Z268/Price_data_Daily[[#This Row],[S&amp;P500]]-1</f>
        <v>5.7489966373780454E-4</v>
      </c>
      <c r="AD267" s="70">
        <f t="shared" si="8"/>
        <v>138.00526394266313</v>
      </c>
      <c r="AE267" s="70">
        <f t="shared" si="9"/>
        <v>126.15117408131742</v>
      </c>
    </row>
    <row r="268" spans="24:31">
      <c r="X268" s="6">
        <v>41661</v>
      </c>
      <c r="Y268" s="49">
        <v>82.374099999999999</v>
      </c>
      <c r="Z268" s="49">
        <v>1844.86</v>
      </c>
      <c r="AA268" s="49">
        <v>0.03</v>
      </c>
      <c r="AB268" s="66">
        <f>Y269/Price_data_Daily[[#This Row],[ASML]]-1</f>
        <v>-3.1766052679179424E-2</v>
      </c>
      <c r="AC268" s="68">
        <f>Z269/Price_data_Daily[[#This Row],[S&amp;P500]]-1</f>
        <v>-8.8895634357077924E-3</v>
      </c>
      <c r="AD268" s="70">
        <f t="shared" si="8"/>
        <v>133.62138145825642</v>
      </c>
      <c r="AE268" s="70">
        <f t="shared" si="9"/>
        <v>125.02974521683254</v>
      </c>
    </row>
    <row r="269" spans="24:31">
      <c r="X269" s="6">
        <v>41662</v>
      </c>
      <c r="Y269" s="49">
        <v>79.757400000000004</v>
      </c>
      <c r="Z269" s="49">
        <v>1828.46</v>
      </c>
      <c r="AA269" s="49">
        <v>0.03</v>
      </c>
      <c r="AB269" s="66">
        <f>Y270/Price_data_Daily[[#This Row],[ASML]]-1</f>
        <v>-9.051197757198759E-3</v>
      </c>
      <c r="AC269" s="68">
        <f>Z270/Price_data_Daily[[#This Row],[S&amp;P500]]-1</f>
        <v>-2.0875490850223777E-2</v>
      </c>
      <c r="AD269" s="70">
        <f t="shared" si="8"/>
        <v>132.41194791008766</v>
      </c>
      <c r="AE269" s="70">
        <f t="shared" si="9"/>
        <v>122.41968791455274</v>
      </c>
    </row>
    <row r="270" spans="24:31">
      <c r="X270" s="6">
        <v>41663</v>
      </c>
      <c r="Y270" s="49">
        <v>79.035499999999999</v>
      </c>
      <c r="Z270" s="49">
        <v>1790.29</v>
      </c>
      <c r="AA270" s="49">
        <v>3.3000000000000002E-2</v>
      </c>
      <c r="AB270" s="66">
        <f>Y271/Price_data_Daily[[#This Row],[ASML]]-1</f>
        <v>3.4288389394654395E-4</v>
      </c>
      <c r="AC270" s="68">
        <f>Z271/Price_data_Daily[[#This Row],[S&amp;P500]]-1</f>
        <v>-4.8762490993079499E-3</v>
      </c>
      <c r="AD270" s="70">
        <f t="shared" ref="AD270:AD333" si="10">AD269*(1+AB270)</f>
        <v>132.45734983439212</v>
      </c>
      <c r="AE270" s="70">
        <f t="shared" ref="AE270:AE333" si="11">AE269*(1+AC270)</f>
        <v>121.82273902162184</v>
      </c>
    </row>
    <row r="271" spans="24:31">
      <c r="X271" s="6">
        <v>41666</v>
      </c>
      <c r="Y271" s="49">
        <v>79.062600000000003</v>
      </c>
      <c r="Z271" s="49">
        <v>1781.5600999999999</v>
      </c>
      <c r="AA271" s="49">
        <v>4.8000000000000001E-2</v>
      </c>
      <c r="AB271" s="66">
        <f>Y272/Price_data_Daily[[#This Row],[ASML]]-1</f>
        <v>-1.3467809052573609E-2</v>
      </c>
      <c r="AC271" s="68">
        <f>Z272/Price_data_Daily[[#This Row],[S&amp;P500]]-1</f>
        <v>6.1406292159327247E-3</v>
      </c>
      <c r="AD271" s="70">
        <f t="shared" si="10"/>
        <v>130.67343953921258</v>
      </c>
      <c r="AE271" s="70">
        <f t="shared" si="11"/>
        <v>122.57080729202296</v>
      </c>
    </row>
    <row r="272" spans="24:31">
      <c r="X272" s="6">
        <v>41667</v>
      </c>
      <c r="Y272" s="49">
        <v>77.997799999999998</v>
      </c>
      <c r="Z272" s="49">
        <v>1792.5</v>
      </c>
      <c r="AA272" s="49">
        <v>4.4999999999999998E-2</v>
      </c>
      <c r="AB272" s="66">
        <f>Y273/Price_data_Daily[[#This Row],[ASML]]-1</f>
        <v>-9.1387192972109954E-3</v>
      </c>
      <c r="AC272" s="68">
        <f>Z273/Price_data_Daily[[#This Row],[S&amp;P500]]-1</f>
        <v>-1.0209205020920487E-2</v>
      </c>
      <c r="AD272" s="70">
        <f t="shared" si="10"/>
        <v>129.47925165566264</v>
      </c>
      <c r="AE272" s="70">
        <f t="shared" si="11"/>
        <v>121.31945679079897</v>
      </c>
    </row>
    <row r="273" spans="24:31">
      <c r="X273" s="6">
        <v>41668</v>
      </c>
      <c r="Y273" s="49">
        <v>77.284999999999997</v>
      </c>
      <c r="Z273" s="49">
        <v>1774.2</v>
      </c>
      <c r="AA273" s="49">
        <v>0.04</v>
      </c>
      <c r="AB273" s="66">
        <f>Y274/Price_data_Daily[[#This Row],[ASML]]-1</f>
        <v>-4.9039270233549592E-3</v>
      </c>
      <c r="AC273" s="68">
        <f>Z274/Price_data_Daily[[#This Row],[S&amp;P500]]-1</f>
        <v>1.126699357456884E-2</v>
      </c>
      <c r="AD273" s="70">
        <f t="shared" si="10"/>
        <v>128.84429485450465</v>
      </c>
      <c r="AE273" s="70">
        <f t="shared" si="11"/>
        <v>122.68636233093108</v>
      </c>
    </row>
    <row r="274" spans="24:31">
      <c r="X274" s="6">
        <v>41669</v>
      </c>
      <c r="Y274" s="49">
        <v>76.906000000000006</v>
      </c>
      <c r="Z274" s="49">
        <v>1794.1899000000001</v>
      </c>
      <c r="AA274" s="49">
        <v>1.4999999999999999E-2</v>
      </c>
      <c r="AB274" s="66">
        <f>Y275/Price_data_Daily[[#This Row],[ASML]]-1</f>
        <v>-7.0397628273477508E-3</v>
      </c>
      <c r="AC274" s="68">
        <f>Z275/Price_data_Daily[[#This Row],[S&amp;P500]]-1</f>
        <v>-6.4652576630824798E-3</v>
      </c>
      <c r="AD274" s="70">
        <f t="shared" si="10"/>
        <v>127.93726157707208</v>
      </c>
      <c r="AE274" s="70">
        <f t="shared" si="11"/>
        <v>121.89316338671532</v>
      </c>
    </row>
    <row r="275" spans="24:31">
      <c r="X275" s="6">
        <v>41670</v>
      </c>
      <c r="Y275" s="49">
        <v>76.364599999999996</v>
      </c>
      <c r="Z275" s="49">
        <v>1782.59</v>
      </c>
      <c r="AA275" s="49">
        <v>0.01</v>
      </c>
      <c r="AB275" s="66">
        <f>Y276/Price_data_Daily[[#This Row],[ASML]]-1</f>
        <v>-8.2760860398656266E-4</v>
      </c>
      <c r="AC275" s="68">
        <f>Z276/Price_data_Daily[[#This Row],[S&amp;P500]]-1</f>
        <v>-2.2831946774075851E-2</v>
      </c>
      <c r="AD275" s="70">
        <f t="shared" si="10"/>
        <v>127.83137959862042</v>
      </c>
      <c r="AE275" s="70">
        <f t="shared" si="11"/>
        <v>119.11010516814611</v>
      </c>
    </row>
    <row r="276" spans="24:31">
      <c r="X276" s="6">
        <v>41673</v>
      </c>
      <c r="Y276" s="49">
        <v>76.301400000000001</v>
      </c>
      <c r="Z276" s="49">
        <v>1741.89</v>
      </c>
      <c r="AA276" s="49">
        <v>0.02</v>
      </c>
      <c r="AB276" s="66">
        <f>Y277/Price_data_Daily[[#This Row],[ASML]]-1</f>
        <v>-5.5582204258374235E-3</v>
      </c>
      <c r="AC276" s="68">
        <f>Z277/Price_data_Daily[[#This Row],[S&amp;P500]]-1</f>
        <v>7.6411254442014798E-3</v>
      </c>
      <c r="AD276" s="70">
        <f t="shared" si="10"/>
        <v>127.12086461347239</v>
      </c>
      <c r="AE276" s="70">
        <f t="shared" si="11"/>
        <v>120.02024042340794</v>
      </c>
    </row>
    <row r="277" spans="24:31">
      <c r="X277" s="6">
        <v>41674</v>
      </c>
      <c r="Y277" s="49">
        <v>75.877300000000005</v>
      </c>
      <c r="Z277" s="49">
        <v>1755.2</v>
      </c>
      <c r="AA277" s="49">
        <v>5.5E-2</v>
      </c>
      <c r="AB277" s="66">
        <f>Y278/Price_data_Daily[[#This Row],[ASML]]-1</f>
        <v>1.2724490723839521E-2</v>
      </c>
      <c r="AC277" s="68">
        <f>Z278/Price_data_Daily[[#This Row],[S&amp;P500]]-1</f>
        <v>-2.0282588878759444E-3</v>
      </c>
      <c r="AD277" s="70">
        <f t="shared" si="10"/>
        <v>128.73841287605299</v>
      </c>
      <c r="AE277" s="70">
        <f t="shared" si="11"/>
        <v>119.77680830404415</v>
      </c>
    </row>
    <row r="278" spans="24:31">
      <c r="X278" s="6">
        <v>41675</v>
      </c>
      <c r="Y278" s="49">
        <v>76.842799999999997</v>
      </c>
      <c r="Z278" s="49">
        <v>1751.64</v>
      </c>
      <c r="AA278" s="49">
        <v>5.5E-2</v>
      </c>
      <c r="AB278" s="66">
        <f>Y279/Price_data_Daily[[#This Row],[ASML]]-1</f>
        <v>1.9727287397127702E-2</v>
      </c>
      <c r="AC278" s="68">
        <f>Z279/Price_data_Daily[[#This Row],[S&amp;P500]]-1</f>
        <v>1.2439827818501392E-2</v>
      </c>
      <c r="AD278" s="70">
        <f t="shared" si="10"/>
        <v>131.27807254590897</v>
      </c>
      <c r="AE278" s="70">
        <f t="shared" si="11"/>
        <v>121.26681117599611</v>
      </c>
    </row>
    <row r="279" spans="24:31">
      <c r="X279" s="6">
        <v>41676</v>
      </c>
      <c r="Y279" s="49">
        <v>78.358699999999999</v>
      </c>
      <c r="Z279" s="49">
        <v>1773.4301</v>
      </c>
      <c r="AA279" s="49">
        <v>0.06</v>
      </c>
      <c r="AB279" s="66">
        <f>Y280/Price_data_Daily[[#This Row],[ASML]]-1</f>
        <v>8.2913575646355042E-3</v>
      </c>
      <c r="AC279" s="68">
        <f>Z280/Price_data_Daily[[#This Row],[S&amp;P500]]-1</f>
        <v>1.3301849337055804E-2</v>
      </c>
      <c r="AD279" s="70">
        <f t="shared" si="10"/>
        <v>132.36654598578326</v>
      </c>
      <c r="AE279" s="70">
        <f t="shared" si="11"/>
        <v>122.87988402784441</v>
      </c>
    </row>
    <row r="280" spans="24:31">
      <c r="X280" s="6">
        <v>41677</v>
      </c>
      <c r="Y280" s="49">
        <v>79.008399999999995</v>
      </c>
      <c r="Z280" s="49">
        <v>1797.02</v>
      </c>
      <c r="AA280" s="49">
        <v>7.1999999999999995E-2</v>
      </c>
      <c r="AB280" s="66">
        <f>Y281/Price_data_Daily[[#This Row],[ASML]]-1</f>
        <v>-2.2782387695485795E-4</v>
      </c>
      <c r="AC280" s="68">
        <f>Z281/Price_data_Daily[[#This Row],[S&amp;P500]]-1</f>
        <v>1.5692646715117498E-3</v>
      </c>
      <c r="AD280" s="70">
        <f t="shared" si="10"/>
        <v>132.33638972609765</v>
      </c>
      <c r="AE280" s="70">
        <f t="shared" si="11"/>
        <v>123.07271508868877</v>
      </c>
    </row>
    <row r="281" spans="24:31">
      <c r="X281" s="6">
        <v>41680</v>
      </c>
      <c r="Y281" s="49">
        <v>78.990399999999994</v>
      </c>
      <c r="Z281" s="49">
        <v>1799.84</v>
      </c>
      <c r="AA281" s="49">
        <v>5.5E-2</v>
      </c>
      <c r="AB281" s="66">
        <f>Y282/Price_data_Daily[[#This Row],[ASML]]-1</f>
        <v>2.3645911401891873E-2</v>
      </c>
      <c r="AC281" s="68">
        <f>Z282/Price_data_Daily[[#This Row],[S&amp;P500]]-1</f>
        <v>1.1062094408391898E-2</v>
      </c>
      <c r="AD281" s="70">
        <f t="shared" si="10"/>
        <v>135.46560427280718</v>
      </c>
      <c r="AE281" s="70">
        <f t="shared" si="11"/>
        <v>124.43415708209696</v>
      </c>
    </row>
    <row r="282" spans="24:31">
      <c r="X282" s="6">
        <v>41681</v>
      </c>
      <c r="Y282" s="49">
        <v>80.858199999999997</v>
      </c>
      <c r="Z282" s="49">
        <v>1819.75</v>
      </c>
      <c r="AA282" s="49">
        <v>4.4999999999999998E-2</v>
      </c>
      <c r="AB282" s="66">
        <f>Y283/Price_data_Daily[[#This Row],[ASML]]-1</f>
        <v>-1.8747634748238262E-2</v>
      </c>
      <c r="AC282" s="68">
        <f>Z283/Price_data_Daily[[#This Row],[S&amp;P500]]-1</f>
        <v>-2.6926775655999879E-4</v>
      </c>
      <c r="AD282" s="70">
        <f t="shared" si="10"/>
        <v>132.9259446029512</v>
      </c>
      <c r="AE282" s="70">
        <f t="shared" si="11"/>
        <v>124.40065097578002</v>
      </c>
    </row>
    <row r="283" spans="24:31">
      <c r="X283" s="6">
        <v>41682</v>
      </c>
      <c r="Y283" s="49">
        <v>79.342299999999994</v>
      </c>
      <c r="Z283" s="49">
        <v>1819.26</v>
      </c>
      <c r="AA283" s="49">
        <v>4.2999999999999997E-2</v>
      </c>
      <c r="AB283" s="66">
        <f>Y284/Price_data_Daily[[#This Row],[ASML]]-1</f>
        <v>6.1417428030194898E-3</v>
      </c>
      <c r="AC283" s="68">
        <f>Z284/Price_data_Daily[[#This Row],[S&amp;P500]]-1</f>
        <v>5.8100546375998707E-3</v>
      </c>
      <c r="AD283" s="70">
        <f t="shared" si="10"/>
        <v>133.74234156655095</v>
      </c>
      <c r="AE283" s="70">
        <f t="shared" si="11"/>
        <v>125.1234255549023</v>
      </c>
    </row>
    <row r="284" spans="24:31">
      <c r="X284" s="6">
        <v>41683</v>
      </c>
      <c r="Y284" s="49">
        <v>79.829599999999999</v>
      </c>
      <c r="Z284" s="49">
        <v>1829.83</v>
      </c>
      <c r="AA284" s="49">
        <v>2.5000000000000001E-2</v>
      </c>
      <c r="AB284" s="66">
        <f>Y285/Price_data_Daily[[#This Row],[ASML]]-1</f>
        <v>8.0245923817732212E-3</v>
      </c>
      <c r="AC284" s="68">
        <f>Z285/Price_data_Daily[[#This Row],[S&amp;P500]]-1</f>
        <v>4.8091899247471037E-3</v>
      </c>
      <c r="AD284" s="70">
        <f t="shared" si="10"/>
        <v>134.81556934180639</v>
      </c>
      <c r="AE284" s="70">
        <f t="shared" si="11"/>
        <v>125.72516787243077</v>
      </c>
    </row>
    <row r="285" spans="24:31">
      <c r="X285" s="6">
        <v>41684</v>
      </c>
      <c r="Y285" s="49">
        <v>80.470200000000006</v>
      </c>
      <c r="Z285" s="49">
        <v>1838.63</v>
      </c>
      <c r="AA285" s="49">
        <v>0.01</v>
      </c>
      <c r="AB285" s="66">
        <f>Y286/Price_data_Daily[[#This Row],[ASML]]-1</f>
        <v>5.605801899336571E-3</v>
      </c>
      <c r="AC285" s="68">
        <f>Z286/Price_data_Daily[[#This Row],[S&amp;P500]]-1</f>
        <v>1.1584712530525731E-3</v>
      </c>
      <c r="AD285" s="70">
        <f t="shared" si="10"/>
        <v>135.57131871648284</v>
      </c>
      <c r="AE285" s="70">
        <f t="shared" si="11"/>
        <v>125.87081686519619</v>
      </c>
    </row>
    <row r="286" spans="24:31">
      <c r="X286" s="6">
        <v>41688</v>
      </c>
      <c r="Y286" s="49">
        <v>80.921300000000002</v>
      </c>
      <c r="Z286" s="49">
        <v>1840.76</v>
      </c>
      <c r="AA286" s="49">
        <v>1.4999999999999999E-2</v>
      </c>
      <c r="AB286" s="66">
        <f>Y287/Price_data_Daily[[#This Row],[ASML]]-1</f>
        <v>-1.6502453618515878E-2</v>
      </c>
      <c r="AC286" s="68">
        <f>Z287/Price_data_Daily[[#This Row],[S&amp;P500]]-1</f>
        <v>-6.5244790195354563E-3</v>
      </c>
      <c r="AD286" s="70">
        <f t="shared" si="10"/>
        <v>133.33405931736306</v>
      </c>
      <c r="AE286" s="70">
        <f t="shared" si="11"/>
        <v>125.04957536138743</v>
      </c>
    </row>
    <row r="287" spans="24:31">
      <c r="X287" s="6">
        <v>41689</v>
      </c>
      <c r="Y287" s="49">
        <v>79.585899999999995</v>
      </c>
      <c r="Z287" s="49">
        <v>1828.75</v>
      </c>
      <c r="AA287" s="49">
        <v>4.4999999999999998E-2</v>
      </c>
      <c r="AB287" s="66">
        <f>Y288/Price_data_Daily[[#This Row],[ASML]]-1</f>
        <v>7.709908413425115E-3</v>
      </c>
      <c r="AC287" s="68">
        <f>Z288/Price_data_Daily[[#This Row],[S&amp;P500]]-1</f>
        <v>6.0314422419684988E-3</v>
      </c>
      <c r="AD287" s="70">
        <f t="shared" si="10"/>
        <v>134.36205270309011</v>
      </c>
      <c r="AE287" s="70">
        <f t="shared" si="11"/>
        <v>125.80380465256232</v>
      </c>
    </row>
    <row r="288" spans="24:31">
      <c r="X288" s="6">
        <v>41690</v>
      </c>
      <c r="Y288" s="49">
        <v>80.1995</v>
      </c>
      <c r="Z288" s="49">
        <v>1839.78</v>
      </c>
      <c r="AA288" s="49">
        <v>0.04</v>
      </c>
      <c r="AB288" s="66">
        <f>Y289/Price_data_Daily[[#This Row],[ASML]]-1</f>
        <v>3.3790734356209384E-4</v>
      </c>
      <c r="AC288" s="68">
        <f>Z289/Price_data_Daily[[#This Row],[S&amp;P500]]-1</f>
        <v>-1.9187076715694307E-3</v>
      </c>
      <c r="AD288" s="70">
        <f t="shared" si="10"/>
        <v>134.40745462739457</v>
      </c>
      <c r="AE288" s="70">
        <f t="shared" si="11"/>
        <v>125.56242392746283</v>
      </c>
    </row>
    <row r="289" spans="24:31">
      <c r="X289" s="6">
        <v>41691</v>
      </c>
      <c r="Y289" s="49">
        <v>80.226600000000005</v>
      </c>
      <c r="Z289" s="49">
        <v>1836.25</v>
      </c>
      <c r="AA289" s="49">
        <v>3.5000000000000003E-2</v>
      </c>
      <c r="AB289" s="66">
        <f>Y290/Price_data_Daily[[#This Row],[ASML]]-1</f>
        <v>4.8363011769163577E-3</v>
      </c>
      <c r="AC289" s="68">
        <f>Z290/Price_data_Daily[[#This Row],[S&amp;P500]]-1</f>
        <v>6.1865214431584548E-3</v>
      </c>
      <c r="AD289" s="70">
        <f t="shared" si="10"/>
        <v>135.05748955839536</v>
      </c>
      <c r="AE289" s="70">
        <f t="shared" si="11"/>
        <v>126.33921855554503</v>
      </c>
    </row>
    <row r="290" spans="24:31">
      <c r="X290" s="6">
        <v>41694</v>
      </c>
      <c r="Y290" s="49">
        <v>80.614599999999996</v>
      </c>
      <c r="Z290" s="49">
        <v>1847.61</v>
      </c>
      <c r="AA290" s="49">
        <v>3.3000000000000002E-2</v>
      </c>
      <c r="AB290" s="66">
        <f>Y291/Price_data_Daily[[#This Row],[ASML]]-1</f>
        <v>-3.0334455545273364E-2</v>
      </c>
      <c r="AC290" s="68">
        <f>Z291/Price_data_Daily[[#This Row],[S&amp;P500]]-1</f>
        <v>-1.3476870118693807E-3</v>
      </c>
      <c r="AD290" s="70">
        <f t="shared" si="10"/>
        <v>130.96059414532999</v>
      </c>
      <c r="AE290" s="70">
        <f t="shared" si="11"/>
        <v>126.168952831608</v>
      </c>
    </row>
    <row r="291" spans="24:31">
      <c r="X291" s="6">
        <v>41695</v>
      </c>
      <c r="Y291" s="49">
        <v>78.169200000000004</v>
      </c>
      <c r="Z291" s="49">
        <v>1845.12</v>
      </c>
      <c r="AA291" s="49">
        <v>0.04</v>
      </c>
      <c r="AB291" s="66">
        <f>Y292/Price_data_Daily[[#This Row],[ASML]]-1</f>
        <v>-8.1950435721487302E-3</v>
      </c>
      <c r="AC291" s="68">
        <f>Z292/Price_data_Daily[[#This Row],[S&amp;P500]]-1</f>
        <v>2.167880679859735E-5</v>
      </c>
      <c r="AD291" s="70">
        <f t="shared" si="10"/>
        <v>129.88736637007452</v>
      </c>
      <c r="AE291" s="70">
        <f t="shared" si="11"/>
        <v>126.17168802396041</v>
      </c>
    </row>
    <row r="292" spans="24:31">
      <c r="X292" s="6">
        <v>41696</v>
      </c>
      <c r="Y292" s="49">
        <v>77.528599999999997</v>
      </c>
      <c r="Z292" s="49">
        <v>1845.16</v>
      </c>
      <c r="AA292" s="49">
        <v>0.04</v>
      </c>
      <c r="AB292" s="66">
        <f>Y293/Price_data_Daily[[#This Row],[ASML]]-1</f>
        <v>1.1634416202537246E-3</v>
      </c>
      <c r="AC292" s="68">
        <f>Z293/Price_data_Daily[[#This Row],[S&amp;P500]]-1</f>
        <v>4.9480803832728792E-3</v>
      </c>
      <c r="AD292" s="70">
        <f t="shared" si="10"/>
        <v>130.0384827380546</v>
      </c>
      <c r="AE292" s="70">
        <f t="shared" si="11"/>
        <v>126.7959956783962</v>
      </c>
    </row>
    <row r="293" spans="24:31">
      <c r="X293" s="6">
        <v>41697</v>
      </c>
      <c r="Y293" s="49">
        <v>77.618799999999993</v>
      </c>
      <c r="Z293" s="49">
        <v>1854.29</v>
      </c>
      <c r="AA293" s="49">
        <v>3.5000000000000003E-2</v>
      </c>
      <c r="AB293" s="66">
        <f>Y294/Price_data_Daily[[#This Row],[ASML]]-1</f>
        <v>1.3952805248214073E-3</v>
      </c>
      <c r="AC293" s="68">
        <f>Z294/Price_data_Daily[[#This Row],[S&amp;P500]]-1</f>
        <v>2.7827362494539098E-3</v>
      </c>
      <c r="AD293" s="70">
        <f t="shared" si="10"/>
        <v>130.21992290049633</v>
      </c>
      <c r="AE293" s="70">
        <f t="shared" si="11"/>
        <v>127.14883549185608</v>
      </c>
    </row>
    <row r="294" spans="24:31">
      <c r="X294" s="6">
        <v>41698</v>
      </c>
      <c r="Y294" s="49">
        <v>77.727099999999993</v>
      </c>
      <c r="Z294" s="49">
        <v>1859.45</v>
      </c>
      <c r="AA294" s="49">
        <v>4.2999999999999997E-2</v>
      </c>
      <c r="AB294" s="66">
        <f>Y295/Price_data_Daily[[#This Row],[ASML]]-1</f>
        <v>-1.6249158916258333E-3</v>
      </c>
      <c r="AC294" s="68">
        <f>Z295/Price_data_Daily[[#This Row],[S&amp;P500]]-1</f>
        <v>-7.3785259081986521E-3</v>
      </c>
      <c r="AD294" s="70">
        <f t="shared" si="10"/>
        <v>130.00832647836901</v>
      </c>
      <c r="AE294" s="70">
        <f t="shared" si="11"/>
        <v>126.21066451498213</v>
      </c>
    </row>
    <row r="295" spans="24:31">
      <c r="X295" s="6">
        <v>41701</v>
      </c>
      <c r="Y295" s="49">
        <v>77.600800000000007</v>
      </c>
      <c r="Z295" s="49">
        <v>1845.73</v>
      </c>
      <c r="AA295" s="49">
        <v>4.2999999999999997E-2</v>
      </c>
      <c r="AB295" s="66">
        <f>Y296/Price_data_Daily[[#This Row],[ASML]]-1</f>
        <v>3.9302429871856948E-2</v>
      </c>
      <c r="AC295" s="68">
        <f>Z296/Price_data_Daily[[#This Row],[S&amp;P500]]-1</f>
        <v>1.526767186966671E-2</v>
      </c>
      <c r="AD295" s="70">
        <f t="shared" si="10"/>
        <v>135.11796961254259</v>
      </c>
      <c r="AE295" s="70">
        <f t="shared" si="11"/>
        <v>128.13760752724946</v>
      </c>
    </row>
    <row r="296" spans="24:31">
      <c r="X296" s="6">
        <v>41702</v>
      </c>
      <c r="Y296" s="49">
        <v>80.650700000000001</v>
      </c>
      <c r="Z296" s="49">
        <v>1873.91</v>
      </c>
      <c r="AA296" s="49">
        <v>4.8000000000000001E-2</v>
      </c>
      <c r="AB296" s="66">
        <f>Y297/Price_data_Daily[[#This Row],[ASML]]-1</f>
        <v>5.4816635193495333E-3</v>
      </c>
      <c r="AC296" s="68">
        <f>Z297/Price_data_Daily[[#This Row],[S&amp;P500]]-1</f>
        <v>-5.3310991456445578E-5</v>
      </c>
      <c r="AD296" s="70">
        <f t="shared" si="10"/>
        <v>135.85864085737626</v>
      </c>
      <c r="AE296" s="70">
        <f t="shared" si="11"/>
        <v>128.13077638434933</v>
      </c>
    </row>
    <row r="297" spans="24:31">
      <c r="X297" s="6">
        <v>41703</v>
      </c>
      <c r="Y297" s="49">
        <v>81.092799999999997</v>
      </c>
      <c r="Z297" s="49">
        <v>1873.8100999999999</v>
      </c>
      <c r="AA297" s="49">
        <v>0.05</v>
      </c>
      <c r="AB297" s="66">
        <f>Y298/Price_data_Daily[[#This Row],[ASML]]-1</f>
        <v>1.8471430262612776E-2</v>
      </c>
      <c r="AC297" s="68">
        <f>Z298/Price_data_Daily[[#This Row],[S&amp;P500]]-1</f>
        <v>1.7183705008314565E-3</v>
      </c>
      <c r="AD297" s="70">
        <f t="shared" si="10"/>
        <v>138.36814426754663</v>
      </c>
      <c r="AE297" s="70">
        <f t="shared" si="11"/>
        <v>128.35095253073683</v>
      </c>
    </row>
    <row r="298" spans="24:31">
      <c r="X298" s="6">
        <v>41704</v>
      </c>
      <c r="Y298" s="49">
        <v>82.590699999999998</v>
      </c>
      <c r="Z298" s="49">
        <v>1877.03</v>
      </c>
      <c r="AA298" s="49">
        <v>4.4999999999999998E-2</v>
      </c>
      <c r="AB298" s="66">
        <f>Y299/Price_data_Daily[[#This Row],[ASML]]-1</f>
        <v>-4.3709521774243365E-3</v>
      </c>
      <c r="AC298" s="68">
        <f>Z299/Price_data_Daily[[#This Row],[S&amp;P500]]-1</f>
        <v>5.380841009468007E-4</v>
      </c>
      <c r="AD298" s="70">
        <f t="shared" si="10"/>
        <v>137.76334372607423</v>
      </c>
      <c r="AE298" s="70">
        <f t="shared" si="11"/>
        <v>128.420016137635</v>
      </c>
    </row>
    <row r="299" spans="24:31">
      <c r="X299" s="6">
        <v>41705</v>
      </c>
      <c r="Y299" s="49">
        <v>82.229699999999994</v>
      </c>
      <c r="Z299" s="49">
        <v>1878.04</v>
      </c>
      <c r="AA299" s="49">
        <v>4.4999999999999998E-2</v>
      </c>
      <c r="AB299" s="66">
        <f>Y300/Price_data_Daily[[#This Row],[ASML]]-1</f>
        <v>-4.9373888023426238E-3</v>
      </c>
      <c r="AC299" s="68">
        <f>Z300/Price_data_Daily[[#This Row],[S&amp;P500]]-1</f>
        <v>-4.6324891908577914E-4</v>
      </c>
      <c r="AD299" s="70">
        <f t="shared" si="10"/>
        <v>137.08315253538782</v>
      </c>
      <c r="AE299" s="70">
        <f t="shared" si="11"/>
        <v>128.36052570397027</v>
      </c>
    </row>
    <row r="300" spans="24:31">
      <c r="X300" s="6">
        <v>41708</v>
      </c>
      <c r="Y300" s="49">
        <v>81.823700000000002</v>
      </c>
      <c r="Z300" s="49">
        <v>1877.17</v>
      </c>
      <c r="AA300" s="49">
        <v>0.04</v>
      </c>
      <c r="AB300" s="66">
        <f>Y301/Price_data_Daily[[#This Row],[ASML]]-1</f>
        <v>-4.1907173593959124E-3</v>
      </c>
      <c r="AC300" s="68">
        <f>Z301/Price_data_Daily[[#This Row],[S&amp;P500]]-1</f>
        <v>-5.0821182950930854E-3</v>
      </c>
      <c r="AD300" s="70">
        <f t="shared" si="10"/>
        <v>136.50867578837705</v>
      </c>
      <c r="AE300" s="70">
        <f t="shared" si="11"/>
        <v>127.70818232792236</v>
      </c>
    </row>
    <row r="301" spans="24:31">
      <c r="X301" s="6">
        <v>41709</v>
      </c>
      <c r="Y301" s="49">
        <v>81.480800000000002</v>
      </c>
      <c r="Z301" s="49">
        <v>1867.63</v>
      </c>
      <c r="AA301" s="49">
        <v>4.4999999999999998E-2</v>
      </c>
      <c r="AB301" s="66">
        <f>Y302/Price_data_Daily[[#This Row],[ASML]]-1</f>
        <v>7.0875592777686069E-3</v>
      </c>
      <c r="AC301" s="68">
        <f>Z302/Price_data_Daily[[#This Row],[S&amp;P500]]-1</f>
        <v>3.0519963804387373E-4</v>
      </c>
      <c r="AD301" s="70">
        <f t="shared" si="10"/>
        <v>137.47618911995687</v>
      </c>
      <c r="AE301" s="70">
        <f t="shared" si="11"/>
        <v>127.74715881894409</v>
      </c>
    </row>
    <row r="302" spans="24:31">
      <c r="X302" s="6">
        <v>41710</v>
      </c>
      <c r="Y302" s="49">
        <v>82.058300000000003</v>
      </c>
      <c r="Z302" s="49">
        <v>1868.2</v>
      </c>
      <c r="AA302" s="49">
        <v>0.04</v>
      </c>
      <c r="AB302" s="66">
        <f>Y303/Price_data_Daily[[#This Row],[ASML]]-1</f>
        <v>-1.2205956009325059E-2</v>
      </c>
      <c r="AC302" s="68">
        <f>Z303/Price_data_Daily[[#This Row],[S&amp;P500]]-1</f>
        <v>-1.1701102665667595E-2</v>
      </c>
      <c r="AD302" s="70">
        <f t="shared" si="10"/>
        <v>135.79816080322902</v>
      </c>
      <c r="AE302" s="70">
        <f t="shared" si="11"/>
        <v>126.25237619835627</v>
      </c>
    </row>
    <row r="303" spans="24:31">
      <c r="X303" s="6">
        <v>41711</v>
      </c>
      <c r="Y303" s="49">
        <v>81.056700000000006</v>
      </c>
      <c r="Z303" s="49">
        <v>1846.34</v>
      </c>
      <c r="AA303" s="49">
        <v>0.04</v>
      </c>
      <c r="AB303" s="66">
        <f>Y304/Price_data_Daily[[#This Row],[ASML]]-1</f>
        <v>-3.8960382053551124E-3</v>
      </c>
      <c r="AC303" s="68">
        <f>Z304/Price_data_Daily[[#This Row],[S&amp;P500]]-1</f>
        <v>-2.8217988019539897E-3</v>
      </c>
      <c r="AD303" s="70">
        <f t="shared" si="10"/>
        <v>135.26908598052268</v>
      </c>
      <c r="AE303" s="70">
        <f t="shared" si="11"/>
        <v>125.89611739445591</v>
      </c>
    </row>
    <row r="304" spans="24:31">
      <c r="X304" s="6">
        <v>41712</v>
      </c>
      <c r="Y304" s="49">
        <v>80.740899999999996</v>
      </c>
      <c r="Z304" s="49">
        <v>1841.13</v>
      </c>
      <c r="AA304" s="49">
        <v>0.04</v>
      </c>
      <c r="AB304" s="66">
        <f>Y305/Price_data_Daily[[#This Row],[ASML]]-1</f>
        <v>1.2852222355708154E-2</v>
      </c>
      <c r="AC304" s="68">
        <f>Z305/Price_data_Daily[[#This Row],[S&amp;P500]]-1</f>
        <v>9.6136611754735757E-3</v>
      </c>
      <c r="AD304" s="70">
        <f t="shared" si="10"/>
        <v>137.00759435139776</v>
      </c>
      <c r="AE304" s="70">
        <f t="shared" si="11"/>
        <v>127.10644001039385</v>
      </c>
    </row>
    <row r="305" spans="24:31">
      <c r="X305" s="6">
        <v>41715</v>
      </c>
      <c r="Y305" s="49">
        <v>81.778599999999997</v>
      </c>
      <c r="Z305" s="49">
        <v>1858.83</v>
      </c>
      <c r="AA305" s="49">
        <v>4.2999999999999997E-2</v>
      </c>
      <c r="AB305" s="66">
        <f>Y306/Price_data_Daily[[#This Row],[ASML]]-1</f>
        <v>1.2026373647873623E-2</v>
      </c>
      <c r="AC305" s="68">
        <f>Z306/Price_data_Daily[[#This Row],[S&amp;P500]]-1</f>
        <v>7.219595121662481E-3</v>
      </c>
      <c r="AD305" s="70">
        <f t="shared" si="10"/>
        <v>138.65529887366395</v>
      </c>
      <c r="AE305" s="70">
        <f t="shared" si="11"/>
        <v>128.02409704462477</v>
      </c>
    </row>
    <row r="306" spans="24:31">
      <c r="X306" s="6">
        <v>41716</v>
      </c>
      <c r="Y306" s="49">
        <v>82.762100000000004</v>
      </c>
      <c r="Z306" s="49">
        <v>1872.25</v>
      </c>
      <c r="AA306" s="49">
        <v>0.05</v>
      </c>
      <c r="AB306" s="66">
        <f>Y307/Price_data_Daily[[#This Row],[ASML]]-1</f>
        <v>-7.9589570588470826E-3</v>
      </c>
      <c r="AC306" s="68">
        <f>Z307/Price_data_Daily[[#This Row],[S&amp;P500]]-1</f>
        <v>-6.131659767659281E-3</v>
      </c>
      <c r="AD306" s="70">
        <f t="shared" si="10"/>
        <v>137.55174730394685</v>
      </c>
      <c r="AE306" s="70">
        <f t="shared" si="11"/>
        <v>127.23909683948533</v>
      </c>
    </row>
    <row r="307" spans="24:31">
      <c r="X307" s="6">
        <v>41717</v>
      </c>
      <c r="Y307" s="49">
        <v>82.103399999999993</v>
      </c>
      <c r="Z307" s="49">
        <v>1860.77</v>
      </c>
      <c r="AA307" s="49">
        <v>0.05</v>
      </c>
      <c r="AB307" s="66">
        <f>Y308/Price_data_Daily[[#This Row],[ASML]]-1</f>
        <v>1.6375692115064844E-2</v>
      </c>
      <c r="AC307" s="68">
        <f>Z308/Price_data_Daily[[#This Row],[S&amp;P500]]-1</f>
        <v>6.0405101114056059E-3</v>
      </c>
      <c r="AD307" s="70">
        <f t="shared" si="10"/>
        <v>139.80425236768548</v>
      </c>
      <c r="AE307" s="70">
        <f t="shared" si="11"/>
        <v>128.00768589051034</v>
      </c>
    </row>
    <row r="308" spans="24:31">
      <c r="X308" s="6">
        <v>41718</v>
      </c>
      <c r="Y308" s="49">
        <v>83.447900000000004</v>
      </c>
      <c r="Z308" s="49">
        <v>1872.01</v>
      </c>
      <c r="AA308" s="49">
        <v>5.1999999999999998E-2</v>
      </c>
      <c r="AB308" s="66">
        <f>Y309/Price_data_Daily[[#This Row],[ASML]]-1</f>
        <v>-9.7306223404081127E-4</v>
      </c>
      <c r="AC308" s="68">
        <f>Z309/Price_data_Daily[[#This Row],[S&amp;P500]]-1</f>
        <v>-2.9326766416846173E-3</v>
      </c>
      <c r="AD308" s="70">
        <f t="shared" si="10"/>
        <v>139.66821412954818</v>
      </c>
      <c r="AE308" s="70">
        <f t="shared" si="11"/>
        <v>127.63228074014314</v>
      </c>
    </row>
    <row r="309" spans="24:31">
      <c r="X309" s="6">
        <v>41719</v>
      </c>
      <c r="Y309" s="49">
        <v>83.366699999999994</v>
      </c>
      <c r="Z309" s="49">
        <v>1866.52</v>
      </c>
      <c r="AA309" s="49">
        <v>4.4999999999999998E-2</v>
      </c>
      <c r="AB309" s="66">
        <f>Y310/Price_data_Daily[[#This Row],[ASML]]-1</f>
        <v>-1.3854452677148132E-2</v>
      </c>
      <c r="AC309" s="68">
        <f>Z310/Price_data_Daily[[#This Row],[S&amp;P500]]-1</f>
        <v>-4.8647215138332145E-3</v>
      </c>
      <c r="AD309" s="70">
        <f t="shared" si="10"/>
        <v>137.73318746638856</v>
      </c>
      <c r="AE309" s="70">
        <f t="shared" si="11"/>
        <v>127.01138523816697</v>
      </c>
    </row>
    <row r="310" spans="24:31">
      <c r="X310" s="6">
        <v>41722</v>
      </c>
      <c r="Y310" s="49">
        <v>82.211699999999993</v>
      </c>
      <c r="Z310" s="49">
        <v>1857.4399000000001</v>
      </c>
      <c r="AA310" s="49">
        <v>4.2999999999999997E-2</v>
      </c>
      <c r="AB310" s="66">
        <f>Y311/Price_data_Daily[[#This Row],[ASML]]-1</f>
        <v>9.5485192496933546E-3</v>
      </c>
      <c r="AC310" s="68">
        <f>Z311/Price_data_Daily[[#This Row],[S&amp;P500]]-1</f>
        <v>4.4039648335323367E-3</v>
      </c>
      <c r="AD310" s="70">
        <f t="shared" si="10"/>
        <v>139.048335458233</v>
      </c>
      <c r="AE310" s="70">
        <f t="shared" si="11"/>
        <v>127.57073891221408</v>
      </c>
    </row>
    <row r="311" spans="24:31">
      <c r="X311" s="6">
        <v>41723</v>
      </c>
      <c r="Y311" s="49">
        <v>82.996700000000004</v>
      </c>
      <c r="Z311" s="49">
        <v>1865.62</v>
      </c>
      <c r="AA311" s="49">
        <v>4.4999999999999998E-2</v>
      </c>
      <c r="AB311" s="66">
        <f>Y312/Price_data_Daily[[#This Row],[ASML]]-1</f>
        <v>3.2615754602289826E-3</v>
      </c>
      <c r="AC311" s="68">
        <f>Z312/Price_data_Daily[[#This Row],[S&amp;P500]]-1</f>
        <v>-7.0003001683086596E-3</v>
      </c>
      <c r="AD311" s="70">
        <f t="shared" si="10"/>
        <v>139.50185209694925</v>
      </c>
      <c r="AE311" s="70">
        <f t="shared" si="11"/>
        <v>126.67770544713565</v>
      </c>
    </row>
    <row r="312" spans="24:31">
      <c r="X312" s="6">
        <v>41724</v>
      </c>
      <c r="Y312" s="49">
        <v>83.267399999999995</v>
      </c>
      <c r="Z312" s="49">
        <v>1852.5600999999999</v>
      </c>
      <c r="AA312" s="49">
        <v>3.6999999999999998E-2</v>
      </c>
      <c r="AB312" s="66">
        <f>Y313/Price_data_Daily[[#This Row],[ASML]]-1</f>
        <v>-3.3590576864414023E-3</v>
      </c>
      <c r="AC312" s="68">
        <f>Z313/Price_data_Daily[[#This Row],[S&amp;P500]]-1</f>
        <v>-1.9001272887179121E-3</v>
      </c>
      <c r="AD312" s="70">
        <f t="shared" si="10"/>
        <v>139.03325732839019</v>
      </c>
      <c r="AE312" s="70">
        <f t="shared" si="11"/>
        <v>126.43700168214338</v>
      </c>
    </row>
    <row r="313" spans="24:31">
      <c r="X313" s="6">
        <v>41725</v>
      </c>
      <c r="Y313" s="49">
        <v>82.987700000000004</v>
      </c>
      <c r="Z313" s="49">
        <v>1849.04</v>
      </c>
      <c r="AA313" s="49">
        <v>3.3000000000000002E-2</v>
      </c>
      <c r="AB313" s="66">
        <f>Y314/Price_data_Daily[[#This Row],[ASML]]-1</f>
        <v>-1.5219122833866061E-3</v>
      </c>
      <c r="AC313" s="68">
        <f>Z314/Price_data_Daily[[#This Row],[S&amp;P500]]-1</f>
        <v>4.6402457491454552E-3</v>
      </c>
      <c r="AD313" s="70">
        <f t="shared" si="10"/>
        <v>138.82166090626288</v>
      </c>
      <c r="AE313" s="70">
        <f t="shared" si="11"/>
        <v>127.02370044173364</v>
      </c>
    </row>
    <row r="314" spans="24:31">
      <c r="X314" s="6">
        <v>41726</v>
      </c>
      <c r="Y314" s="49">
        <v>82.861400000000003</v>
      </c>
      <c r="Z314" s="49">
        <v>1857.62</v>
      </c>
      <c r="AA314" s="49">
        <v>3.3000000000000002E-2</v>
      </c>
      <c r="AB314" s="66">
        <f>Y315/Price_data_Daily[[#This Row],[ASML]]-1</f>
        <v>1.6661557733757881E-2</v>
      </c>
      <c r="AC314" s="68">
        <f>Z315/Price_data_Daily[[#This Row],[S&amp;P500]]-1</f>
        <v>7.9241179573863452E-3</v>
      </c>
      <c r="AD314" s="70">
        <f t="shared" si="10"/>
        <v>141.13464602414874</v>
      </c>
      <c r="AE314" s="70">
        <f t="shared" si="11"/>
        <v>128.03025122741764</v>
      </c>
    </row>
    <row r="315" spans="24:31">
      <c r="X315" s="6">
        <v>41729</v>
      </c>
      <c r="Y315" s="49">
        <v>84.242000000000004</v>
      </c>
      <c r="Z315" s="49">
        <v>1872.34</v>
      </c>
      <c r="AA315" s="49">
        <v>2.8000000000000001E-2</v>
      </c>
      <c r="AB315" s="66">
        <f>Y316/Price_data_Daily[[#This Row],[ASML]]-1</f>
        <v>2.2494717599297331E-3</v>
      </c>
      <c r="AC315" s="68">
        <f>Z316/Price_data_Daily[[#This Row],[S&amp;P500]]-1</f>
        <v>7.0393197816636111E-3</v>
      </c>
      <c r="AD315" s="70">
        <f t="shared" si="10"/>
        <v>141.45212442472774</v>
      </c>
      <c r="AE315" s="70">
        <f t="shared" si="11"/>
        <v>128.93149710753417</v>
      </c>
    </row>
    <row r="316" spans="24:31">
      <c r="X316" s="6">
        <v>41730</v>
      </c>
      <c r="Y316" s="49">
        <v>84.4315</v>
      </c>
      <c r="Z316" s="49">
        <v>1885.52</v>
      </c>
      <c r="AA316" s="49">
        <v>0.03</v>
      </c>
      <c r="AB316" s="66">
        <f>Y317/Price_data_Daily[[#This Row],[ASML]]-1</f>
        <v>-3.8480898716710676E-3</v>
      </c>
      <c r="AC316" s="68">
        <f>Z317/Price_data_Daily[[#This Row],[S&amp;P500]]-1</f>
        <v>2.8533242818957749E-3</v>
      </c>
      <c r="AD316" s="70">
        <f t="shared" si="10"/>
        <v>140.9078039374026</v>
      </c>
      <c r="AE316" s="70">
        <f t="shared" si="11"/>
        <v>129.29938047893228</v>
      </c>
    </row>
    <row r="317" spans="24:31">
      <c r="X317" s="6">
        <v>41731</v>
      </c>
      <c r="Y317" s="49">
        <v>84.1066</v>
      </c>
      <c r="Z317" s="49">
        <v>1890.9</v>
      </c>
      <c r="AA317" s="49">
        <v>1.7999999999999999E-2</v>
      </c>
      <c r="AB317" s="66">
        <f>Y318/Price_data_Daily[[#This Row],[ASML]]-1</f>
        <v>-1.1157269465178699E-2</v>
      </c>
      <c r="AC317" s="68">
        <f>Z318/Price_data_Daily[[#This Row],[S&amp;P500]]-1</f>
        <v>-1.1264477233063896E-3</v>
      </c>
      <c r="AD317" s="70">
        <f t="shared" si="10"/>
        <v>139.33565759912645</v>
      </c>
      <c r="AE317" s="70">
        <f t="shared" si="11"/>
        <v>129.15373148616686</v>
      </c>
    </row>
    <row r="318" spans="24:31">
      <c r="X318" s="6">
        <v>41732</v>
      </c>
      <c r="Y318" s="49">
        <v>83.168199999999999</v>
      </c>
      <c r="Z318" s="49">
        <v>1888.77</v>
      </c>
      <c r="AA318" s="49">
        <v>1.4999999999999999E-2</v>
      </c>
      <c r="AB318" s="66">
        <f>Y319/Price_data_Daily[[#This Row],[ASML]]-1</f>
        <v>-1.4647425338049858E-2</v>
      </c>
      <c r="AC318" s="68">
        <f>Z319/Price_data_Daily[[#This Row],[S&amp;P500]]-1</f>
        <v>-1.2537259698110481E-2</v>
      </c>
      <c r="AD318" s="70">
        <f t="shared" si="10"/>
        <v>137.29474895751517</v>
      </c>
      <c r="AE318" s="70">
        <f t="shared" si="11"/>
        <v>127.53449761354476</v>
      </c>
    </row>
    <row r="319" spans="24:31">
      <c r="X319" s="6">
        <v>41733</v>
      </c>
      <c r="Y319" s="49">
        <v>81.95</v>
      </c>
      <c r="Z319" s="49">
        <v>1865.09</v>
      </c>
      <c r="AA319" s="49">
        <v>0.02</v>
      </c>
      <c r="AB319" s="66">
        <f>Y320/Price_data_Daily[[#This Row],[ASML]]-1</f>
        <v>-9.3581452104942731E-3</v>
      </c>
      <c r="AC319" s="68">
        <f>Z320/Price_data_Daily[[#This Row],[S&amp;P500]]-1</f>
        <v>-1.0750151467221358E-2</v>
      </c>
      <c r="AD319" s="70">
        <f t="shared" si="10"/>
        <v>136.00992476013238</v>
      </c>
      <c r="AE319" s="70">
        <f t="shared" si="11"/>
        <v>126.16348244690317</v>
      </c>
    </row>
    <row r="320" spans="24:31">
      <c r="X320" s="6">
        <v>41736</v>
      </c>
      <c r="Y320" s="49">
        <v>81.183099999999996</v>
      </c>
      <c r="Z320" s="49">
        <v>1845.04</v>
      </c>
      <c r="AA320" s="49">
        <v>0.02</v>
      </c>
      <c r="AB320" s="66">
        <f>Y321/Price_data_Daily[[#This Row],[ASML]]-1</f>
        <v>-4.5575988105898135E-3</v>
      </c>
      <c r="AC320" s="68">
        <f>Z321/Price_data_Daily[[#This Row],[S&amp;P500]]-1</f>
        <v>3.7505961930364151E-3</v>
      </c>
      <c r="AD320" s="70">
        <f t="shared" si="10"/>
        <v>135.3900460888172</v>
      </c>
      <c r="AE320" s="70">
        <f t="shared" si="11"/>
        <v>126.63667072386875</v>
      </c>
    </row>
    <row r="321" spans="24:31">
      <c r="X321" s="6">
        <v>41737</v>
      </c>
      <c r="Y321" s="49">
        <v>80.813100000000006</v>
      </c>
      <c r="Z321" s="49">
        <v>1851.96</v>
      </c>
      <c r="AA321" s="49">
        <v>2.5000000000000001E-2</v>
      </c>
      <c r="AB321" s="66">
        <f>Y322/Price_data_Daily[[#This Row],[ASML]]-1</f>
        <v>3.171020539986702E-2</v>
      </c>
      <c r="AC321" s="68">
        <f>Z322/Price_data_Daily[[#This Row],[S&amp;P500]]-1</f>
        <v>1.0918216376163636E-2</v>
      </c>
      <c r="AD321" s="70">
        <f t="shared" si="10"/>
        <v>139.68329225939107</v>
      </c>
      <c r="AE321" s="70">
        <f t="shared" si="11"/>
        <v>128.01931729598894</v>
      </c>
    </row>
    <row r="322" spans="24:31">
      <c r="X322" s="6">
        <v>41738</v>
      </c>
      <c r="Y322" s="49">
        <v>83.375699999999995</v>
      </c>
      <c r="Z322" s="49">
        <v>1872.1801</v>
      </c>
      <c r="AA322" s="49">
        <v>2.8000000000000001E-2</v>
      </c>
      <c r="AB322" s="66">
        <f>Y323/Price_data_Daily[[#This Row],[ASML]]-1</f>
        <v>-2.7164989319430011E-2</v>
      </c>
      <c r="AC322" s="68">
        <f>Z323/Price_data_Daily[[#This Row],[S&amp;P500]]-1</f>
        <v>-2.08847962864257E-2</v>
      </c>
      <c r="AD322" s="70">
        <f t="shared" si="10"/>
        <v>135.8887971170619</v>
      </c>
      <c r="AE322" s="70">
        <f t="shared" si="11"/>
        <v>125.34565993353492</v>
      </c>
    </row>
    <row r="323" spans="24:31">
      <c r="X323" s="6">
        <v>41739</v>
      </c>
      <c r="Y323" s="49">
        <v>81.110799999999998</v>
      </c>
      <c r="Z323" s="49">
        <v>1833.08</v>
      </c>
      <c r="AA323" s="49">
        <v>2.8000000000000001E-2</v>
      </c>
      <c r="AB323" s="66">
        <f>Y324/Price_data_Daily[[#This Row],[ASML]]-1</f>
        <v>-2.8478328410026732E-2</v>
      </c>
      <c r="AC323" s="68">
        <f>Z324/Price_data_Daily[[#This Row],[S&amp;P500]]-1</f>
        <v>-9.4868199969448952E-3</v>
      </c>
      <c r="AD323" s="70">
        <f t="shared" si="10"/>
        <v>132.01891132551873</v>
      </c>
      <c r="AE323" s="70">
        <f t="shared" si="11"/>
        <v>124.1565282203472</v>
      </c>
    </row>
    <row r="324" spans="24:31">
      <c r="X324" s="6">
        <v>41740</v>
      </c>
      <c r="Y324" s="49">
        <v>78.800899999999999</v>
      </c>
      <c r="Z324" s="49">
        <v>1815.6899000000001</v>
      </c>
      <c r="AA324" s="49">
        <v>0.03</v>
      </c>
      <c r="AB324" s="66">
        <f>Y325/Price_data_Daily[[#This Row],[ASML]]-1</f>
        <v>-8.7029462861464291E-3</v>
      </c>
      <c r="AC324" s="68">
        <f>Z325/Price_data_Daily[[#This Row],[S&amp;P500]]-1</f>
        <v>8.2173172852917364E-3</v>
      </c>
      <c r="AD324" s="70">
        <f t="shared" si="10"/>
        <v>130.8699578314972</v>
      </c>
      <c r="AE324" s="70">
        <f t="shared" si="11"/>
        <v>125.17676180577406</v>
      </c>
    </row>
    <row r="325" spans="24:31">
      <c r="X325" s="6">
        <v>41743</v>
      </c>
      <c r="Y325" s="49">
        <v>78.115099999999998</v>
      </c>
      <c r="Z325" s="49">
        <v>1830.61</v>
      </c>
      <c r="AA325" s="49">
        <v>0.03</v>
      </c>
      <c r="AB325" s="66">
        <f>Y326/Price_data_Daily[[#This Row],[ASML]]-1</f>
        <v>-1.6517933152489062E-2</v>
      </c>
      <c r="AC325" s="68">
        <f>Z326/Price_data_Daily[[#This Row],[S&amp;P500]]-1</f>
        <v>6.7573104047284893E-3</v>
      </c>
      <c r="AD325" s="70">
        <f t="shared" si="10"/>
        <v>128.70825661636746</v>
      </c>
      <c r="AE325" s="70">
        <f t="shared" si="11"/>
        <v>126.02262004075445</v>
      </c>
    </row>
    <row r="326" spans="24:31">
      <c r="X326" s="6">
        <v>41744</v>
      </c>
      <c r="Y326" s="49">
        <v>76.824799999999996</v>
      </c>
      <c r="Z326" s="49">
        <v>1842.98</v>
      </c>
      <c r="AA326" s="49">
        <v>0.03</v>
      </c>
      <c r="AB326" s="66">
        <f>Y327/Price_data_Daily[[#This Row],[ASML]]-1</f>
        <v>-3.417906717622432E-2</v>
      </c>
      <c r="AC326" s="68">
        <f>Z327/Price_data_Daily[[#This Row],[S&amp;P500]]-1</f>
        <v>1.0488502316899684E-2</v>
      </c>
      <c r="AD326" s="70">
        <f t="shared" si="10"/>
        <v>124.30912846734192</v>
      </c>
      <c r="AE326" s="70">
        <f t="shared" si="11"/>
        <v>127.34440858303367</v>
      </c>
    </row>
    <row r="327" spans="24:31">
      <c r="X327" s="6">
        <v>41745</v>
      </c>
      <c r="Y327" s="49">
        <v>74.198999999999998</v>
      </c>
      <c r="Z327" s="49">
        <v>1862.3100999999999</v>
      </c>
      <c r="AA327" s="49">
        <v>2.5000000000000001E-2</v>
      </c>
      <c r="AB327" s="66">
        <f>Y328/Price_data_Daily[[#This Row],[ASML]]-1</f>
        <v>-7.0540034232267068E-3</v>
      </c>
      <c r="AC327" s="68">
        <f>Z328/Price_data_Daily[[#This Row],[S&amp;P500]]-1</f>
        <v>1.3638437551297677E-3</v>
      </c>
      <c r="AD327" s="70">
        <f t="shared" si="10"/>
        <v>123.43225144959496</v>
      </c>
      <c r="AE327" s="70">
        <f t="shared" si="11"/>
        <v>127.51808645943034</v>
      </c>
    </row>
    <row r="328" spans="24:31">
      <c r="X328" s="6">
        <v>41746</v>
      </c>
      <c r="Y328" s="49">
        <v>73.675600000000003</v>
      </c>
      <c r="Z328" s="49">
        <v>1864.85</v>
      </c>
      <c r="AA328" s="49">
        <v>2.5000000000000001E-2</v>
      </c>
      <c r="AB328" s="66">
        <f>Y329/Price_data_Daily[[#This Row],[ASML]]-1</f>
        <v>0</v>
      </c>
      <c r="AC328" s="68">
        <f>Z329/Price_data_Daily[[#This Row],[S&amp;P500]]-1</f>
        <v>3.7751025551653328E-3</v>
      </c>
      <c r="AD328" s="70">
        <f t="shared" si="10"/>
        <v>123.43225144959496</v>
      </c>
      <c r="AE328" s="70">
        <f t="shared" si="11"/>
        <v>127.99948031345312</v>
      </c>
    </row>
    <row r="329" spans="24:31">
      <c r="X329" s="6">
        <v>41750</v>
      </c>
      <c r="Y329" s="49">
        <v>73.675600000000003</v>
      </c>
      <c r="Z329" s="49">
        <v>1871.89</v>
      </c>
      <c r="AA329" s="49">
        <v>2.5000000000000001E-2</v>
      </c>
      <c r="AB329" s="66">
        <f>Y330/Price_data_Daily[[#This Row],[ASML]]-1</f>
        <v>3.678286976962486E-4</v>
      </c>
      <c r="AC329" s="68">
        <f>Z330/Price_data_Daily[[#This Row],[S&amp;P500]]-1</f>
        <v>4.0921207976962748E-3</v>
      </c>
      <c r="AD329" s="70">
        <f t="shared" si="10"/>
        <v>123.47765337389937</v>
      </c>
      <c r="AE329" s="70">
        <f t="shared" si="11"/>
        <v>128.52326964893811</v>
      </c>
    </row>
    <row r="330" spans="24:31">
      <c r="X330" s="6">
        <v>41751</v>
      </c>
      <c r="Y330" s="49">
        <v>73.702699999999993</v>
      </c>
      <c r="Z330" s="49">
        <v>1879.55</v>
      </c>
      <c r="AA330" s="49">
        <v>2.5000000000000001E-2</v>
      </c>
      <c r="AB330" s="66">
        <f>Y331/Price_data_Daily[[#This Row],[ASML]]-1</f>
        <v>3.9170885191452953E-3</v>
      </c>
      <c r="AC330" s="68">
        <f>Z331/Price_data_Daily[[#This Row],[S&amp;P500]]-1</f>
        <v>-2.2132957356812977E-3</v>
      </c>
      <c r="AD330" s="70">
        <f t="shared" si="10"/>
        <v>123.96132627230128</v>
      </c>
      <c r="AE330" s="70">
        <f t="shared" si="11"/>
        <v>128.2388096442883</v>
      </c>
    </row>
    <row r="331" spans="24:31">
      <c r="X331" s="6">
        <v>41752</v>
      </c>
      <c r="Y331" s="49">
        <v>73.991399999999999</v>
      </c>
      <c r="Z331" s="49">
        <v>1875.39</v>
      </c>
      <c r="AA331" s="49">
        <v>1.4999999999999999E-2</v>
      </c>
      <c r="AB331" s="66">
        <f>Y332/Price_data_Daily[[#This Row],[ASML]]-1</f>
        <v>2.6463886343548015E-2</v>
      </c>
      <c r="AC331" s="68">
        <f>Z332/Price_data_Daily[[#This Row],[S&amp;P500]]-1</f>
        <v>1.7169762022830604E-3</v>
      </c>
      <c r="AD331" s="70">
        <f t="shared" si="10"/>
        <v>127.24182472176693</v>
      </c>
      <c r="AE331" s="70">
        <f t="shared" si="11"/>
        <v>128.45899262865666</v>
      </c>
    </row>
    <row r="332" spans="24:31">
      <c r="X332" s="6">
        <v>41753</v>
      </c>
      <c r="Y332" s="49">
        <v>75.9495</v>
      </c>
      <c r="Z332" s="49">
        <v>1878.61</v>
      </c>
      <c r="AA332" s="49">
        <v>7.0000000000000001E-3</v>
      </c>
      <c r="AB332" s="66">
        <f>Y333/Price_data_Daily[[#This Row],[ASML]]-1</f>
        <v>-1.9859248579648381E-2</v>
      </c>
      <c r="AC332" s="68">
        <f>Z333/Price_data_Daily[[#This Row],[S&amp;P500]]-1</f>
        <v>-8.0964117086568255E-3</v>
      </c>
      <c r="AD332" s="70">
        <f t="shared" si="10"/>
        <v>124.71489769488932</v>
      </c>
      <c r="AE332" s="70">
        <f t="shared" si="11"/>
        <v>127.41893573665574</v>
      </c>
    </row>
    <row r="333" spans="24:31">
      <c r="X333" s="6">
        <v>41754</v>
      </c>
      <c r="Y333" s="49">
        <v>74.441199999999995</v>
      </c>
      <c r="Z333" s="49">
        <v>1863.4</v>
      </c>
      <c r="AA333" s="49">
        <v>7.0000000000000001E-3</v>
      </c>
      <c r="AB333" s="66">
        <f>Y334/Price_data_Daily[[#This Row],[ASML]]-1</f>
        <v>8.0802028983950613E-3</v>
      </c>
      <c r="AC333" s="68">
        <f>Z334/Price_data_Daily[[#This Row],[S&amp;P500]]-1</f>
        <v>3.2360738435117664E-3</v>
      </c>
      <c r="AD333" s="70">
        <f t="shared" si="10"/>
        <v>125.72261937271661</v>
      </c>
      <c r="AE333" s="70">
        <f t="shared" si="11"/>
        <v>127.83127282176123</v>
      </c>
    </row>
    <row r="334" spans="24:31">
      <c r="X334" s="6">
        <v>41757</v>
      </c>
      <c r="Y334" s="49">
        <v>75.042699999999996</v>
      </c>
      <c r="Z334" s="49">
        <v>1869.4301</v>
      </c>
      <c r="AA334" s="49">
        <v>3.0000000000000001E-3</v>
      </c>
      <c r="AB334" s="66">
        <f>Y335/Price_data_Daily[[#This Row],[ASML]]-1</f>
        <v>-2.6718121815978435E-3</v>
      </c>
      <c r="AC334" s="68">
        <f>Z335/Price_data_Daily[[#This Row],[S&amp;P500]]-1</f>
        <v>4.7607556976856369E-3</v>
      </c>
      <c r="AD334" s="70">
        <f t="shared" ref="AD334:AD397" si="12">AD333*(1+AB334)</f>
        <v>125.3867121467742</v>
      </c>
      <c r="AE334" s="70">
        <f t="shared" ref="AE334:AE397" si="13">AE333*(1+AC334)</f>
        <v>128.43984628218985</v>
      </c>
    </row>
    <row r="335" spans="24:31">
      <c r="X335" s="6">
        <v>41758</v>
      </c>
      <c r="Y335" s="49">
        <v>74.842200000000005</v>
      </c>
      <c r="Z335" s="49">
        <v>1878.33</v>
      </c>
      <c r="AA335" s="49">
        <v>1.4999999999999999E-2</v>
      </c>
      <c r="AB335" s="66">
        <f>Y336/Price_data_Daily[[#This Row],[ASML]]-1</f>
        <v>-8.8893699009382487E-3</v>
      </c>
      <c r="AC335" s="68">
        <f>Z336/Price_data_Daily[[#This Row],[S&amp;P500]]-1</f>
        <v>2.9920195066894806E-3</v>
      </c>
      <c r="AD335" s="70">
        <f t="shared" si="12"/>
        <v>124.27210328183905</v>
      </c>
      <c r="AE335" s="70">
        <f t="shared" si="13"/>
        <v>128.82414080770235</v>
      </c>
    </row>
    <row r="336" spans="24:31">
      <c r="X336" s="6">
        <v>41759</v>
      </c>
      <c r="Y336" s="49">
        <v>74.176900000000003</v>
      </c>
      <c r="Z336" s="49">
        <v>1883.95</v>
      </c>
      <c r="AA336" s="49">
        <v>0.02</v>
      </c>
      <c r="AB336" s="66">
        <f>Y337/Price_data_Daily[[#This Row],[ASML]]-1</f>
        <v>-4.9206693728109929E-4</v>
      </c>
      <c r="AC336" s="68">
        <f>Z337/Price_data_Daily[[#This Row],[S&amp;P500]]-1</f>
        <v>-1.432628254465218E-4</v>
      </c>
      <c r="AD336" s="70">
        <f t="shared" si="12"/>
        <v>124.21095308858767</v>
      </c>
      <c r="AE336" s="70">
        <f t="shared" si="13"/>
        <v>128.80568509730452</v>
      </c>
    </row>
    <row r="337" spans="24:31">
      <c r="X337" s="6">
        <v>41760</v>
      </c>
      <c r="Y337" s="49">
        <v>74.1404</v>
      </c>
      <c r="Z337" s="49">
        <v>1883.6801</v>
      </c>
      <c r="AA337" s="49">
        <v>1.7999999999999999E-2</v>
      </c>
      <c r="AB337" s="66">
        <f>Y338/Price_data_Daily[[#This Row],[ASML]]-1</f>
        <v>-5.7768773839902421E-3</v>
      </c>
      <c r="AC337" s="68">
        <f>Z338/Price_data_Daily[[#This Row],[S&amp;P500]]-1</f>
        <v>-1.34847737681143E-3</v>
      </c>
      <c r="AD337" s="70">
        <f t="shared" si="12"/>
        <v>123.49340164284634</v>
      </c>
      <c r="AE337" s="70">
        <f t="shared" si="13"/>
        <v>128.63199354494611</v>
      </c>
    </row>
    <row r="338" spans="24:31">
      <c r="X338" s="6">
        <v>41761</v>
      </c>
      <c r="Y338" s="49">
        <v>73.712100000000007</v>
      </c>
      <c r="Z338" s="49">
        <v>1881.14</v>
      </c>
      <c r="AA338" s="49">
        <v>1.4999999999999999E-2</v>
      </c>
      <c r="AB338" s="66">
        <f>Y339/Price_data_Daily[[#This Row],[ASML]]-1</f>
        <v>-7.7897658593365504E-3</v>
      </c>
      <c r="AC338" s="68">
        <f>Z339/Price_data_Daily[[#This Row],[S&amp;P500]]-1</f>
        <v>1.8712057582104258E-3</v>
      </c>
      <c r="AD338" s="70">
        <f t="shared" si="12"/>
        <v>122.53141695887555</v>
      </c>
      <c r="AE338" s="70">
        <f t="shared" si="13"/>
        <v>128.8726904719575</v>
      </c>
    </row>
    <row r="339" spans="24:31">
      <c r="X339" s="6">
        <v>41764</v>
      </c>
      <c r="Y339" s="49">
        <v>73.137900000000002</v>
      </c>
      <c r="Z339" s="49">
        <v>1884.66</v>
      </c>
      <c r="AA339" s="49">
        <v>1.4999999999999999E-2</v>
      </c>
      <c r="AB339" s="66">
        <f>Y340/Price_data_Daily[[#This Row],[ASML]]-1</f>
        <v>-4.360256447067834E-3</v>
      </c>
      <c r="AC339" s="68">
        <f>Z340/Price_data_Daily[[#This Row],[S&amp;P500]]-1</f>
        <v>-8.9883586429382323E-3</v>
      </c>
      <c r="AD339" s="70">
        <f t="shared" si="12"/>
        <v>121.99714855811226</v>
      </c>
      <c r="AE339" s="70">
        <f t="shared" si="13"/>
        <v>127.71433651071517</v>
      </c>
    </row>
    <row r="340" spans="24:31">
      <c r="X340" s="6">
        <v>41765</v>
      </c>
      <c r="Y340" s="49">
        <v>72.819000000000003</v>
      </c>
      <c r="Z340" s="49">
        <v>1867.72</v>
      </c>
      <c r="AA340" s="49">
        <v>0.02</v>
      </c>
      <c r="AB340" s="66">
        <f>Y341/Price_data_Daily[[#This Row],[ASML]]-1</f>
        <v>7.0077864293660586E-3</v>
      </c>
      <c r="AC340" s="68">
        <f>Z341/Price_data_Daily[[#This Row],[S&amp;P500]]-1</f>
        <v>5.6164735613475347E-3</v>
      </c>
      <c r="AD340" s="70">
        <f t="shared" si="12"/>
        <v>122.85207852019916</v>
      </c>
      <c r="AE340" s="70">
        <f t="shared" si="13"/>
        <v>128.43164070513265</v>
      </c>
    </row>
    <row r="341" spans="24:31">
      <c r="X341" s="6">
        <v>41766</v>
      </c>
      <c r="Y341" s="49">
        <v>73.329300000000003</v>
      </c>
      <c r="Z341" s="49">
        <v>1878.21</v>
      </c>
      <c r="AA341" s="49">
        <v>0.02</v>
      </c>
      <c r="AB341" s="66">
        <f>Y342/Price_data_Daily[[#This Row],[ASML]]-1</f>
        <v>5.4684825847239882E-3</v>
      </c>
      <c r="AC341" s="68">
        <f>Z342/Price_data_Daily[[#This Row],[S&amp;P500]]-1</f>
        <v>-1.3736483140862621E-3</v>
      </c>
      <c r="AD341" s="70">
        <f t="shared" si="12"/>
        <v>123.52389297208401</v>
      </c>
      <c r="AE341" s="70">
        <f t="shared" si="13"/>
        <v>128.25522079840272</v>
      </c>
    </row>
    <row r="342" spans="24:31">
      <c r="X342" s="6">
        <v>41767</v>
      </c>
      <c r="Y342" s="49">
        <v>73.7303</v>
      </c>
      <c r="Z342" s="49">
        <v>1875.63</v>
      </c>
      <c r="AA342" s="49">
        <v>2.1999999999999999E-2</v>
      </c>
      <c r="AB342" s="66">
        <f>Y343/Price_data_Daily[[#This Row],[ASML]]-1</f>
        <v>-7.1693727002331009E-3</v>
      </c>
      <c r="AC342" s="68">
        <f>Z343/Price_data_Daily[[#This Row],[S&amp;P500]]-1</f>
        <v>1.5194894515442314E-3</v>
      </c>
      <c r="AD342" s="70">
        <f t="shared" si="12"/>
        <v>122.63830414598344</v>
      </c>
      <c r="AE342" s="70">
        <f t="shared" si="13"/>
        <v>128.45010325351137</v>
      </c>
    </row>
    <row r="343" spans="24:31">
      <c r="X343" s="6">
        <v>41768</v>
      </c>
      <c r="Y343" s="49">
        <v>73.201700000000002</v>
      </c>
      <c r="Z343" s="49">
        <v>1878.48</v>
      </c>
      <c r="AA343" s="49">
        <v>2.1999999999999999E-2</v>
      </c>
      <c r="AB343" s="66">
        <f>Y344/Price_data_Daily[[#This Row],[ASML]]-1</f>
        <v>2.2907937930403355E-2</v>
      </c>
      <c r="AC343" s="68">
        <f>Z344/Price_data_Daily[[#This Row],[S&amp;P500]]-1</f>
        <v>9.6727141092798341E-3</v>
      </c>
      <c r="AD343" s="70">
        <f t="shared" si="12"/>
        <v>125.44769480524955</v>
      </c>
      <c r="AE343" s="70">
        <f t="shared" si="13"/>
        <v>129.69256437959007</v>
      </c>
    </row>
    <row r="344" spans="24:31">
      <c r="X344" s="6">
        <v>41771</v>
      </c>
      <c r="Y344" s="49">
        <v>74.878600000000006</v>
      </c>
      <c r="Z344" s="49">
        <v>1896.65</v>
      </c>
      <c r="AA344" s="49">
        <v>0.02</v>
      </c>
      <c r="AB344" s="66">
        <f>Y345/Price_data_Daily[[#This Row],[ASML]]-1</f>
        <v>-1.131832058825899E-2</v>
      </c>
      <c r="AC344" s="68">
        <f>Z345/Price_data_Daily[[#This Row],[S&amp;P500]]-1</f>
        <v>4.2179632509942167E-4</v>
      </c>
      <c r="AD344" s="70">
        <f t="shared" si="12"/>
        <v>124.02783757838567</v>
      </c>
      <c r="AE344" s="70">
        <f t="shared" si="13"/>
        <v>129.74726822663808</v>
      </c>
    </row>
    <row r="345" spans="24:31">
      <c r="X345" s="6">
        <v>41772</v>
      </c>
      <c r="Y345" s="49">
        <v>74.031099999999995</v>
      </c>
      <c r="Z345" s="49">
        <v>1897.45</v>
      </c>
      <c r="AA345" s="49">
        <v>0.02</v>
      </c>
      <c r="AB345" s="66">
        <f>Y346/Price_data_Daily[[#This Row],[ASML]]-1</f>
        <v>-2.9555146418194234E-3</v>
      </c>
      <c r="AC345" s="68">
        <f>Z346/Price_data_Daily[[#This Row],[S&amp;P500]]-1</f>
        <v>-4.7010461408732995E-3</v>
      </c>
      <c r="AD345" s="70">
        <f t="shared" si="12"/>
        <v>123.66127148842955</v>
      </c>
      <c r="AE345" s="70">
        <f t="shared" si="13"/>
        <v>129.13732033205238</v>
      </c>
    </row>
    <row r="346" spans="24:31">
      <c r="X346" s="6">
        <v>41773</v>
      </c>
      <c r="Y346" s="49">
        <v>73.812299999999993</v>
      </c>
      <c r="Z346" s="49">
        <v>1888.53</v>
      </c>
      <c r="AA346" s="49">
        <v>0.02</v>
      </c>
      <c r="AB346" s="66">
        <f>Y347/Price_data_Daily[[#This Row],[ASML]]-1</f>
        <v>-3.8272753998994657E-3</v>
      </c>
      <c r="AC346" s="68">
        <f>Z347/Price_data_Daily[[#This Row],[S&amp;P500]]-1</f>
        <v>-9.3617787379602913E-3</v>
      </c>
      <c r="AD346" s="70">
        <f t="shared" si="12"/>
        <v>123.18798574614159</v>
      </c>
      <c r="AE346" s="70">
        <f t="shared" si="13"/>
        <v>127.92836531229061</v>
      </c>
    </row>
    <row r="347" spans="24:31">
      <c r="X347" s="6">
        <v>41774</v>
      </c>
      <c r="Y347" s="49">
        <v>73.529799999999994</v>
      </c>
      <c r="Z347" s="49">
        <v>1870.85</v>
      </c>
      <c r="AA347" s="49">
        <v>1.7999999999999999E-2</v>
      </c>
      <c r="AB347" s="66">
        <f>Y348/Price_data_Daily[[#This Row],[ASML]]-1</f>
        <v>4.8347744723908903E-3</v>
      </c>
      <c r="AC347" s="68">
        <f>Z348/Price_data_Daily[[#This Row],[S&amp;P500]]-1</f>
        <v>3.7469599379960083E-3</v>
      </c>
      <c r="AD347" s="70">
        <f t="shared" si="12"/>
        <v>123.78357187493229</v>
      </c>
      <c r="AE347" s="70">
        <f t="shared" si="13"/>
        <v>128.40770777204909</v>
      </c>
    </row>
    <row r="348" spans="24:31">
      <c r="X348" s="6">
        <v>41775</v>
      </c>
      <c r="Y348" s="49">
        <v>73.885300000000001</v>
      </c>
      <c r="Z348" s="49">
        <v>1877.86</v>
      </c>
      <c r="AA348" s="49">
        <v>1.4999999999999999E-2</v>
      </c>
      <c r="AB348" s="66">
        <f>Y349/Price_data_Daily[[#This Row],[ASML]]-1</f>
        <v>1.6024838499673066E-3</v>
      </c>
      <c r="AC348" s="68">
        <f>Z349/Price_data_Daily[[#This Row],[S&amp;P500]]-1</f>
        <v>3.844802061921504E-3</v>
      </c>
      <c r="AD348" s="70">
        <f t="shared" si="12"/>
        <v>123.98193304975314</v>
      </c>
      <c r="AE348" s="70">
        <f t="shared" si="13"/>
        <v>128.90140999165769</v>
      </c>
    </row>
    <row r="349" spans="24:31">
      <c r="X349" s="6">
        <v>41778</v>
      </c>
      <c r="Y349" s="49">
        <v>74.003699999999995</v>
      </c>
      <c r="Z349" s="49">
        <v>1885.08</v>
      </c>
      <c r="AA349" s="49">
        <v>1.7999999999999999E-2</v>
      </c>
      <c r="AB349" s="66">
        <f>Y350/Price_data_Daily[[#This Row],[ASML]]-1</f>
        <v>-1.72423811241873E-3</v>
      </c>
      <c r="AC349" s="68">
        <f>Z350/Price_data_Daily[[#This Row],[S&amp;P500]]-1</f>
        <v>-6.4983979459757313E-3</v>
      </c>
      <c r="AD349" s="70">
        <f t="shared" si="12"/>
        <v>123.76815867553741</v>
      </c>
      <c r="AE349" s="70">
        <f t="shared" si="13"/>
        <v>128.06375733373451</v>
      </c>
    </row>
    <row r="350" spans="24:31">
      <c r="X350" s="6">
        <v>41779</v>
      </c>
      <c r="Y350" s="49">
        <v>73.876099999999994</v>
      </c>
      <c r="Z350" s="49">
        <v>1872.83</v>
      </c>
      <c r="AA350" s="49">
        <v>2.5000000000000001E-2</v>
      </c>
      <c r="AB350" s="66">
        <f>Y351/Price_data_Daily[[#This Row],[ASML]]-1</f>
        <v>2.3810136160409057E-2</v>
      </c>
      <c r="AC350" s="68">
        <f>Z351/Price_data_Daily[[#This Row],[S&amp;P500]]-1</f>
        <v>8.1160596530385209E-3</v>
      </c>
      <c r="AD350" s="70">
        <f t="shared" si="12"/>
        <v>126.71509538592507</v>
      </c>
      <c r="AE350" s="70">
        <f t="shared" si="13"/>
        <v>129.10313042764736</v>
      </c>
    </row>
    <row r="351" spans="24:31">
      <c r="X351" s="6">
        <v>41780</v>
      </c>
      <c r="Y351" s="49">
        <v>75.635099999999994</v>
      </c>
      <c r="Z351" s="49">
        <v>1888.03</v>
      </c>
      <c r="AA351" s="49">
        <v>2.5000000000000001E-2</v>
      </c>
      <c r="AB351" s="66">
        <f>Y352/Price_data_Daily[[#This Row],[ASML]]-1</f>
        <v>3.9756673819431043E-3</v>
      </c>
      <c r="AC351" s="68">
        <f>Z352/Price_data_Daily[[#This Row],[S&amp;P500]]-1</f>
        <v>2.362250599831528E-3</v>
      </c>
      <c r="AD351" s="70">
        <f t="shared" si="12"/>
        <v>127.2188724574507</v>
      </c>
      <c r="AE351" s="70">
        <f t="shared" si="13"/>
        <v>129.40810437494019</v>
      </c>
    </row>
    <row r="352" spans="24:31">
      <c r="X352" s="6">
        <v>41781</v>
      </c>
      <c r="Y352" s="49">
        <v>75.9358</v>
      </c>
      <c r="Z352" s="49">
        <v>1892.49</v>
      </c>
      <c r="AA352" s="49">
        <v>2.8000000000000001E-2</v>
      </c>
      <c r="AB352" s="66">
        <f>Y353/Price_data_Daily[[#This Row],[ASML]]-1</f>
        <v>2.4007121805524889E-3</v>
      </c>
      <c r="AC352" s="68">
        <f>Z353/Price_data_Daily[[#This Row],[S&amp;P500]]-1</f>
        <v>4.2483711935068502E-3</v>
      </c>
      <c r="AD352" s="70">
        <f t="shared" si="12"/>
        <v>127.52428835415546</v>
      </c>
      <c r="AE352" s="70">
        <f t="shared" si="13"/>
        <v>129.95787803777301</v>
      </c>
    </row>
    <row r="353" spans="24:31">
      <c r="X353" s="6">
        <v>41782</v>
      </c>
      <c r="Y353" s="49">
        <v>76.118099999999998</v>
      </c>
      <c r="Z353" s="49">
        <v>1900.53</v>
      </c>
      <c r="AA353" s="49">
        <v>2.8000000000000001E-2</v>
      </c>
      <c r="AB353" s="66">
        <f>Y354/Price_data_Daily[[#This Row],[ASML]]-1</f>
        <v>2.0474762244459432E-2</v>
      </c>
      <c r="AC353" s="68">
        <f>Z354/Price_data_Daily[[#This Row],[S&amp;P500]]-1</f>
        <v>5.9878034022089466E-3</v>
      </c>
      <c r="AD353" s="70">
        <f t="shared" si="12"/>
        <v>130.13531783860068</v>
      </c>
      <c r="AE353" s="70">
        <f t="shared" si="13"/>
        <v>130.73604026203145</v>
      </c>
    </row>
    <row r="354" spans="24:31">
      <c r="X354" s="6">
        <v>41786</v>
      </c>
      <c r="Y354" s="49">
        <v>77.676599999999993</v>
      </c>
      <c r="Z354" s="49">
        <v>1911.91</v>
      </c>
      <c r="AA354" s="49">
        <v>2.8000000000000001E-2</v>
      </c>
      <c r="AB354" s="66">
        <f>Y355/Price_data_Daily[[#This Row],[ASML]]-1</f>
        <v>-4.341075690748486E-3</v>
      </c>
      <c r="AC354" s="68">
        <f>Z355/Price_data_Daily[[#This Row],[S&amp;P500]]-1</f>
        <v>-1.1140691768964928E-3</v>
      </c>
      <c r="AD354" s="70">
        <f t="shared" si="12"/>
        <v>129.57039057382372</v>
      </c>
      <c r="AE354" s="70">
        <f t="shared" si="13"/>
        <v>130.59039126926604</v>
      </c>
    </row>
    <row r="355" spans="24:31">
      <c r="X355" s="6">
        <v>41787</v>
      </c>
      <c r="Y355" s="49">
        <v>77.339399999999998</v>
      </c>
      <c r="Z355" s="49">
        <v>1909.78</v>
      </c>
      <c r="AA355" s="49">
        <v>2.8000000000000001E-2</v>
      </c>
      <c r="AB355" s="66">
        <f>Y356/Price_data_Daily[[#This Row],[ASML]]-1</f>
        <v>4.2423396095652155E-3</v>
      </c>
      <c r="AC355" s="68">
        <f>Z356/Price_data_Daily[[#This Row],[S&amp;P500]]-1</f>
        <v>5.367110347788806E-3</v>
      </c>
      <c r="AD355" s="70">
        <f t="shared" si="12"/>
        <v>130.1200721739819</v>
      </c>
      <c r="AE355" s="70">
        <f t="shared" si="13"/>
        <v>131.29128430956911</v>
      </c>
    </row>
    <row r="356" spans="24:31">
      <c r="X356" s="6">
        <v>41788</v>
      </c>
      <c r="Y356" s="49">
        <v>77.667500000000004</v>
      </c>
      <c r="Z356" s="49">
        <v>1920.03</v>
      </c>
      <c r="AA356" s="49">
        <v>0.03</v>
      </c>
      <c r="AB356" s="66">
        <f>Y357/Price_data_Daily[[#This Row],[ASML]]-1</f>
        <v>7.7445520970804704E-3</v>
      </c>
      <c r="AC356" s="68">
        <f>Z357/Price_data_Daily[[#This Row],[S&amp;P500]]-1</f>
        <v>1.8436691093368651E-3</v>
      </c>
      <c r="AD356" s="70">
        <f t="shared" si="12"/>
        <v>131.12779385180917</v>
      </c>
      <c r="AE356" s="70">
        <f t="shared" si="13"/>
        <v>131.53334199477581</v>
      </c>
    </row>
    <row r="357" spans="24:31">
      <c r="X357" s="6">
        <v>41789</v>
      </c>
      <c r="Y357" s="49">
        <v>78.269000000000005</v>
      </c>
      <c r="Z357" s="49">
        <v>1923.5699</v>
      </c>
      <c r="AA357" s="49">
        <v>0.03</v>
      </c>
      <c r="AB357" s="66">
        <f>Y358/Price_data_Daily[[#This Row],[ASML]]-1</f>
        <v>1.1626569906342255E-4</v>
      </c>
      <c r="AC357" s="68">
        <f>Z358/Price_data_Daily[[#This Row],[S&amp;P500]]-1</f>
        <v>7.2786541315705833E-4</v>
      </c>
      <c r="AD357" s="70">
        <f t="shared" si="12"/>
        <v>131.14303951642799</v>
      </c>
      <c r="AE357" s="70">
        <f t="shared" si="13"/>
        <v>131.62908056509076</v>
      </c>
    </row>
    <row r="358" spans="24:31">
      <c r="X358" s="6">
        <v>41792</v>
      </c>
      <c r="Y358" s="49">
        <v>78.278099999999995</v>
      </c>
      <c r="Z358" s="49">
        <v>1924.97</v>
      </c>
      <c r="AA358" s="49">
        <v>2.5000000000000001E-2</v>
      </c>
      <c r="AB358" s="66">
        <f>Y359/Price_data_Daily[[#This Row],[ASML]]-1</f>
        <v>2.3275986514748048E-3</v>
      </c>
      <c r="AC358" s="68">
        <f>Z359/Price_data_Daily[[#This Row],[S&amp;P500]]-1</f>
        <v>-3.7922668924716962E-4</v>
      </c>
      <c r="AD358" s="70">
        <f t="shared" si="12"/>
        <v>131.44828787835672</v>
      </c>
      <c r="AE358" s="70">
        <f t="shared" si="13"/>
        <v>131.5791633046594</v>
      </c>
    </row>
    <row r="359" spans="24:31">
      <c r="X359" s="6">
        <v>41793</v>
      </c>
      <c r="Y359" s="49">
        <v>78.460300000000004</v>
      </c>
      <c r="Z359" s="49">
        <v>1924.24</v>
      </c>
      <c r="AA359" s="49">
        <v>0.03</v>
      </c>
      <c r="AB359" s="66">
        <f>Y360/Price_data_Daily[[#This Row],[ASML]]-1</f>
        <v>6.3892184964879917E-3</v>
      </c>
      <c r="AC359" s="68">
        <f>Z360/Price_data_Daily[[#This Row],[S&amp;P500]]-1</f>
        <v>1.8916559264956501E-3</v>
      </c>
      <c r="AD359" s="70">
        <f t="shared" si="12"/>
        <v>132.2881397106008</v>
      </c>
      <c r="AE359" s="70">
        <f t="shared" si="13"/>
        <v>131.82806580872801</v>
      </c>
    </row>
    <row r="360" spans="24:31">
      <c r="X360" s="6">
        <v>41794</v>
      </c>
      <c r="Y360" s="49">
        <v>78.961600000000004</v>
      </c>
      <c r="Z360" s="49">
        <v>1927.88</v>
      </c>
      <c r="AA360" s="49">
        <v>0.03</v>
      </c>
      <c r="AB360" s="66">
        <f>Y361/Price_data_Daily[[#This Row],[ASML]]-1</f>
        <v>1.1772811087921164E-2</v>
      </c>
      <c r="AC360" s="68">
        <f>Z361/Price_data_Daily[[#This Row],[S&amp;P500]]-1</f>
        <v>6.5253024047140507E-3</v>
      </c>
      <c r="AD360" s="70">
        <f t="shared" si="12"/>
        <v>133.84554298858623</v>
      </c>
      <c r="AE360" s="70">
        <f t="shared" si="13"/>
        <v>132.68828380355851</v>
      </c>
    </row>
    <row r="361" spans="24:31">
      <c r="X361" s="6">
        <v>41795</v>
      </c>
      <c r="Y361" s="49">
        <v>79.891199999999998</v>
      </c>
      <c r="Z361" s="49">
        <v>1940.46</v>
      </c>
      <c r="AA361" s="49">
        <v>0.03</v>
      </c>
      <c r="AB361" s="66">
        <f>Y362/Price_data_Daily[[#This Row],[ASML]]-1</f>
        <v>1.6084374749659514E-2</v>
      </c>
      <c r="AC361" s="68">
        <f>Z362/Price_data_Daily[[#This Row],[S&amp;P500]]-1</f>
        <v>4.6277171392350436E-3</v>
      </c>
      <c r="AD361" s="70">
        <f t="shared" si="12"/>
        <v>135.99836486058632</v>
      </c>
      <c r="AE361" s="70">
        <f t="shared" si="13"/>
        <v>133.30232764869191</v>
      </c>
    </row>
    <row r="362" spans="24:31">
      <c r="X362" s="6">
        <v>41796</v>
      </c>
      <c r="Y362" s="49">
        <v>81.176199999999994</v>
      </c>
      <c r="Z362" s="49">
        <v>1949.4399000000001</v>
      </c>
      <c r="AA362" s="49">
        <v>2.8000000000000001E-2</v>
      </c>
      <c r="AB362" s="66">
        <f>Y363/Price_data_Daily[[#This Row],[ASML]]-1</f>
        <v>4.4963917995666236E-4</v>
      </c>
      <c r="AC362" s="68">
        <f>Z363/Price_data_Daily[[#This Row],[S&amp;P500]]-1</f>
        <v>9.3878246772316487E-4</v>
      </c>
      <c r="AD362" s="70">
        <f t="shared" si="12"/>
        <v>136.05951505383769</v>
      </c>
      <c r="AE362" s="70">
        <f t="shared" si="13"/>
        <v>133.4274695367952</v>
      </c>
    </row>
    <row r="363" spans="24:31">
      <c r="X363" s="6">
        <v>41799</v>
      </c>
      <c r="Y363" s="49">
        <v>81.212699999999998</v>
      </c>
      <c r="Z363" s="49">
        <v>1951.27</v>
      </c>
      <c r="AA363" s="49">
        <v>0.03</v>
      </c>
      <c r="AB363" s="66">
        <f>Y364/Price_data_Daily[[#This Row],[ASML]]-1</f>
        <v>-3.3615432069122875E-4</v>
      </c>
      <c r="AC363" s="68">
        <f>Z364/Price_data_Daily[[#This Row],[S&amp;P500]]-1</f>
        <v>-2.4599363491473181E-4</v>
      </c>
      <c r="AD363" s="70">
        <f t="shared" si="12"/>
        <v>136.01377805998118</v>
      </c>
      <c r="AE363" s="70">
        <f t="shared" si="13"/>
        <v>133.39464722856636</v>
      </c>
    </row>
    <row r="364" spans="24:31">
      <c r="X364" s="6">
        <v>41800</v>
      </c>
      <c r="Y364" s="49">
        <v>81.185400000000001</v>
      </c>
      <c r="Z364" s="49">
        <v>1950.79</v>
      </c>
      <c r="AA364" s="49">
        <v>3.5000000000000003E-2</v>
      </c>
      <c r="AB364" s="66">
        <f>Y365/Price_data_Daily[[#This Row],[ASML]]-1</f>
        <v>9.092767911471622E-3</v>
      </c>
      <c r="AC364" s="68">
        <f>Z365/Price_data_Daily[[#This Row],[S&amp;P500]]-1</f>
        <v>-3.5370285884179786E-3</v>
      </c>
      <c r="AD364" s="70">
        <f t="shared" si="12"/>
        <v>137.25051977664299</v>
      </c>
      <c r="AE364" s="70">
        <f t="shared" si="13"/>
        <v>132.92282654777699</v>
      </c>
    </row>
    <row r="365" spans="24:31">
      <c r="X365" s="6">
        <v>41801</v>
      </c>
      <c r="Y365" s="49">
        <v>81.923599999999993</v>
      </c>
      <c r="Z365" s="49">
        <v>1943.89</v>
      </c>
      <c r="AA365" s="49">
        <v>3.3000000000000002E-2</v>
      </c>
      <c r="AB365" s="66">
        <f>Y366/Price_data_Daily[[#This Row],[ASML]]-1</f>
        <v>-6.2301949621352826E-3</v>
      </c>
      <c r="AC365" s="68">
        <f>Z366/Price_data_Daily[[#This Row],[S&amp;P500]]-1</f>
        <v>-7.0888784859226561E-3</v>
      </c>
      <c r="AD365" s="70">
        <f t="shared" si="12"/>
        <v>136.39542227978009</v>
      </c>
      <c r="AE365" s="70">
        <f t="shared" si="13"/>
        <v>131.98055278237442</v>
      </c>
    </row>
    <row r="366" spans="24:31">
      <c r="X366" s="6">
        <v>41802</v>
      </c>
      <c r="Y366" s="49">
        <v>81.413200000000003</v>
      </c>
      <c r="Z366" s="49">
        <v>1930.11</v>
      </c>
      <c r="AA366" s="49">
        <v>3.3000000000000002E-2</v>
      </c>
      <c r="AB366" s="66">
        <f>Y367/Price_data_Daily[[#This Row],[ASML]]-1</f>
        <v>5.6010573223996829E-4</v>
      </c>
      <c r="AC366" s="68">
        <f>Z367/Price_data_Daily[[#This Row],[S&amp;P500]]-1</f>
        <v>3.1345363735746368E-3</v>
      </c>
      <c r="AD366" s="70">
        <f t="shared" si="12"/>
        <v>136.47181813765027</v>
      </c>
      <c r="AE366" s="70">
        <f t="shared" si="13"/>
        <v>132.39425062567526</v>
      </c>
    </row>
    <row r="367" spans="24:31">
      <c r="X367" s="6">
        <v>41803</v>
      </c>
      <c r="Y367" s="49">
        <v>81.458799999999997</v>
      </c>
      <c r="Z367" s="49">
        <v>1936.16</v>
      </c>
      <c r="AA367" s="49">
        <v>0.03</v>
      </c>
      <c r="AB367" s="66">
        <f>Y368/Price_data_Daily[[#This Row],[ASML]]-1</f>
        <v>1.3648617460605861E-2</v>
      </c>
      <c r="AC367" s="68">
        <f>Z368/Price_data_Daily[[#This Row],[S&amp;P500]]-1</f>
        <v>8.3670771010657674E-4</v>
      </c>
      <c r="AD367" s="70">
        <f t="shared" si="12"/>
        <v>138.33446977756444</v>
      </c>
      <c r="AE367" s="70">
        <f t="shared" si="13"/>
        <v>132.50502591594753</v>
      </c>
    </row>
    <row r="368" spans="24:31">
      <c r="X368" s="6">
        <v>41806</v>
      </c>
      <c r="Y368" s="49">
        <v>82.570599999999999</v>
      </c>
      <c r="Z368" s="49">
        <v>1937.78</v>
      </c>
      <c r="AA368" s="49">
        <v>2.5000000000000001E-2</v>
      </c>
      <c r="AB368" s="66">
        <f>Y369/Price_data_Daily[[#This Row],[ASML]]-1</f>
        <v>7.2858862597584562E-3</v>
      </c>
      <c r="AC368" s="68">
        <f>Z369/Price_data_Daily[[#This Row],[S&amp;P500]]-1</f>
        <v>2.1725892516177847E-3</v>
      </c>
      <c r="AD368" s="70">
        <f t="shared" si="12"/>
        <v>139.34235899016775</v>
      </c>
      <c r="AE368" s="70">
        <f t="shared" si="13"/>
        <v>132.79290491103785</v>
      </c>
    </row>
    <row r="369" spans="24:31">
      <c r="X369" s="6">
        <v>41807</v>
      </c>
      <c r="Y369" s="49">
        <v>83.172200000000004</v>
      </c>
      <c r="Z369" s="49">
        <v>1941.99</v>
      </c>
      <c r="AA369" s="49">
        <v>3.3000000000000002E-2</v>
      </c>
      <c r="AB369" s="66">
        <f>Y370/Price_data_Daily[[#This Row],[ASML]]-1</f>
        <v>2.2133597524172544E-2</v>
      </c>
      <c r="AC369" s="68">
        <f>Z370/Price_data_Daily[[#This Row],[S&amp;P500]]-1</f>
        <v>7.7188862970458683E-3</v>
      </c>
      <c r="AD369" s="70">
        <f t="shared" si="12"/>
        <v>142.42650668212488</v>
      </c>
      <c r="AE369" s="70">
        <f t="shared" si="13"/>
        <v>133.81791824510057</v>
      </c>
    </row>
    <row r="370" spans="24:31">
      <c r="X370" s="6">
        <v>41808</v>
      </c>
      <c r="Y370" s="49">
        <v>85.013099999999994</v>
      </c>
      <c r="Z370" s="49">
        <v>1956.98</v>
      </c>
      <c r="AA370" s="49">
        <v>1.7999999999999999E-2</v>
      </c>
      <c r="AB370" s="66">
        <f>Y371/Price_data_Daily[[#This Row],[ASML]]-1</f>
        <v>2.1443753962626655E-3</v>
      </c>
      <c r="AC370" s="68">
        <f>Z371/Price_data_Daily[[#This Row],[S&amp;P500]]-1</f>
        <v>1.2774785639098063E-3</v>
      </c>
      <c r="AD370" s="70">
        <f t="shared" si="12"/>
        <v>142.73192257882968</v>
      </c>
      <c r="AE370" s="70">
        <f t="shared" si="13"/>
        <v>133.98886776712573</v>
      </c>
    </row>
    <row r="371" spans="24:31">
      <c r="X371" s="6">
        <v>41809</v>
      </c>
      <c r="Y371" s="49">
        <v>85.195400000000006</v>
      </c>
      <c r="Z371" s="49">
        <v>1959.48</v>
      </c>
      <c r="AA371" s="49">
        <v>0.01</v>
      </c>
      <c r="AB371" s="66">
        <f>Y372/Price_data_Daily[[#This Row],[ASML]]-1</f>
        <v>1.4120480683229353E-2</v>
      </c>
      <c r="AC371" s="68">
        <f>Z372/Price_data_Daily[[#This Row],[S&amp;P500]]-1</f>
        <v>1.7300508298119244E-3</v>
      </c>
      <c r="AD371" s="70">
        <f t="shared" si="12"/>
        <v>144.74736593448424</v>
      </c>
      <c r="AE371" s="70">
        <f t="shared" si="13"/>
        <v>134.22067531899179</v>
      </c>
    </row>
    <row r="372" spans="24:31">
      <c r="X372" s="6">
        <v>41810</v>
      </c>
      <c r="Y372" s="49">
        <v>86.398399999999995</v>
      </c>
      <c r="Z372" s="49">
        <v>1962.87</v>
      </c>
      <c r="AA372" s="49">
        <v>0.01</v>
      </c>
      <c r="AB372" s="66">
        <f>Y373/Price_data_Daily[[#This Row],[ASML]]-1</f>
        <v>-1.9619576288449792E-2</v>
      </c>
      <c r="AC372" s="68">
        <f>Z373/Price_data_Daily[[#This Row],[S&amp;P500]]-1</f>
        <v>-1.3245910325188071E-4</v>
      </c>
      <c r="AD372" s="70">
        <f t="shared" si="12"/>
        <v>141.90748394598046</v>
      </c>
      <c r="AE372" s="70">
        <f t="shared" si="13"/>
        <v>134.20289656870119</v>
      </c>
    </row>
    <row r="373" spans="24:31">
      <c r="X373" s="6">
        <v>41813</v>
      </c>
      <c r="Y373" s="49">
        <v>84.703299999999999</v>
      </c>
      <c r="Z373" s="49">
        <v>1962.61</v>
      </c>
      <c r="AA373" s="49">
        <v>5.0000000000000001E-3</v>
      </c>
      <c r="AB373" s="66">
        <f>Y374/Price_data_Daily[[#This Row],[ASML]]-1</f>
        <v>-7.6396079019352969E-3</v>
      </c>
      <c r="AC373" s="68">
        <f>Z374/Price_data_Daily[[#This Row],[S&amp;P500]]-1</f>
        <v>-6.4353080846423216E-3</v>
      </c>
      <c r="AD373" s="70">
        <f t="shared" si="12"/>
        <v>140.823366410283</v>
      </c>
      <c r="AE373" s="70">
        <f t="shared" si="13"/>
        <v>133.33925958343022</v>
      </c>
    </row>
    <row r="374" spans="24:31">
      <c r="X374" s="6">
        <v>41814</v>
      </c>
      <c r="Y374" s="49">
        <v>84.056200000000004</v>
      </c>
      <c r="Z374" s="49">
        <v>1949.98</v>
      </c>
      <c r="AA374" s="49">
        <v>2.1999999999999999E-2</v>
      </c>
      <c r="AB374" s="66">
        <f>Y375/Price_data_Daily[[#This Row],[ASML]]-1</f>
        <v>6.6134324416282642E-3</v>
      </c>
      <c r="AC374" s="68">
        <f>Z375/Price_data_Daily[[#This Row],[S&amp;P500]]-1</f>
        <v>4.8974861280628446E-3</v>
      </c>
      <c r="AD374" s="70">
        <f t="shared" si="12"/>
        <v>141.75469223024007</v>
      </c>
      <c r="AE374" s="70">
        <f t="shared" si="13"/>
        <v>133.99228675756623</v>
      </c>
    </row>
    <row r="375" spans="24:31">
      <c r="X375" s="6">
        <v>41815</v>
      </c>
      <c r="Y375" s="49">
        <v>84.612099999999998</v>
      </c>
      <c r="Z375" s="49">
        <v>1959.53</v>
      </c>
      <c r="AA375" s="49">
        <v>0.02</v>
      </c>
      <c r="AB375" s="66">
        <f>Y376/Price_data_Daily[[#This Row],[ASML]]-1</f>
        <v>-6.7850815663480502E-3</v>
      </c>
      <c r="AC375" s="68">
        <f>Z376/Price_data_Daily[[#This Row],[S&amp;P500]]-1</f>
        <v>-1.1788541129760244E-3</v>
      </c>
      <c r="AD375" s="70">
        <f t="shared" si="12"/>
        <v>140.79287508104534</v>
      </c>
      <c r="AE375" s="70">
        <f t="shared" si="13"/>
        <v>133.83432939921502</v>
      </c>
    </row>
    <row r="376" spans="24:31">
      <c r="X376" s="6">
        <v>41816</v>
      </c>
      <c r="Y376" s="49">
        <v>84.037999999999997</v>
      </c>
      <c r="Z376" s="49">
        <v>1957.22</v>
      </c>
      <c r="AA376" s="49">
        <v>2.5000000000000001E-2</v>
      </c>
      <c r="AB376" s="66">
        <f>Y377/Price_data_Daily[[#This Row],[ASML]]-1</f>
        <v>1.5183607415694134E-3</v>
      </c>
      <c r="AC376" s="68">
        <f>Z377/Price_data_Daily[[#This Row],[S&amp;P500]]-1</f>
        <v>1.9108735860047243E-3</v>
      </c>
      <c r="AD376" s="70">
        <f t="shared" si="12"/>
        <v>141.00664945526108</v>
      </c>
      <c r="AE376" s="70">
        <f t="shared" si="13"/>
        <v>134.09006988416465</v>
      </c>
    </row>
    <row r="377" spans="24:31">
      <c r="X377" s="6">
        <v>41817</v>
      </c>
      <c r="Y377" s="49">
        <v>84.165599999999998</v>
      </c>
      <c r="Z377" s="49">
        <v>1960.96</v>
      </c>
      <c r="AA377" s="49">
        <v>1.7999999999999999E-2</v>
      </c>
      <c r="AB377" s="66">
        <f>Y378/Price_data_Daily[[#This Row],[ASML]]-1</f>
        <v>9.9613143612118371E-3</v>
      </c>
      <c r="AC377" s="68">
        <f>Z378/Price_data_Daily[[#This Row],[S&amp;P500]]-1</f>
        <v>-3.7226664490863648E-4</v>
      </c>
      <c r="AD377" s="70">
        <f t="shared" si="12"/>
        <v>142.41126101750615</v>
      </c>
      <c r="AE377" s="70">
        <f t="shared" si="13"/>
        <v>134.04015262373332</v>
      </c>
    </row>
    <row r="378" spans="24:31">
      <c r="X378" s="6">
        <v>41820</v>
      </c>
      <c r="Y378" s="49">
        <v>85.004000000000005</v>
      </c>
      <c r="Z378" s="49">
        <v>1960.23</v>
      </c>
      <c r="AA378" s="49">
        <v>0.02</v>
      </c>
      <c r="AB378" s="66">
        <f>Y379/Price_data_Daily[[#This Row],[ASML]]-1</f>
        <v>1.5011058303138647E-2</v>
      </c>
      <c r="AC378" s="68">
        <f>Z379/Price_data_Daily[[#This Row],[S&amp;P500]]-1</f>
        <v>6.677736796192324E-3</v>
      </c>
      <c r="AD378" s="70">
        <f t="shared" si="12"/>
        <v>144.54900475966343</v>
      </c>
      <c r="AE378" s="70">
        <f t="shared" si="13"/>
        <v>134.93523748307607</v>
      </c>
    </row>
    <row r="379" spans="24:31">
      <c r="X379" s="6">
        <v>41821</v>
      </c>
      <c r="Y379" s="49">
        <v>86.28</v>
      </c>
      <c r="Z379" s="49">
        <v>1973.3199</v>
      </c>
      <c r="AA379" s="49">
        <v>2.5000000000000001E-2</v>
      </c>
      <c r="AB379" s="66">
        <f>Y380/Price_data_Daily[[#This Row],[ASML]]-1</f>
        <v>-7.7121001390820787E-3</v>
      </c>
      <c r="AC379" s="68">
        <f>Z380/Price_data_Daily[[#This Row],[S&amp;P500]]-1</f>
        <v>6.5883894446105984E-4</v>
      </c>
      <c r="AD379" s="70">
        <f t="shared" si="12"/>
        <v>143.43422835995224</v>
      </c>
      <c r="AE379" s="70">
        <f t="shared" si="13"/>
        <v>135.02413807251003</v>
      </c>
    </row>
    <row r="380" spans="24:31">
      <c r="X380" s="6">
        <v>41822</v>
      </c>
      <c r="Y380" s="49">
        <v>85.614599999999996</v>
      </c>
      <c r="Z380" s="49">
        <v>1974.62</v>
      </c>
      <c r="AA380" s="49">
        <v>7.0000000000000001E-3</v>
      </c>
      <c r="AB380" s="66">
        <f>Y381/Price_data_Daily[[#This Row],[ASML]]-1</f>
        <v>1.8630000023360571E-2</v>
      </c>
      <c r="AC380" s="68">
        <f>Z381/Price_data_Daily[[#This Row],[S&amp;P500]]-1</f>
        <v>5.4794846603398728E-3</v>
      </c>
      <c r="AD380" s="70">
        <f t="shared" si="12"/>
        <v>146.10640803764886</v>
      </c>
      <c r="AE380" s="70">
        <f t="shared" si="13"/>
        <v>135.76400076585395</v>
      </c>
    </row>
    <row r="381" spans="24:31">
      <c r="X381" s="6">
        <v>41823</v>
      </c>
      <c r="Y381" s="49">
        <v>87.209599999999995</v>
      </c>
      <c r="Z381" s="49">
        <v>1985.4399000000001</v>
      </c>
      <c r="AA381" s="49">
        <v>3.0000000000000001E-3</v>
      </c>
      <c r="AB381" s="66">
        <f>Y382/Price_data_Daily[[#This Row],[ASML]]-1</f>
        <v>4.4926246651744162E-3</v>
      </c>
      <c r="AC381" s="68">
        <f>Z382/Price_data_Daily[[#This Row],[S&amp;P500]]-1</f>
        <v>-3.9235133735350258E-3</v>
      </c>
      <c r="AD381" s="70">
        <f t="shared" si="12"/>
        <v>146.76280929013885</v>
      </c>
      <c r="AE381" s="70">
        <f t="shared" si="13"/>
        <v>135.23132889320451</v>
      </c>
    </row>
    <row r="382" spans="24:31">
      <c r="X382" s="6">
        <v>41827</v>
      </c>
      <c r="Y382" s="49">
        <v>87.601399999999998</v>
      </c>
      <c r="Z382" s="49">
        <v>1977.65</v>
      </c>
      <c r="AA382" s="49">
        <v>7.0000000000000001E-3</v>
      </c>
      <c r="AB382" s="66">
        <f>Y383/Price_data_Daily[[#This Row],[ASML]]-1</f>
        <v>-1.539701420296935E-2</v>
      </c>
      <c r="AC382" s="68">
        <f>Z383/Price_data_Daily[[#This Row],[S&amp;P500]]-1</f>
        <v>-7.0487700048037505E-3</v>
      </c>
      <c r="AD382" s="70">
        <f t="shared" si="12"/>
        <v>144.50310023103088</v>
      </c>
      <c r="AE382" s="70">
        <f t="shared" si="13"/>
        <v>134.27811435839234</v>
      </c>
    </row>
    <row r="383" spans="24:31">
      <c r="X383" s="6">
        <v>41828</v>
      </c>
      <c r="Y383" s="49">
        <v>86.252600000000001</v>
      </c>
      <c r="Z383" s="49">
        <v>1963.71</v>
      </c>
      <c r="AA383" s="49">
        <v>2.5000000000000001E-2</v>
      </c>
      <c r="AB383" s="66">
        <f>Y384/Price_data_Daily[[#This Row],[ASML]]-1</f>
        <v>-1.2044854300044316E-2</v>
      </c>
      <c r="AC383" s="68">
        <f>Z384/Price_data_Daily[[#This Row],[S&amp;P500]]-1</f>
        <v>4.6442702843088046E-3</v>
      </c>
      <c r="AD383" s="70">
        <f t="shared" si="12"/>
        <v>142.76258144284341</v>
      </c>
      <c r="AE383" s="70">
        <f t="shared" si="13"/>
        <v>134.90173821474005</v>
      </c>
    </row>
    <row r="384" spans="24:31">
      <c r="X384" s="6">
        <v>41829</v>
      </c>
      <c r="Y384" s="49">
        <v>85.213700000000003</v>
      </c>
      <c r="Z384" s="49">
        <v>1972.83</v>
      </c>
      <c r="AA384" s="49">
        <v>1.4999999999999999E-2</v>
      </c>
      <c r="AB384" s="66">
        <f>Y385/Price_data_Daily[[#This Row],[ASML]]-1</f>
        <v>-6.6315627651422071E-3</v>
      </c>
      <c r="AC384" s="68">
        <f>Z385/Price_data_Daily[[#This Row],[S&amp;P500]]-1</f>
        <v>-4.1310705940197368E-3</v>
      </c>
      <c r="AD384" s="70">
        <f t="shared" si="12"/>
        <v>141.81584242349146</v>
      </c>
      <c r="AE384" s="70">
        <f t="shared" si="13"/>
        <v>134.34444961091899</v>
      </c>
    </row>
    <row r="385" spans="24:31">
      <c r="X385" s="6">
        <v>41830</v>
      </c>
      <c r="Y385" s="49">
        <v>84.648600000000002</v>
      </c>
      <c r="Z385" s="49">
        <v>1964.6801</v>
      </c>
      <c r="AA385" s="49">
        <v>1.4999999999999999E-2</v>
      </c>
      <c r="AB385" s="66">
        <f>Y386/Price_data_Daily[[#This Row],[ASML]]-1</f>
        <v>-1.571910226512907E-2</v>
      </c>
      <c r="AC385" s="68">
        <f>Z386/Price_data_Daily[[#This Row],[S&amp;P500]]-1</f>
        <v>1.4708755893644287E-3</v>
      </c>
      <c r="AD385" s="70">
        <f t="shared" si="12"/>
        <v>139.58662469362116</v>
      </c>
      <c r="AE385" s="70">
        <f t="shared" si="13"/>
        <v>134.54205358241828</v>
      </c>
    </row>
    <row r="386" spans="24:31">
      <c r="X386" s="6">
        <v>41831</v>
      </c>
      <c r="Y386" s="49">
        <v>83.317999999999998</v>
      </c>
      <c r="Z386" s="49">
        <v>1967.5699</v>
      </c>
      <c r="AA386" s="49">
        <v>1.4999999999999999E-2</v>
      </c>
      <c r="AB386" s="66">
        <f>Y387/Price_data_Daily[[#This Row],[ASML]]-1</f>
        <v>-7.219328356417587E-3</v>
      </c>
      <c r="AC386" s="68">
        <f>Z387/Price_data_Daily[[#This Row],[S&amp;P500]]-1</f>
        <v>4.8435890384377345E-3</v>
      </c>
      <c r="AD386" s="70">
        <f t="shared" si="12"/>
        <v>138.57890301579388</v>
      </c>
      <c r="AE386" s="70">
        <f t="shared" si="13"/>
        <v>135.19371999835897</v>
      </c>
    </row>
    <row r="387" spans="24:31">
      <c r="X387" s="6">
        <v>41834</v>
      </c>
      <c r="Y387" s="49">
        <v>82.716499999999996</v>
      </c>
      <c r="Z387" s="49">
        <v>1977.1</v>
      </c>
      <c r="AA387" s="49">
        <v>1.4999999999999999E-2</v>
      </c>
      <c r="AB387" s="66">
        <f>Y388/Price_data_Daily[[#This Row],[ASML]]-1</f>
        <v>-1.4326041358132535E-3</v>
      </c>
      <c r="AC387" s="68">
        <f>Z388/Price_data_Daily[[#This Row],[S&amp;P500]]-1</f>
        <v>-1.9321228061301987E-3</v>
      </c>
      <c r="AD387" s="70">
        <f t="shared" si="12"/>
        <v>138.38037430619698</v>
      </c>
      <c r="AE387" s="70">
        <f t="shared" si="13"/>
        <v>134.93250912870457</v>
      </c>
    </row>
    <row r="388" spans="24:31">
      <c r="X388" s="6">
        <v>41835</v>
      </c>
      <c r="Y388" s="49">
        <v>82.597999999999999</v>
      </c>
      <c r="Z388" s="49">
        <v>1973.28</v>
      </c>
      <c r="AA388" s="49">
        <v>0.02</v>
      </c>
      <c r="AB388" s="66">
        <f>Y389/Price_data_Daily[[#This Row],[ASML]]-1</f>
        <v>-2.4716094820697809E-2</v>
      </c>
      <c r="AC388" s="68">
        <f>Z389/Price_data_Daily[[#This Row],[S&amp;P500]]-1</f>
        <v>4.2010763804427587E-3</v>
      </c>
      <c r="AD388" s="70">
        <f t="shared" si="12"/>
        <v>134.96015185352135</v>
      </c>
      <c r="AE388" s="70">
        <f t="shared" si="13"/>
        <v>135.49937090575904</v>
      </c>
    </row>
    <row r="389" spans="24:31">
      <c r="X389" s="6">
        <v>41836</v>
      </c>
      <c r="Y389" s="49">
        <v>80.5565</v>
      </c>
      <c r="Z389" s="49">
        <v>1981.5699</v>
      </c>
      <c r="AA389" s="49">
        <v>1.7999999999999999E-2</v>
      </c>
      <c r="AB389" s="66">
        <f>Y390/Price_data_Daily[[#This Row],[ASML]]-1</f>
        <v>-2.4663434980417454E-2</v>
      </c>
      <c r="AC389" s="68">
        <f>Z390/Price_data_Daily[[#This Row],[S&amp;P500]]-1</f>
        <v>-1.1834000910086573E-2</v>
      </c>
      <c r="AD389" s="70">
        <f t="shared" si="12"/>
        <v>131.63157092333475</v>
      </c>
      <c r="AE389" s="70">
        <f t="shared" si="13"/>
        <v>133.89587122714411</v>
      </c>
    </row>
    <row r="390" spans="24:31">
      <c r="X390" s="6">
        <v>41837</v>
      </c>
      <c r="Y390" s="49">
        <v>78.569699999999997</v>
      </c>
      <c r="Z390" s="49">
        <v>1958.12</v>
      </c>
      <c r="AA390" s="49">
        <v>7.0000000000000001E-3</v>
      </c>
      <c r="AB390" s="66">
        <f>Y391/Price_data_Daily[[#This Row],[ASML]]-1</f>
        <v>-4.2917307817135208E-3</v>
      </c>
      <c r="AC390" s="68">
        <f>Z391/Price_data_Daily[[#This Row],[S&amp;P500]]-1</f>
        <v>1.0264948011357911E-2</v>
      </c>
      <c r="AD390" s="70">
        <f t="shared" si="12"/>
        <v>131.06664365855778</v>
      </c>
      <c r="AE390" s="70">
        <f t="shared" si="13"/>
        <v>135.27030538422622</v>
      </c>
    </row>
    <row r="391" spans="24:31">
      <c r="X391" s="6">
        <v>41838</v>
      </c>
      <c r="Y391" s="49">
        <v>78.232500000000002</v>
      </c>
      <c r="Z391" s="49">
        <v>1978.22</v>
      </c>
      <c r="AA391" s="49">
        <v>0.01</v>
      </c>
      <c r="AB391" s="66">
        <f>Y392/Price_data_Daily[[#This Row],[ASML]]-1</f>
        <v>1.8871952193781238E-2</v>
      </c>
      <c r="AC391" s="68">
        <f>Z392/Price_data_Daily[[#This Row],[S&amp;P500]]-1</f>
        <v>-2.3202677154209317E-3</v>
      </c>
      <c r="AD391" s="70">
        <f t="shared" si="12"/>
        <v>133.54012709188143</v>
      </c>
      <c r="AE391" s="70">
        <f t="shared" si="13"/>
        <v>134.95644206178807</v>
      </c>
    </row>
    <row r="392" spans="24:31">
      <c r="X392" s="6">
        <v>41841</v>
      </c>
      <c r="Y392" s="49">
        <v>79.7089</v>
      </c>
      <c r="Z392" s="49">
        <v>1973.63</v>
      </c>
      <c r="AA392" s="49">
        <v>1.2999999999999999E-2</v>
      </c>
      <c r="AB392" s="66">
        <f>Y393/Price_data_Daily[[#This Row],[ASML]]-1</f>
        <v>-3.2016500039518947E-3</v>
      </c>
      <c r="AC392" s="68">
        <f>Z393/Price_data_Daily[[#This Row],[S&amp;P500]]-1</f>
        <v>5.016137776584273E-3</v>
      </c>
      <c r="AD392" s="70">
        <f t="shared" si="12"/>
        <v>133.11257834344997</v>
      </c>
      <c r="AE392" s="70">
        <f t="shared" si="13"/>
        <v>135.63340216900761</v>
      </c>
    </row>
    <row r="393" spans="24:31">
      <c r="X393" s="6">
        <v>41842</v>
      </c>
      <c r="Y393" s="49">
        <v>79.453699999999998</v>
      </c>
      <c r="Z393" s="49">
        <v>1983.53</v>
      </c>
      <c r="AA393" s="49">
        <v>0.02</v>
      </c>
      <c r="AB393" s="66">
        <f>Y394/Price_data_Daily[[#This Row],[ASML]]-1</f>
        <v>-1.8350309677207521E-3</v>
      </c>
      <c r="AC393" s="68">
        <f>Z394/Price_data_Daily[[#This Row],[S&amp;P500]]-1</f>
        <v>1.7544478782776096E-3</v>
      </c>
      <c r="AD393" s="70">
        <f t="shared" si="12"/>
        <v>132.86831263999659</v>
      </c>
      <c r="AE393" s="70">
        <f t="shared" si="13"/>
        <v>135.87136390366661</v>
      </c>
    </row>
    <row r="394" spans="24:31">
      <c r="X394" s="6">
        <v>41843</v>
      </c>
      <c r="Y394" s="49">
        <v>79.307900000000004</v>
      </c>
      <c r="Z394" s="49">
        <v>1987.01</v>
      </c>
      <c r="AA394" s="49">
        <v>0.02</v>
      </c>
      <c r="AB394" s="66">
        <f>Y395/Price_data_Daily[[#This Row],[ASML]]-1</f>
        <v>-3.562066326305402E-3</v>
      </c>
      <c r="AC394" s="68">
        <f>Z395/Price_data_Daily[[#This Row],[S&amp;P500]]-1</f>
        <v>4.8817066849182744E-4</v>
      </c>
      <c r="AD394" s="70">
        <f t="shared" si="12"/>
        <v>132.39502689770865</v>
      </c>
      <c r="AE394" s="70">
        <f t="shared" si="13"/>
        <v>135.93769231821236</v>
      </c>
    </row>
    <row r="395" spans="24:31">
      <c r="X395" s="6">
        <v>41844</v>
      </c>
      <c r="Y395" s="49">
        <v>79.025400000000005</v>
      </c>
      <c r="Z395" s="49">
        <v>1987.98</v>
      </c>
      <c r="AA395" s="49">
        <v>0.02</v>
      </c>
      <c r="AB395" s="66">
        <f>Y396/Price_data_Daily[[#This Row],[ASML]]-1</f>
        <v>-2.0066965810992543E-2</v>
      </c>
      <c r="AC395" s="68">
        <f>Z396/Price_data_Daily[[#This Row],[S&amp;P500]]-1</f>
        <v>-4.8491433515428506E-3</v>
      </c>
      <c r="AD395" s="70">
        <f t="shared" si="12"/>
        <v>129.73826041940688</v>
      </c>
      <c r="AE395" s="70">
        <f t="shared" si="13"/>
        <v>135.27851096128342</v>
      </c>
    </row>
    <row r="396" spans="24:31">
      <c r="X396" s="6">
        <v>41845</v>
      </c>
      <c r="Y396" s="49">
        <v>77.439599999999999</v>
      </c>
      <c r="Z396" s="49">
        <v>1978.34</v>
      </c>
      <c r="AA396" s="49">
        <v>0.02</v>
      </c>
      <c r="AB396" s="66">
        <f>Y397/Price_data_Daily[[#This Row],[ASML]]-1</f>
        <v>-5.767075243157338E-3</v>
      </c>
      <c r="AC396" s="68">
        <f>Z397/Price_data_Daily[[#This Row],[S&amp;P500]]-1</f>
        <v>2.8812034331826553E-4</v>
      </c>
      <c r="AD396" s="70">
        <f t="shared" si="12"/>
        <v>128.99005010965183</v>
      </c>
      <c r="AE396" s="70">
        <f t="shared" si="13"/>
        <v>135.31748745230516</v>
      </c>
    </row>
    <row r="397" spans="24:31">
      <c r="X397" s="6">
        <v>41848</v>
      </c>
      <c r="Y397" s="49">
        <v>76.992999999999995</v>
      </c>
      <c r="Z397" s="49">
        <v>1978.91</v>
      </c>
      <c r="AA397" s="49">
        <v>2.5000000000000001E-2</v>
      </c>
      <c r="AB397" s="66">
        <f>Y398/Price_data_Daily[[#This Row],[ASML]]-1</f>
        <v>-1.4203888665203279E-2</v>
      </c>
      <c r="AC397" s="68">
        <f>Z398/Price_data_Daily[[#This Row],[S&amp;P500]]-1</f>
        <v>-4.5277450717819967E-3</v>
      </c>
      <c r="AD397" s="70">
        <f t="shared" si="12"/>
        <v>127.15788979897535</v>
      </c>
      <c r="AE397" s="70">
        <f t="shared" si="13"/>
        <v>134.70480436536707</v>
      </c>
    </row>
    <row r="398" spans="24:31">
      <c r="X398" s="6">
        <v>41849</v>
      </c>
      <c r="Y398" s="49">
        <v>75.8994</v>
      </c>
      <c r="Z398" s="49">
        <v>1969.95</v>
      </c>
      <c r="AA398" s="49">
        <v>2.8000000000000001E-2</v>
      </c>
      <c r="AB398" s="66">
        <f>Y399/Price_data_Daily[[#This Row],[ASML]]-1</f>
        <v>0.14241087544829067</v>
      </c>
      <c r="AC398" s="68">
        <f>Z399/Price_data_Daily[[#This Row],[S&amp;P500]]-1</f>
        <v>6.0864488946377193E-5</v>
      </c>
      <c r="AD398" s="70">
        <f t="shared" ref="AD398:AD461" si="14">AD397*(1+AB398)</f>
        <v>145.2665562054047</v>
      </c>
      <c r="AE398" s="70">
        <f t="shared" ref="AE398:AE461" si="15">AE397*(1+AC398)</f>
        <v>134.71300310444337</v>
      </c>
    </row>
    <row r="399" spans="24:31">
      <c r="X399" s="6">
        <v>41850</v>
      </c>
      <c r="Y399" s="49">
        <v>86.708299999999994</v>
      </c>
      <c r="Z399" s="49">
        <v>1970.0699</v>
      </c>
      <c r="AA399" s="49">
        <v>2.8000000000000001E-2</v>
      </c>
      <c r="AB399" s="66">
        <f>Y400/Price_data_Daily[[#This Row],[ASML]]-1</f>
        <v>-1.0300052013474947E-2</v>
      </c>
      <c r="AC399" s="68">
        <f>Z400/Price_data_Daily[[#This Row],[S&amp;P500]]-1</f>
        <v>-1.9999239620888565E-2</v>
      </c>
      <c r="AD399" s="70">
        <f t="shared" si="14"/>
        <v>143.77030312067066</v>
      </c>
      <c r="AE399" s="70">
        <f t="shared" si="15"/>
        <v>132.0188454753081</v>
      </c>
    </row>
    <row r="400" spans="24:31">
      <c r="X400" s="6">
        <v>41851</v>
      </c>
      <c r="Y400" s="49">
        <v>85.815200000000004</v>
      </c>
      <c r="Z400" s="49">
        <v>1930.67</v>
      </c>
      <c r="AA400" s="49">
        <v>1.7999999999999999E-2</v>
      </c>
      <c r="AB400" s="66">
        <f>Y401/Price_data_Daily[[#This Row],[ASML]]-1</f>
        <v>-1.9754076200952708E-2</v>
      </c>
      <c r="AC400" s="68">
        <f>Z401/Price_data_Daily[[#This Row],[S&amp;P500]]-1</f>
        <v>-2.8591110857888458E-3</v>
      </c>
      <c r="AD400" s="70">
        <f t="shared" si="14"/>
        <v>140.93025359739087</v>
      </c>
      <c r="AE400" s="70">
        <f t="shared" si="15"/>
        <v>131.64138893067661</v>
      </c>
    </row>
    <row r="401" spans="24:31">
      <c r="X401" s="6">
        <v>41852</v>
      </c>
      <c r="Y401" s="49">
        <v>84.12</v>
      </c>
      <c r="Z401" s="49">
        <v>1925.15</v>
      </c>
      <c r="AA401" s="49">
        <v>1.7999999999999999E-2</v>
      </c>
      <c r="AB401" s="66">
        <f>Y402/Price_data_Daily[[#This Row],[ASML]]-1</f>
        <v>-1.3326200665715771E-2</v>
      </c>
      <c r="AC401" s="68">
        <f>Z402/Price_data_Daily[[#This Row],[S&amp;P500]]-1</f>
        <v>7.1890502038802762E-3</v>
      </c>
      <c r="AD401" s="70">
        <f t="shared" si="14"/>
        <v>139.05218875808183</v>
      </c>
      <c r="AE401" s="70">
        <f t="shared" si="15"/>
        <v>132.58776548460779</v>
      </c>
    </row>
    <row r="402" spans="24:31">
      <c r="X402" s="6">
        <v>41855</v>
      </c>
      <c r="Y402" s="49">
        <v>82.998999999999995</v>
      </c>
      <c r="Z402" s="49">
        <v>1938.99</v>
      </c>
      <c r="AA402" s="49">
        <v>1.4999999999999999E-2</v>
      </c>
      <c r="AB402" s="66">
        <f>Y403/Price_data_Daily[[#This Row],[ASML]]-1</f>
        <v>-2.6349715056808165E-3</v>
      </c>
      <c r="AC402" s="68">
        <f>Z403/Price_data_Daily[[#This Row],[S&amp;P500]]-1</f>
        <v>-9.6854547986322537E-3</v>
      </c>
      <c r="AD402" s="70">
        <f t="shared" si="14"/>
        <v>138.68579020290173</v>
      </c>
      <c r="AE402" s="70">
        <f t="shared" si="15"/>
        <v>131.30359267515496</v>
      </c>
    </row>
    <row r="403" spans="24:31">
      <c r="X403" s="6">
        <v>41856</v>
      </c>
      <c r="Y403" s="49">
        <v>82.780299999999997</v>
      </c>
      <c r="Z403" s="49">
        <v>1920.21</v>
      </c>
      <c r="AA403" s="49">
        <v>2.5000000000000001E-2</v>
      </c>
      <c r="AB403" s="66">
        <f>Y404/Price_data_Daily[[#This Row],[ASML]]-1</f>
        <v>1.4201446479416013E-2</v>
      </c>
      <c r="AC403" s="68">
        <f>Z404/Price_data_Daily[[#This Row],[S&amp;P500]]-1</f>
        <v>1.5623291202526701E-5</v>
      </c>
      <c r="AD403" s="70">
        <f t="shared" si="14"/>
        <v>140.65532902992376</v>
      </c>
      <c r="AE403" s="70">
        <f t="shared" si="15"/>
        <v>131.30564406941926</v>
      </c>
    </row>
    <row r="404" spans="24:31">
      <c r="X404" s="6">
        <v>41857</v>
      </c>
      <c r="Y404" s="49">
        <v>83.9559</v>
      </c>
      <c r="Z404" s="49">
        <v>1920.24</v>
      </c>
      <c r="AA404" s="49">
        <v>0.02</v>
      </c>
      <c r="AB404" s="66">
        <f>Y405/Price_data_Daily[[#This Row],[ASML]]-1</f>
        <v>-4.44995527413794E-3</v>
      </c>
      <c r="AC404" s="68">
        <f>Z405/Price_data_Daily[[#This Row],[S&amp;P500]]-1</f>
        <v>-5.5566491688538999E-3</v>
      </c>
      <c r="AD404" s="70">
        <f t="shared" si="14"/>
        <v>140.02941910667144</v>
      </c>
      <c r="AE404" s="70">
        <f t="shared" si="15"/>
        <v>130.57602467143511</v>
      </c>
    </row>
    <row r="405" spans="24:31">
      <c r="X405" s="6">
        <v>41858</v>
      </c>
      <c r="Y405" s="49">
        <v>83.582300000000004</v>
      </c>
      <c r="Z405" s="49">
        <v>1909.5699</v>
      </c>
      <c r="AA405" s="49">
        <v>0.02</v>
      </c>
      <c r="AB405" s="66">
        <f>Y406/Price_data_Daily[[#This Row],[ASML]]-1</f>
        <v>-3.2710274783058768E-3</v>
      </c>
      <c r="AC405" s="68">
        <f>Z406/Price_data_Daily[[#This Row],[S&amp;P500]]-1</f>
        <v>1.1531444855723771E-2</v>
      </c>
      <c r="AD405" s="70">
        <f t="shared" si="14"/>
        <v>139.57137902900232</v>
      </c>
      <c r="AE405" s="70">
        <f t="shared" si="15"/>
        <v>132.0817548994134</v>
      </c>
    </row>
    <row r="406" spans="24:31">
      <c r="X406" s="6">
        <v>41859</v>
      </c>
      <c r="Y406" s="49">
        <v>83.308899999999994</v>
      </c>
      <c r="Z406" s="49">
        <v>1931.59</v>
      </c>
      <c r="AA406" s="49">
        <v>0.02</v>
      </c>
      <c r="AB406" s="66">
        <f>Y407/Price_data_Daily[[#This Row],[ASML]]-1</f>
        <v>1.3017816823892803E-2</v>
      </c>
      <c r="AC406" s="68">
        <f>Z407/Price_data_Daily[[#This Row],[S&amp;P500]]-1</f>
        <v>2.7593847555642537E-3</v>
      </c>
      <c r="AD406" s="70">
        <f t="shared" si="14"/>
        <v>141.38829367505997</v>
      </c>
      <c r="AE406" s="70">
        <f t="shared" si="15"/>
        <v>132.44621928037103</v>
      </c>
    </row>
    <row r="407" spans="24:31">
      <c r="X407" s="6">
        <v>41862</v>
      </c>
      <c r="Y407" s="49">
        <v>84.3934</v>
      </c>
      <c r="Z407" s="49">
        <v>1936.92</v>
      </c>
      <c r="AA407" s="49">
        <v>2.5000000000000001E-2</v>
      </c>
      <c r="AB407" s="66">
        <f>Y408/Price_data_Daily[[#This Row],[ASML]]-1</f>
        <v>-1.3283029241623057E-2</v>
      </c>
      <c r="AC407" s="68">
        <f>Z408/Price_data_Daily[[#This Row],[S&amp;P500]]-1</f>
        <v>-1.636618962063574E-3</v>
      </c>
      <c r="AD407" s="70">
        <f t="shared" si="14"/>
        <v>139.51022883575095</v>
      </c>
      <c r="AE407" s="70">
        <f t="shared" si="15"/>
        <v>132.22945528644314</v>
      </c>
    </row>
    <row r="408" spans="24:31">
      <c r="X408" s="6">
        <v>41863</v>
      </c>
      <c r="Y408" s="49">
        <v>83.272400000000005</v>
      </c>
      <c r="Z408" s="49">
        <v>1933.75</v>
      </c>
      <c r="AA408" s="49">
        <v>2.5000000000000001E-2</v>
      </c>
      <c r="AB408" s="66">
        <f>Y409/Price_data_Daily[[#This Row],[ASML]]-1</f>
        <v>-8.7544012181717257E-4</v>
      </c>
      <c r="AC408" s="68">
        <f>Z409/Price_data_Daily[[#This Row],[S&amp;P500]]-1</f>
        <v>6.7071751777634248E-3</v>
      </c>
      <c r="AD408" s="70">
        <f t="shared" si="14"/>
        <v>139.38809598402423</v>
      </c>
      <c r="AE408" s="70">
        <f t="shared" si="15"/>
        <v>133.11634140670955</v>
      </c>
    </row>
    <row r="409" spans="24:31">
      <c r="X409" s="6">
        <v>41864</v>
      </c>
      <c r="Y409" s="49">
        <v>83.1995</v>
      </c>
      <c r="Z409" s="49">
        <v>1946.72</v>
      </c>
      <c r="AA409" s="49">
        <v>0.03</v>
      </c>
      <c r="AB409" s="66">
        <f>Y410/Price_data_Daily[[#This Row],[ASML]]-1</f>
        <v>-2.1911189370128481E-3</v>
      </c>
      <c r="AC409" s="68">
        <f>Z410/Price_data_Daily[[#This Row],[S&amp;P500]]-1</f>
        <v>4.3458227171857544E-3</v>
      </c>
      <c r="AD409" s="70">
        <f t="shared" si="14"/>
        <v>139.08268008731946</v>
      </c>
      <c r="AE409" s="70">
        <f t="shared" si="15"/>
        <v>133.69484142722348</v>
      </c>
    </row>
    <row r="410" spans="24:31">
      <c r="X410" s="6">
        <v>41865</v>
      </c>
      <c r="Y410" s="49">
        <v>83.017200000000003</v>
      </c>
      <c r="Z410" s="49">
        <v>1955.1801</v>
      </c>
      <c r="AA410" s="49">
        <v>2.8000000000000001E-2</v>
      </c>
      <c r="AB410" s="66">
        <f>Y411/Price_data_Daily[[#This Row],[ASML]]-1</f>
        <v>7.7947702403837749E-3</v>
      </c>
      <c r="AC410" s="68">
        <f>Z411/Price_data_Daily[[#This Row],[S&amp;P500]]-1</f>
        <v>-6.1375420095655109E-5</v>
      </c>
      <c r="AD410" s="70">
        <f t="shared" si="14"/>
        <v>140.16679762301692</v>
      </c>
      <c r="AE410" s="70">
        <f t="shared" si="15"/>
        <v>133.68663585016625</v>
      </c>
    </row>
    <row r="411" spans="24:31">
      <c r="X411" s="6">
        <v>41866</v>
      </c>
      <c r="Y411" s="49">
        <v>83.664299999999997</v>
      </c>
      <c r="Z411" s="49">
        <v>1955.0600999999999</v>
      </c>
      <c r="AA411" s="49">
        <v>2.1999999999999999E-2</v>
      </c>
      <c r="AB411" s="66">
        <f>Y412/Price_data_Daily[[#This Row],[ASML]]-1</f>
        <v>1.1547338590055745E-2</v>
      </c>
      <c r="AC411" s="68">
        <f>Z412/Price_data_Daily[[#This Row],[S&amp;P500]]-1</f>
        <v>8.5316558810648591E-3</v>
      </c>
      <c r="AD411" s="70">
        <f t="shared" si="14"/>
        <v>141.78535109425371</v>
      </c>
      <c r="AE411" s="70">
        <f t="shared" si="15"/>
        <v>134.8272042231371</v>
      </c>
    </row>
    <row r="412" spans="24:31">
      <c r="X412" s="6">
        <v>41869</v>
      </c>
      <c r="Y412" s="49">
        <v>84.630399999999995</v>
      </c>
      <c r="Z412" s="49">
        <v>1971.74</v>
      </c>
      <c r="AA412" s="49">
        <v>2.1999999999999999E-2</v>
      </c>
      <c r="AB412" s="66">
        <f>Y413/Price_data_Daily[[#This Row],[ASML]]-1</f>
        <v>2.5841777895414531E-3</v>
      </c>
      <c r="AC412" s="68">
        <f>Z413/Price_data_Daily[[#This Row],[S&amp;P500]]-1</f>
        <v>5.0006593161369128E-3</v>
      </c>
      <c r="AD412" s="70">
        <f t="shared" si="14"/>
        <v>142.15174964943381</v>
      </c>
      <c r="AE412" s="70">
        <f t="shared" si="15"/>
        <v>135.50142913800423</v>
      </c>
    </row>
    <row r="413" spans="24:31">
      <c r="X413" s="6">
        <v>41870</v>
      </c>
      <c r="Y413" s="49">
        <v>84.849100000000007</v>
      </c>
      <c r="Z413" s="49">
        <v>1981.6</v>
      </c>
      <c r="AA413" s="49">
        <v>2.5000000000000001E-2</v>
      </c>
      <c r="AB413" s="66">
        <f>Y414/Price_data_Daily[[#This Row],[ASML]]-1</f>
        <v>-6.8745573023167861E-3</v>
      </c>
      <c r="AC413" s="68">
        <f>Z414/Price_data_Daily[[#This Row],[S&amp;P500]]-1</f>
        <v>2.4777957206298939E-3</v>
      </c>
      <c r="AD413" s="70">
        <f t="shared" si="14"/>
        <v>141.1745193008442</v>
      </c>
      <c r="AE413" s="70">
        <f t="shared" si="15"/>
        <v>135.83717399926161</v>
      </c>
    </row>
    <row r="414" spans="24:31">
      <c r="X414" s="6">
        <v>41871</v>
      </c>
      <c r="Y414" s="49">
        <v>84.265799999999999</v>
      </c>
      <c r="Z414" s="49">
        <v>1986.51</v>
      </c>
      <c r="AA414" s="49">
        <v>2.5000000000000001E-2</v>
      </c>
      <c r="AB414" s="66">
        <f>Y415/Price_data_Daily[[#This Row],[ASML]]-1</f>
        <v>1.7737919772909061E-2</v>
      </c>
      <c r="AC414" s="68">
        <f>Z415/Price_data_Daily[[#This Row],[S&amp;P500]]-1</f>
        <v>2.9498970556403048E-3</v>
      </c>
      <c r="AD414" s="70">
        <f t="shared" si="14"/>
        <v>143.67866159818158</v>
      </c>
      <c r="AE414" s="70">
        <f t="shared" si="15"/>
        <v>136.23787967888853</v>
      </c>
    </row>
    <row r="415" spans="24:31">
      <c r="X415" s="6">
        <v>41872</v>
      </c>
      <c r="Y415" s="49">
        <v>85.760499999999993</v>
      </c>
      <c r="Z415" s="49">
        <v>1992.37</v>
      </c>
      <c r="AA415" s="49">
        <v>1.4999999999999999E-2</v>
      </c>
      <c r="AB415" s="66">
        <f>Y416/Price_data_Daily[[#This Row],[ASML]]-1</f>
        <v>-6.4831711568845707E-3</v>
      </c>
      <c r="AC415" s="68">
        <f>Z416/Price_data_Daily[[#This Row],[S&amp;P500]]-1</f>
        <v>-1.9926017757744274E-3</v>
      </c>
      <c r="AD415" s="70">
        <f t="shared" si="14"/>
        <v>142.74716824344847</v>
      </c>
      <c r="AE415" s="70">
        <f t="shared" si="15"/>
        <v>135.96641183791263</v>
      </c>
    </row>
    <row r="416" spans="24:31">
      <c r="X416" s="6">
        <v>41873</v>
      </c>
      <c r="Y416" s="49">
        <v>85.204499999999996</v>
      </c>
      <c r="Z416" s="49">
        <v>1988.4</v>
      </c>
      <c r="AA416" s="49">
        <v>1.4999999999999999E-2</v>
      </c>
      <c r="AB416" s="66">
        <f>Y417/Price_data_Daily[[#This Row],[ASML]]-1</f>
        <v>1.5296140462064844E-2</v>
      </c>
      <c r="AC416" s="68">
        <f>Z417/Price_data_Daily[[#This Row],[S&amp;P500]]-1</f>
        <v>4.787769060551117E-3</v>
      </c>
      <c r="AD416" s="70">
        <f t="shared" si="14"/>
        <v>144.93064897946226</v>
      </c>
      <c r="AE416" s="70">
        <f t="shared" si="15"/>
        <v>136.61738761778435</v>
      </c>
    </row>
    <row r="417" spans="24:31">
      <c r="X417" s="6">
        <v>41876</v>
      </c>
      <c r="Y417" s="49">
        <v>86.507800000000003</v>
      </c>
      <c r="Z417" s="49">
        <v>1997.92</v>
      </c>
      <c r="AA417" s="49">
        <v>1.4999999999999999E-2</v>
      </c>
      <c r="AB417" s="66">
        <f>Y418/Price_data_Daily[[#This Row],[ASML]]-1</f>
        <v>6.4260101401261149E-3</v>
      </c>
      <c r="AC417" s="68">
        <f>Z418/Price_data_Daily[[#This Row],[S&amp;P500]]-1</f>
        <v>1.0510931368623577E-3</v>
      </c>
      <c r="AD417" s="70">
        <f t="shared" si="14"/>
        <v>145.86197479941936</v>
      </c>
      <c r="AE417" s="70">
        <f t="shared" si="15"/>
        <v>136.76098521628546</v>
      </c>
    </row>
    <row r="418" spans="24:31">
      <c r="X418" s="6">
        <v>41877</v>
      </c>
      <c r="Y418" s="49">
        <v>87.063699999999997</v>
      </c>
      <c r="Z418" s="49">
        <v>2000.02</v>
      </c>
      <c r="AA418" s="49">
        <v>2.5000000000000001E-2</v>
      </c>
      <c r="AB418" s="66">
        <f>Y419/Price_data_Daily[[#This Row],[ASML]]-1</f>
        <v>1.7803056842289333E-3</v>
      </c>
      <c r="AC418" s="68">
        <f>Z419/Price_data_Daily[[#This Row],[S&amp;P500]]-1</f>
        <v>4.9999500004949127E-5</v>
      </c>
      <c r="AD418" s="70">
        <f t="shared" si="14"/>
        <v>146.12165370226762</v>
      </c>
      <c r="AE418" s="70">
        <f t="shared" si="15"/>
        <v>136.76782319716645</v>
      </c>
    </row>
    <row r="419" spans="24:31">
      <c r="X419" s="6">
        <v>41878</v>
      </c>
      <c r="Y419" s="49">
        <v>87.218699999999998</v>
      </c>
      <c r="Z419" s="49">
        <v>2000.12</v>
      </c>
      <c r="AA419" s="49">
        <v>2.5000000000000001E-2</v>
      </c>
      <c r="AB419" s="66">
        <f>Y420/Price_data_Daily[[#This Row],[ASML]]-1</f>
        <v>2.5074897928998308E-3</v>
      </c>
      <c r="AC419" s="68">
        <f>Z420/Price_data_Daily[[#This Row],[S&amp;P500]]-1</f>
        <v>-1.6898986060835952E-3</v>
      </c>
      <c r="AD419" s="70">
        <f t="shared" si="14"/>
        <v>146.48805225744769</v>
      </c>
      <c r="AE419" s="70">
        <f t="shared" si="15"/>
        <v>136.53669944338847</v>
      </c>
    </row>
    <row r="420" spans="24:31">
      <c r="X420" s="6">
        <v>41879</v>
      </c>
      <c r="Y420" s="49">
        <v>87.437399999999997</v>
      </c>
      <c r="Z420" s="49">
        <v>1996.74</v>
      </c>
      <c r="AA420" s="49">
        <v>2.1999999999999999E-2</v>
      </c>
      <c r="AB420" s="66">
        <f>Y421/Price_data_Daily[[#This Row],[ASML]]-1</f>
        <v>1.8756275918543341E-3</v>
      </c>
      <c r="AC420" s="68">
        <f>Z421/Price_data_Daily[[#This Row],[S&amp;P500]]-1</f>
        <v>3.3204122720034146E-3</v>
      </c>
      <c r="AD420" s="70">
        <f t="shared" si="14"/>
        <v>146.76280929013876</v>
      </c>
      <c r="AE420" s="70">
        <f t="shared" si="15"/>
        <v>136.99005757579914</v>
      </c>
    </row>
    <row r="421" spans="24:31">
      <c r="X421" s="6">
        <v>41880</v>
      </c>
      <c r="Y421" s="49">
        <v>87.601399999999998</v>
      </c>
      <c r="Z421" s="49">
        <v>2003.37</v>
      </c>
      <c r="AA421" s="49">
        <v>1.7999999999999999E-2</v>
      </c>
      <c r="AB421" s="66">
        <f>Y422/Price_data_Daily[[#This Row],[ASML]]-1</f>
        <v>4.3280130226229119E-2</v>
      </c>
      <c r="AC421" s="68">
        <f>Z422/Price_data_Daily[[#This Row],[S&amp;P500]]-1</f>
        <v>-5.4408321977461593E-4</v>
      </c>
      <c r="AD421" s="70">
        <f t="shared" si="14"/>
        <v>153.11472278858321</v>
      </c>
      <c r="AE421" s="70">
        <f t="shared" si="15"/>
        <v>136.91552358419619</v>
      </c>
    </row>
    <row r="422" spans="24:31">
      <c r="X422" s="6">
        <v>41884</v>
      </c>
      <c r="Y422" s="49">
        <v>91.392799999999994</v>
      </c>
      <c r="Z422" s="49">
        <v>2002.28</v>
      </c>
      <c r="AA422" s="49">
        <v>0.02</v>
      </c>
      <c r="AB422" s="66">
        <f>Y423/Price_data_Daily[[#This Row],[ASML]]-1</f>
        <v>-2.2437216060783638E-2</v>
      </c>
      <c r="AC422" s="68">
        <f>Z423/Price_data_Daily[[#This Row],[S&amp;P500]]-1</f>
        <v>-7.7911181253365047E-4</v>
      </c>
      <c r="AD422" s="70">
        <f t="shared" si="14"/>
        <v>149.67925467128879</v>
      </c>
      <c r="AE422" s="70">
        <f t="shared" si="15"/>
        <v>136.80885108245252</v>
      </c>
    </row>
    <row r="423" spans="24:31">
      <c r="X423" s="6">
        <v>41885</v>
      </c>
      <c r="Y423" s="49">
        <v>89.342200000000005</v>
      </c>
      <c r="Z423" s="49">
        <v>2000.72</v>
      </c>
      <c r="AA423" s="49">
        <v>0.02</v>
      </c>
      <c r="AB423" s="66">
        <f>Y424/Price_data_Daily[[#This Row],[ASML]]-1</f>
        <v>0</v>
      </c>
      <c r="AC423" s="68">
        <f>Z424/Price_data_Daily[[#This Row],[S&amp;P500]]-1</f>
        <v>-1.5344475988643413E-3</v>
      </c>
      <c r="AD423" s="70">
        <f t="shared" si="14"/>
        <v>149.67925467128879</v>
      </c>
      <c r="AE423" s="70">
        <f t="shared" si="15"/>
        <v>136.59892506940565</v>
      </c>
    </row>
    <row r="424" spans="24:31">
      <c r="X424" s="6">
        <v>41886</v>
      </c>
      <c r="Y424" s="49">
        <v>89.342200000000005</v>
      </c>
      <c r="Z424" s="49">
        <v>1997.65</v>
      </c>
      <c r="AA424" s="49">
        <v>0.02</v>
      </c>
      <c r="AB424" s="66">
        <f>Y425/Price_data_Daily[[#This Row],[ASML]]-1</f>
        <v>-3.264974446566149E-3</v>
      </c>
      <c r="AC424" s="68">
        <f>Z425/Price_data_Daily[[#This Row],[S&amp;P500]]-1</f>
        <v>5.035917202713236E-3</v>
      </c>
      <c r="AD424" s="70">
        <f t="shared" si="14"/>
        <v>149.19055572960596</v>
      </c>
      <c r="AE424" s="70">
        <f t="shared" si="15"/>
        <v>137.28682594603481</v>
      </c>
    </row>
    <row r="425" spans="24:31">
      <c r="X425" s="6">
        <v>41887</v>
      </c>
      <c r="Y425" s="49">
        <v>89.0505</v>
      </c>
      <c r="Z425" s="49">
        <v>2007.71</v>
      </c>
      <c r="AA425" s="49">
        <v>0.02</v>
      </c>
      <c r="AB425" s="66">
        <f>Y426/Price_data_Daily[[#This Row],[ASML]]-1</f>
        <v>-3.478924879703027E-3</v>
      </c>
      <c r="AC425" s="68">
        <f>Z426/Price_data_Daily[[#This Row],[S&amp;P500]]-1</f>
        <v>-3.0731529952034986E-3</v>
      </c>
      <c r="AD425" s="70">
        <f t="shared" si="14"/>
        <v>148.67153299346151</v>
      </c>
      <c r="AE425" s="70">
        <f t="shared" si="15"/>
        <v>136.86492252567677</v>
      </c>
    </row>
    <row r="426" spans="24:31">
      <c r="X426" s="6">
        <v>41890</v>
      </c>
      <c r="Y426" s="49">
        <v>88.740700000000004</v>
      </c>
      <c r="Z426" s="49">
        <v>2001.54</v>
      </c>
      <c r="AA426" s="49">
        <v>0.02</v>
      </c>
      <c r="AB426" s="66">
        <f>Y427/Price_data_Daily[[#This Row],[ASML]]-1</f>
        <v>-1.6441159467978084E-3</v>
      </c>
      <c r="AC426" s="68">
        <f>Z427/Price_data_Daily[[#This Row],[S&amp;P500]]-1</f>
        <v>-6.5450103420365835E-3</v>
      </c>
      <c r="AD426" s="70">
        <f t="shared" si="14"/>
        <v>148.42709975523209</v>
      </c>
      <c r="AE426" s="70">
        <f t="shared" si="15"/>
        <v>135.96914019228419</v>
      </c>
    </row>
    <row r="427" spans="24:31">
      <c r="X427" s="6">
        <v>41891</v>
      </c>
      <c r="Y427" s="49">
        <v>88.594800000000006</v>
      </c>
      <c r="Z427" s="49">
        <v>1988.4399000000001</v>
      </c>
      <c r="AA427" s="49">
        <v>1.4999999999999999E-2</v>
      </c>
      <c r="AB427" s="66">
        <f>Y428/Price_data_Daily[[#This Row],[ASML]]-1</f>
        <v>2.9843738007195864E-3</v>
      </c>
      <c r="AC427" s="68">
        <f>Z428/Price_data_Daily[[#This Row],[S&amp;P500]]-1</f>
        <v>3.6460744928725752E-3</v>
      </c>
      <c r="AD427" s="70">
        <f t="shared" si="14"/>
        <v>148.87006170305841</v>
      </c>
      <c r="AE427" s="70">
        <f t="shared" si="15"/>
        <v>136.46489380615708</v>
      </c>
    </row>
    <row r="428" spans="24:31">
      <c r="X428" s="6">
        <v>41892</v>
      </c>
      <c r="Y428" s="49">
        <v>88.859200000000001</v>
      </c>
      <c r="Z428" s="49">
        <v>1995.6899000000001</v>
      </c>
      <c r="AA428" s="49">
        <v>1.4999999999999999E-2</v>
      </c>
      <c r="AB428" s="66">
        <f>Y429/Price_data_Daily[[#This Row],[ASML]]-1</f>
        <v>1.0461494139042404E-2</v>
      </c>
      <c r="AC428" s="68">
        <f>Z429/Price_data_Daily[[#This Row],[S&amp;P500]]-1</f>
        <v>8.8195064774332366E-4</v>
      </c>
      <c r="AD428" s="70">
        <f t="shared" si="14"/>
        <v>150.42746498104384</v>
      </c>
      <c r="AE428" s="70">
        <f t="shared" si="15"/>
        <v>136.58524910764365</v>
      </c>
    </row>
    <row r="429" spans="24:31">
      <c r="X429" s="6">
        <v>41893</v>
      </c>
      <c r="Y429" s="49">
        <v>89.788799999999995</v>
      </c>
      <c r="Z429" s="49">
        <v>1997.45</v>
      </c>
      <c r="AA429" s="49">
        <v>0.01</v>
      </c>
      <c r="AB429" s="66">
        <f>Y430/Price_data_Daily[[#This Row],[ASML]]-1</f>
        <v>4.059526355180143E-3</v>
      </c>
      <c r="AC429" s="68">
        <f>Z430/Price_data_Daily[[#This Row],[S&amp;P500]]-1</f>
        <v>-5.9626023179554233E-3</v>
      </c>
      <c r="AD429" s="70">
        <f t="shared" si="14"/>
        <v>151.03812923967732</v>
      </c>
      <c r="AE429" s="70">
        <f t="shared" si="15"/>
        <v>135.77084558471589</v>
      </c>
    </row>
    <row r="430" spans="24:31">
      <c r="X430" s="6">
        <v>41894</v>
      </c>
      <c r="Y430" s="49">
        <v>90.153300000000002</v>
      </c>
      <c r="Z430" s="49">
        <v>1985.54</v>
      </c>
      <c r="AA430" s="49">
        <v>0.01</v>
      </c>
      <c r="AB430" s="66">
        <f>Y431/Price_data_Daily[[#This Row],[ASML]]-1</f>
        <v>9.4017634407170814E-3</v>
      </c>
      <c r="AC430" s="68">
        <f>Z431/Price_data_Daily[[#This Row],[S&amp;P500]]-1</f>
        <v>-7.1013427077759594E-4</v>
      </c>
      <c r="AD430" s="70">
        <f t="shared" si="14"/>
        <v>152.45815400131721</v>
      </c>
      <c r="AE430" s="70">
        <f t="shared" si="15"/>
        <v>135.67443005429374</v>
      </c>
    </row>
    <row r="431" spans="24:31">
      <c r="X431" s="6">
        <v>41897</v>
      </c>
      <c r="Y431" s="49">
        <v>91.000900000000001</v>
      </c>
      <c r="Z431" s="49">
        <v>1984.13</v>
      </c>
      <c r="AA431" s="49">
        <v>0.01</v>
      </c>
      <c r="AB431" s="66">
        <f>Y432/Price_data_Daily[[#This Row],[ASML]]-1</f>
        <v>1.3820742432217648E-2</v>
      </c>
      <c r="AC431" s="68">
        <f>Z432/Price_data_Daily[[#This Row],[S&amp;P500]]-1</f>
        <v>7.4843886237292434E-3</v>
      </c>
      <c r="AD431" s="70">
        <f t="shared" si="14"/>
        <v>154.56523887946079</v>
      </c>
      <c r="AE431" s="70">
        <f t="shared" si="15"/>
        <v>136.68987021512305</v>
      </c>
    </row>
    <row r="432" spans="24:31">
      <c r="X432" s="6">
        <v>41898</v>
      </c>
      <c r="Y432" s="49">
        <v>92.258600000000001</v>
      </c>
      <c r="Z432" s="49">
        <v>1998.98</v>
      </c>
      <c r="AA432" s="49">
        <v>1.4999999999999999E-2</v>
      </c>
      <c r="AB432" s="66">
        <f>Y433/Price_data_Daily[[#This Row],[ASML]]-1</f>
        <v>-7.8041505073781492E-3</v>
      </c>
      <c r="AC432" s="68">
        <f>Z433/Price_data_Daily[[#This Row],[S&amp;P500]]-1</f>
        <v>1.2956107614883194E-3</v>
      </c>
      <c r="AD432" s="70">
        <f t="shared" si="14"/>
        <v>153.35898849203662</v>
      </c>
      <c r="AE432" s="70">
        <f t="shared" si="15"/>
        <v>136.86696708196021</v>
      </c>
    </row>
    <row r="433" spans="24:31">
      <c r="X433" s="6">
        <v>41899</v>
      </c>
      <c r="Y433" s="49">
        <v>91.538600000000002</v>
      </c>
      <c r="Z433" s="49">
        <v>2001.5699</v>
      </c>
      <c r="AA433" s="49">
        <v>1.2999999999999999E-2</v>
      </c>
      <c r="AB433" s="66">
        <f>Y434/Price_data_Daily[[#This Row],[ASML]]-1</f>
        <v>1.6825688835092611E-2</v>
      </c>
      <c r="AC433" s="68">
        <f>Z434/Price_data_Daily[[#This Row],[S&amp;P500]]-1</f>
        <v>4.8912106442047243E-3</v>
      </c>
      <c r="AD433" s="70">
        <f t="shared" si="14"/>
        <v>155.93935911246817</v>
      </c>
      <c r="AE433" s="70">
        <f t="shared" si="15"/>
        <v>137.53641224819151</v>
      </c>
    </row>
    <row r="434" spans="24:31">
      <c r="X434" s="6">
        <v>41900</v>
      </c>
      <c r="Y434" s="49">
        <v>93.078800000000001</v>
      </c>
      <c r="Z434" s="49">
        <v>2011.36</v>
      </c>
      <c r="AA434" s="49">
        <v>0.01</v>
      </c>
      <c r="AB434" s="66">
        <f>Y435/Price_data_Daily[[#This Row],[ASML]]-1</f>
        <v>-1.2728999514389883E-2</v>
      </c>
      <c r="AC434" s="68">
        <f>Z435/Price_data_Daily[[#This Row],[S&amp;P500]]-1</f>
        <v>-4.7728899848853423E-4</v>
      </c>
      <c r="AD434" s="70">
        <f t="shared" si="14"/>
        <v>153.9544070860513</v>
      </c>
      <c r="AE434" s="70">
        <f t="shared" si="15"/>
        <v>137.47076763173388</v>
      </c>
    </row>
    <row r="435" spans="24:31">
      <c r="X435" s="6">
        <v>41901</v>
      </c>
      <c r="Y435" s="49">
        <v>91.894000000000005</v>
      </c>
      <c r="Z435" s="49">
        <v>2010.4</v>
      </c>
      <c r="AA435" s="49">
        <v>7.0000000000000001E-3</v>
      </c>
      <c r="AB435" s="66">
        <f>Y436/Price_data_Daily[[#This Row],[ASML]]-1</f>
        <v>-1.7652947961782073E-2</v>
      </c>
      <c r="AC435" s="68">
        <f>Z436/Price_data_Daily[[#This Row],[S&amp;P500]]-1</f>
        <v>-8.0133306804616167E-3</v>
      </c>
      <c r="AD435" s="70">
        <f t="shared" si="14"/>
        <v>151.23665794927422</v>
      </c>
      <c r="AE435" s="70">
        <f t="shared" si="15"/>
        <v>136.36916891180388</v>
      </c>
    </row>
    <row r="436" spans="24:31">
      <c r="X436" s="6">
        <v>41904</v>
      </c>
      <c r="Y436" s="49">
        <v>90.271799999999999</v>
      </c>
      <c r="Z436" s="49">
        <v>1994.29</v>
      </c>
      <c r="AA436" s="49">
        <v>3.0000000000000001E-3</v>
      </c>
      <c r="AB436" s="66">
        <f>Y437/Price_data_Daily[[#This Row],[ASML]]-1</f>
        <v>-4.5429469668268885E-3</v>
      </c>
      <c r="AC436" s="68">
        <f>Z437/Price_data_Daily[[#This Row],[S&amp;P500]]-1</f>
        <v>-5.7764918843297153E-3</v>
      </c>
      <c r="AD436" s="70">
        <f t="shared" si="14"/>
        <v>150.54959783277053</v>
      </c>
      <c r="AE436" s="70">
        <f t="shared" si="15"/>
        <v>135.58143351431207</v>
      </c>
    </row>
    <row r="437" spans="24:31">
      <c r="X437" s="6">
        <v>41905</v>
      </c>
      <c r="Y437" s="49">
        <v>89.861699999999999</v>
      </c>
      <c r="Z437" s="49">
        <v>1982.77</v>
      </c>
      <c r="AA437" s="49">
        <v>7.0000000000000001E-3</v>
      </c>
      <c r="AB437" s="66">
        <f>Y438/Price_data_Daily[[#This Row],[ASML]]-1</f>
        <v>1.6226045133800104E-2</v>
      </c>
      <c r="AC437" s="68">
        <f>Z438/Price_data_Daily[[#This Row],[S&amp;P500]]-1</f>
        <v>7.8324767875244117E-3</v>
      </c>
      <c r="AD437" s="70">
        <f t="shared" si="14"/>
        <v>152.99242240208051</v>
      </c>
      <c r="AE437" s="70">
        <f t="shared" si="15"/>
        <v>136.6433719451322</v>
      </c>
    </row>
    <row r="438" spans="24:31">
      <c r="X438" s="6">
        <v>41906</v>
      </c>
      <c r="Y438" s="49">
        <v>91.319800000000001</v>
      </c>
      <c r="Z438" s="49">
        <v>1998.3</v>
      </c>
      <c r="AA438" s="49">
        <v>7.0000000000000001E-3</v>
      </c>
      <c r="AB438" s="66">
        <f>Y439/Price_data_Daily[[#This Row],[ASML]]-1</f>
        <v>-1.0179610555432705E-2</v>
      </c>
      <c r="AC438" s="68">
        <f>Z439/Price_data_Daily[[#This Row],[S&amp;P500]]-1</f>
        <v>-1.6168743431917099E-2</v>
      </c>
      <c r="AD438" s="70">
        <f t="shared" si="14"/>
        <v>151.43501912409508</v>
      </c>
      <c r="AE438" s="70">
        <f t="shared" si="15"/>
        <v>134.43402032247934</v>
      </c>
    </row>
    <row r="439" spans="24:31">
      <c r="X439" s="6">
        <v>41907</v>
      </c>
      <c r="Y439" s="49">
        <v>90.390199999999993</v>
      </c>
      <c r="Z439" s="49">
        <v>1965.99</v>
      </c>
      <c r="AA439" s="49">
        <v>5.0000000000000001E-3</v>
      </c>
      <c r="AB439" s="66">
        <f>Y440/Price_data_Daily[[#This Row],[ASML]]-1</f>
        <v>8.8737495878978834E-3</v>
      </c>
      <c r="AC439" s="68">
        <f>Z440/Price_data_Daily[[#This Row],[S&amp;P500]]-1</f>
        <v>8.5758320235604923E-3</v>
      </c>
      <c r="AD439" s="70">
        <f t="shared" si="14"/>
        <v>152.77881556264083</v>
      </c>
      <c r="AE439" s="70">
        <f t="shared" si="15"/>
        <v>135.58690389901685</v>
      </c>
    </row>
    <row r="440" spans="24:31">
      <c r="X440" s="6">
        <v>41908</v>
      </c>
      <c r="Y440" s="49">
        <v>91.192300000000003</v>
      </c>
      <c r="Z440" s="49">
        <v>1982.85</v>
      </c>
      <c r="AA440" s="49">
        <v>5.0000000000000001E-3</v>
      </c>
      <c r="AB440" s="66">
        <f>Y441/Price_data_Daily[[#This Row],[ASML]]-1</f>
        <v>-3.5978914886455327E-3</v>
      </c>
      <c r="AC440" s="68">
        <f>Z441/Price_data_Daily[[#This Row],[S&amp;P500]]-1</f>
        <v>-2.5468391456741069E-3</v>
      </c>
      <c r="AD440" s="70">
        <f t="shared" si="14"/>
        <v>152.22913396248265</v>
      </c>
      <c r="AE440" s="70">
        <f t="shared" si="15"/>
        <v>135.24158586452609</v>
      </c>
    </row>
    <row r="441" spans="24:31">
      <c r="X441" s="6">
        <v>41911</v>
      </c>
      <c r="Y441" s="49">
        <v>90.864199999999997</v>
      </c>
      <c r="Z441" s="49">
        <v>1977.8</v>
      </c>
      <c r="AA441" s="49">
        <v>5.0000000000000001E-3</v>
      </c>
      <c r="AB441" s="66">
        <f>Y442/Price_data_Daily[[#This Row],[ASML]]-1</f>
        <v>-8.826358455805372E-3</v>
      </c>
      <c r="AC441" s="68">
        <f>Z442/Price_data_Daily[[#This Row],[S&amp;P500]]-1</f>
        <v>-2.7859237536657089E-3</v>
      </c>
      <c r="AD441" s="70">
        <f t="shared" si="14"/>
        <v>150.88550505871297</v>
      </c>
      <c r="AE441" s="70">
        <f t="shared" si="15"/>
        <v>134.86481311798269</v>
      </c>
    </row>
    <row r="442" spans="24:31">
      <c r="X442" s="6">
        <v>41912</v>
      </c>
      <c r="Y442" s="49">
        <v>90.062200000000004</v>
      </c>
      <c r="Z442" s="49">
        <v>1972.29</v>
      </c>
      <c r="AA442" s="49">
        <v>1.2999999999999999E-2</v>
      </c>
      <c r="AB442" s="66">
        <f>Y443/Price_data_Daily[[#This Row],[ASML]]-1</f>
        <v>-1.9936221855562097E-2</v>
      </c>
      <c r="AC442" s="68">
        <f>Z443/Price_data_Daily[[#This Row],[S&amp;P500]]-1</f>
        <v>-1.3248558781923436E-2</v>
      </c>
      <c r="AD442" s="70">
        <f t="shared" si="14"/>
        <v>147.87741815507394</v>
      </c>
      <c r="AE442" s="70">
        <f t="shared" si="15"/>
        <v>133.07804871377598</v>
      </c>
    </row>
    <row r="443" spans="24:31">
      <c r="X443" s="6">
        <v>41913</v>
      </c>
      <c r="Y443" s="49">
        <v>88.2667</v>
      </c>
      <c r="Z443" s="49">
        <v>1946.16</v>
      </c>
      <c r="AA443" s="49">
        <v>1.2999999999999999E-2</v>
      </c>
      <c r="AB443" s="66">
        <f>Y444/Price_data_Daily[[#This Row],[ASML]]-1</f>
        <v>8.2703896259861409E-4</v>
      </c>
      <c r="AC443" s="68">
        <f>Z444/Price_data_Daily[[#This Row],[S&amp;P500]]-1</f>
        <v>5.138323673214984E-6</v>
      </c>
      <c r="AD443" s="70">
        <f t="shared" si="14"/>
        <v>147.99971854157667</v>
      </c>
      <c r="AE443" s="70">
        <f t="shared" si="15"/>
        <v>133.07873251186408</v>
      </c>
    </row>
    <row r="444" spans="24:31">
      <c r="X444" s="6">
        <v>41914</v>
      </c>
      <c r="Y444" s="49">
        <v>88.339699999999993</v>
      </c>
      <c r="Z444" s="49">
        <v>1946.17</v>
      </c>
      <c r="AA444" s="49">
        <v>0.01</v>
      </c>
      <c r="AB444" s="66">
        <f>Y445/Price_data_Daily[[#This Row],[ASML]]-1</f>
        <v>5.3645190101392348E-3</v>
      </c>
      <c r="AC444" s="68">
        <f>Z445/Price_data_Daily[[#This Row],[S&amp;P500]]-1</f>
        <v>1.1165519969992266E-2</v>
      </c>
      <c r="AD444" s="70">
        <f t="shared" si="14"/>
        <v>148.7936658451882</v>
      </c>
      <c r="AE444" s="70">
        <f t="shared" si="15"/>
        <v>134.56462575730654</v>
      </c>
    </row>
    <row r="445" spans="24:31">
      <c r="X445" s="6">
        <v>41915</v>
      </c>
      <c r="Y445" s="49">
        <v>88.813599999999994</v>
      </c>
      <c r="Z445" s="49">
        <v>1967.9</v>
      </c>
      <c r="AA445" s="49">
        <v>0.01</v>
      </c>
      <c r="AB445" s="66">
        <f>Y446/Price_data_Daily[[#This Row],[ASML]]-1</f>
        <v>5.0273831935649937E-3</v>
      </c>
      <c r="AC445" s="68">
        <f>Z446/Price_data_Daily[[#This Row],[S&amp;P500]]-1</f>
        <v>-1.5651709944611847E-3</v>
      </c>
      <c r="AD445" s="70">
        <f t="shared" si="14"/>
        <v>149.54170862016721</v>
      </c>
      <c r="AE445" s="70">
        <f t="shared" si="15"/>
        <v>134.3540091081907</v>
      </c>
    </row>
    <row r="446" spans="24:31">
      <c r="X446" s="6">
        <v>41918</v>
      </c>
      <c r="Y446" s="49">
        <v>89.260099999999994</v>
      </c>
      <c r="Z446" s="49">
        <v>1964.8199</v>
      </c>
      <c r="AA446" s="49">
        <v>0.01</v>
      </c>
      <c r="AB446" s="66">
        <f>Y447/Price_data_Daily[[#This Row],[ASML]]-1</f>
        <v>-3.1447421636318862E-2</v>
      </c>
      <c r="AC446" s="68">
        <f>Z447/Price_data_Daily[[#This Row],[S&amp;P500]]-1</f>
        <v>-1.5126017402409264E-2</v>
      </c>
      <c r="AD446" s="70">
        <f t="shared" si="14"/>
        <v>144.83900745697326</v>
      </c>
      <c r="AE446" s="70">
        <f t="shared" si="15"/>
        <v>132.32176802833675</v>
      </c>
    </row>
    <row r="447" spans="24:31">
      <c r="X447" s="6">
        <v>41919</v>
      </c>
      <c r="Y447" s="49">
        <v>86.453100000000006</v>
      </c>
      <c r="Z447" s="49">
        <v>1935.1</v>
      </c>
      <c r="AA447" s="49">
        <v>0.01</v>
      </c>
      <c r="AB447" s="66">
        <f>Y448/Price_data_Daily[[#This Row],[ASML]]-1</f>
        <v>1.5496263291888912E-2</v>
      </c>
      <c r="AC447" s="68">
        <f>Z448/Price_data_Daily[[#This Row],[S&amp;P500]]-1</f>
        <v>1.7461629889928165E-2</v>
      </c>
      <c r="AD447" s="70">
        <f t="shared" si="14"/>
        <v>147.08347085146238</v>
      </c>
      <c r="AE447" s="70">
        <f t="shared" si="15"/>
        <v>134.6323217680285</v>
      </c>
    </row>
    <row r="448" spans="24:31">
      <c r="X448" s="6">
        <v>41920</v>
      </c>
      <c r="Y448" s="49">
        <v>87.7928</v>
      </c>
      <c r="Z448" s="49">
        <v>1968.89</v>
      </c>
      <c r="AA448" s="49">
        <v>5.0000000000000001E-3</v>
      </c>
      <c r="AB448" s="66">
        <f>Y449/Price_data_Daily[[#This Row],[ASML]]-1</f>
        <v>-2.0761383621435869E-2</v>
      </c>
      <c r="AC448" s="68">
        <f>Z449/Price_data_Daily[[#This Row],[S&amp;P500]]-1</f>
        <v>-2.0661387888607274E-2</v>
      </c>
      <c r="AD448" s="70">
        <f t="shared" si="14"/>
        <v>144.02981448874289</v>
      </c>
      <c r="AE448" s="70">
        <f t="shared" si="15"/>
        <v>131.85063114563548</v>
      </c>
    </row>
    <row r="449" spans="24:31">
      <c r="X449" s="6">
        <v>41921</v>
      </c>
      <c r="Y449" s="49">
        <v>85.970100000000002</v>
      </c>
      <c r="Z449" s="49">
        <v>1928.21</v>
      </c>
      <c r="AA449" s="49">
        <v>5.0000000000000001E-3</v>
      </c>
      <c r="AB449" s="66">
        <f>Y450/Price_data_Daily[[#This Row],[ASML]]-1</f>
        <v>-4.5266900934161969E-2</v>
      </c>
      <c r="AC449" s="68">
        <f>Z450/Price_data_Daily[[#This Row],[S&amp;P500]]-1</f>
        <v>-1.1451034897651202E-2</v>
      </c>
      <c r="AD449" s="70">
        <f t="shared" si="14"/>
        <v>137.51003114471524</v>
      </c>
      <c r="AE449" s="70">
        <f t="shared" si="15"/>
        <v>130.34080496710948</v>
      </c>
    </row>
    <row r="450" spans="24:31">
      <c r="X450" s="6">
        <v>41922</v>
      </c>
      <c r="Y450" s="49">
        <v>82.078500000000005</v>
      </c>
      <c r="Z450" s="49">
        <v>1906.13</v>
      </c>
      <c r="AA450" s="49">
        <v>5.0000000000000001E-3</v>
      </c>
      <c r="AB450" s="66">
        <f>Y451/Price_data_Daily[[#This Row],[ASML]]-1</f>
        <v>3.8865232673597205E-3</v>
      </c>
      <c r="AC450" s="68">
        <f>Z451/Price_data_Daily[[#This Row],[S&amp;P500]]-1</f>
        <v>-1.6467921915084505E-2</v>
      </c>
      <c r="AD450" s="70">
        <f t="shared" si="14"/>
        <v>138.04446708025455</v>
      </c>
      <c r="AE450" s="70">
        <f t="shared" si="15"/>
        <v>128.19436276856186</v>
      </c>
    </row>
    <row r="451" spans="24:31">
      <c r="X451" s="6">
        <v>41925</v>
      </c>
      <c r="Y451" s="49">
        <v>82.397499999999994</v>
      </c>
      <c r="Z451" s="49">
        <v>1874.74</v>
      </c>
      <c r="AA451" s="49">
        <v>5.0000000000000001E-3</v>
      </c>
      <c r="AB451" s="66">
        <f>Y452/Price_data_Daily[[#This Row],[ASML]]-1</f>
        <v>2.5438878606753867E-2</v>
      </c>
      <c r="AC451" s="68">
        <f>Z452/Price_data_Daily[[#This Row],[S&amp;P500]]-1</f>
        <v>1.5788856054705924E-3</v>
      </c>
      <c r="AD451" s="70">
        <f t="shared" si="14"/>
        <v>141.55616352064317</v>
      </c>
      <c r="AE451" s="70">
        <f t="shared" si="15"/>
        <v>128.39676700263962</v>
      </c>
    </row>
    <row r="452" spans="24:31">
      <c r="X452" s="6">
        <v>41926</v>
      </c>
      <c r="Y452" s="49">
        <v>84.493600000000001</v>
      </c>
      <c r="Z452" s="49">
        <v>1877.7</v>
      </c>
      <c r="AA452" s="49">
        <v>5.0000000000000001E-3</v>
      </c>
      <c r="AB452" s="66">
        <f>Y453/Price_data_Daily[[#This Row],[ASML]]-1</f>
        <v>-9.5995436340740037E-3</v>
      </c>
      <c r="AC452" s="68">
        <f>Z453/Price_data_Daily[[#This Row],[S&amp;P500]]-1</f>
        <v>-8.1003355168557389E-3</v>
      </c>
      <c r="AD452" s="70">
        <f t="shared" si="14"/>
        <v>140.19728895225464</v>
      </c>
      <c r="AE452" s="70">
        <f t="shared" si="15"/>
        <v>127.35671011063869</v>
      </c>
    </row>
    <row r="453" spans="24:31">
      <c r="X453" s="6">
        <v>41927</v>
      </c>
      <c r="Y453" s="49">
        <v>83.682500000000005</v>
      </c>
      <c r="Z453" s="49">
        <v>1862.49</v>
      </c>
      <c r="AA453" s="49">
        <v>0.01</v>
      </c>
      <c r="AB453" s="66">
        <f>Y454/Price_data_Daily[[#This Row],[ASML]]-1</f>
        <v>-1.1762315896394204E-2</v>
      </c>
      <c r="AC453" s="68">
        <f>Z454/Price_data_Daily[[#This Row],[S&amp;P500]]-1</f>
        <v>1.449672213005293E-4</v>
      </c>
      <c r="AD453" s="70">
        <f t="shared" si="14"/>
        <v>138.54824415178015</v>
      </c>
      <c r="AE453" s="70">
        <f t="shared" si="15"/>
        <v>127.37517265901741</v>
      </c>
    </row>
    <row r="454" spans="24:31">
      <c r="X454" s="6">
        <v>41928</v>
      </c>
      <c r="Y454" s="49">
        <v>82.6982</v>
      </c>
      <c r="Z454" s="49">
        <v>1862.76</v>
      </c>
      <c r="AA454" s="49">
        <v>0.02</v>
      </c>
      <c r="AB454" s="66">
        <f>Y455/Price_data_Daily[[#This Row],[ASML]]-1</f>
        <v>1.9507075123763373E-2</v>
      </c>
      <c r="AC454" s="68">
        <f>Z455/Price_data_Daily[[#This Row],[S&amp;P500]]-1</f>
        <v>1.2884107453456251E-2</v>
      </c>
      <c r="AD454" s="70">
        <f t="shared" si="14"/>
        <v>141.25091515871443</v>
      </c>
      <c r="AE454" s="70">
        <f t="shared" si="15"/>
        <v>129.01628807045873</v>
      </c>
    </row>
    <row r="455" spans="24:31">
      <c r="X455" s="6">
        <v>41929</v>
      </c>
      <c r="Y455" s="49">
        <v>84.311400000000006</v>
      </c>
      <c r="Z455" s="49">
        <v>1886.76</v>
      </c>
      <c r="AA455" s="49">
        <v>2.1999999999999999E-2</v>
      </c>
      <c r="AB455" s="66">
        <f>Y456/Price_data_Daily[[#This Row],[ASML]]-1</f>
        <v>0</v>
      </c>
      <c r="AC455" s="68">
        <f>Z456/Price_data_Daily[[#This Row],[S&amp;P500]]-1</f>
        <v>9.1426572537047779E-3</v>
      </c>
      <c r="AD455" s="70">
        <f t="shared" si="14"/>
        <v>141.25091515871443</v>
      </c>
      <c r="AE455" s="70">
        <f t="shared" si="15"/>
        <v>130.19583977243218</v>
      </c>
    </row>
    <row r="456" spans="24:31">
      <c r="X456" s="6">
        <v>41932</v>
      </c>
      <c r="Y456" s="49">
        <v>84.311400000000006</v>
      </c>
      <c r="Z456" s="49">
        <v>1904.01</v>
      </c>
      <c r="AA456" s="49">
        <v>0.02</v>
      </c>
      <c r="AB456" s="66">
        <f>Y457/Price_data_Daily[[#This Row],[ASML]]-1</f>
        <v>1.1349592107354312E-2</v>
      </c>
      <c r="AC456" s="68">
        <f>Z457/Price_data_Daily[[#This Row],[S&amp;P500]]-1</f>
        <v>1.9574477024805637E-2</v>
      </c>
      <c r="AD456" s="70">
        <f t="shared" si="14"/>
        <v>142.85405543055634</v>
      </c>
      <c r="AE456" s="70">
        <f t="shared" si="15"/>
        <v>132.74435524678293</v>
      </c>
    </row>
    <row r="457" spans="24:31">
      <c r="X457" s="6">
        <v>41933</v>
      </c>
      <c r="Y457" s="49">
        <v>85.268299999999996</v>
      </c>
      <c r="Z457" s="49">
        <v>1941.28</v>
      </c>
      <c r="AA457" s="49">
        <v>1.7999999999999999E-2</v>
      </c>
      <c r="AB457" s="66">
        <f>Y458/Price_data_Daily[[#This Row],[ASML]]-1</f>
        <v>-1.4963356839528763E-2</v>
      </c>
      <c r="AC457" s="68">
        <f>Z458/Price_data_Daily[[#This Row],[S&amp;P500]]-1</f>
        <v>-7.2993076732877915E-3</v>
      </c>
      <c r="AD457" s="70">
        <f t="shared" si="14"/>
        <v>140.7164792231751</v>
      </c>
      <c r="AE457" s="70">
        <f t="shared" si="15"/>
        <v>131.77541335594444</v>
      </c>
    </row>
    <row r="458" spans="24:31">
      <c r="X458" s="6">
        <v>41934</v>
      </c>
      <c r="Y458" s="49">
        <v>83.992400000000004</v>
      </c>
      <c r="Z458" s="49">
        <v>1927.11</v>
      </c>
      <c r="AA458" s="49">
        <v>1.4999999999999999E-2</v>
      </c>
      <c r="AB458" s="66">
        <f>Y459/Price_data_Daily[[#This Row],[ASML]]-1</f>
        <v>1.9639872178911277E-2</v>
      </c>
      <c r="AC458" s="68">
        <f>Z459/Price_data_Daily[[#This Row],[S&amp;P500]]-1</f>
        <v>1.230334542397693E-2</v>
      </c>
      <c r="AD458" s="70">
        <f t="shared" si="14"/>
        <v>143.48013288858468</v>
      </c>
      <c r="AE458" s="70">
        <f t="shared" si="15"/>
        <v>133.39669178484996</v>
      </c>
    </row>
    <row r="459" spans="24:31">
      <c r="X459" s="6">
        <v>41935</v>
      </c>
      <c r="Y459" s="49">
        <v>85.641999999999996</v>
      </c>
      <c r="Z459" s="49">
        <v>1950.8199</v>
      </c>
      <c r="AA459" s="49">
        <v>1.4999999999999999E-2</v>
      </c>
      <c r="AB459" s="66">
        <f>Y460/Price_data_Daily[[#This Row],[ASML]]-1</f>
        <v>1.1599448868545803E-2</v>
      </c>
      <c r="AC459" s="68">
        <f>Z460/Price_data_Daily[[#This Row],[S&amp;P500]]-1</f>
        <v>7.0534958147596694E-3</v>
      </c>
      <c r="AD459" s="70">
        <f t="shared" si="14"/>
        <v>145.14442335367798</v>
      </c>
      <c r="AE459" s="70">
        <f t="shared" si="15"/>
        <v>134.33760479205719</v>
      </c>
    </row>
    <row r="460" spans="24:31">
      <c r="X460" s="6">
        <v>41936</v>
      </c>
      <c r="Y460" s="49">
        <v>86.635400000000004</v>
      </c>
      <c r="Z460" s="49">
        <v>1964.58</v>
      </c>
      <c r="AA460" s="49">
        <v>5.0000000000000001E-3</v>
      </c>
      <c r="AB460" s="66">
        <f>Y461/Price_data_Daily[[#This Row],[ASML]]-1</f>
        <v>7.6793089199103104E-3</v>
      </c>
      <c r="AC460" s="68">
        <f>Z461/Price_data_Daily[[#This Row],[S&amp;P500]]-1</f>
        <v>-1.5015932158526368E-3</v>
      </c>
      <c r="AD460" s="70">
        <f t="shared" si="14"/>
        <v>146.25903221861313</v>
      </c>
      <c r="AE460" s="70">
        <f t="shared" si="15"/>
        <v>134.13588435606755</v>
      </c>
    </row>
    <row r="461" spans="24:31">
      <c r="X461" s="6">
        <v>41939</v>
      </c>
      <c r="Y461" s="49">
        <v>87.300700000000006</v>
      </c>
      <c r="Z461" s="49">
        <v>1961.63</v>
      </c>
      <c r="AA461" s="49">
        <v>5.0000000000000001E-3</v>
      </c>
      <c r="AB461" s="66">
        <f>Y462/Price_data_Daily[[#This Row],[ASML]]-1</f>
        <v>2.3175071906639699E-2</v>
      </c>
      <c r="AC461" s="68">
        <f>Z462/Price_data_Daily[[#This Row],[S&amp;P500]]-1</f>
        <v>1.1939050687438391E-2</v>
      </c>
      <c r="AD461" s="70">
        <f t="shared" si="14"/>
        <v>149.64859580727503</v>
      </c>
      <c r="AE461" s="70">
        <f t="shared" si="15"/>
        <v>135.73733947839901</v>
      </c>
    </row>
    <row r="462" spans="24:31">
      <c r="X462" s="6">
        <v>41940</v>
      </c>
      <c r="Y462" s="49">
        <v>89.323899999999995</v>
      </c>
      <c r="Z462" s="49">
        <v>1985.05</v>
      </c>
      <c r="AA462" s="49">
        <v>1.4999999999999999E-2</v>
      </c>
      <c r="AB462" s="66">
        <f>Y463/Price_data_Daily[[#This Row],[ASML]]-1</f>
        <v>-1.5201978417870299E-2</v>
      </c>
      <c r="AC462" s="68">
        <f>Z463/Price_data_Daily[[#This Row],[S&amp;P500]]-1</f>
        <v>-1.3853555326062139E-3</v>
      </c>
      <c r="AD462" s="70">
        <f t="shared" ref="AD462:AD525" si="16">AD461*(1+AB462)</f>
        <v>147.37364108354825</v>
      </c>
      <c r="AE462" s="70">
        <f t="shared" ref="AE462:AE525" si="17">AE461*(1+AC462)</f>
        <v>135.54929500417137</v>
      </c>
    </row>
    <row r="463" spans="24:31">
      <c r="X463" s="6">
        <v>41941</v>
      </c>
      <c r="Y463" s="49">
        <v>87.965999999999994</v>
      </c>
      <c r="Z463" s="49">
        <v>1982.3</v>
      </c>
      <c r="AA463" s="49">
        <v>1.4999999999999999E-2</v>
      </c>
      <c r="AB463" s="66">
        <f>Y464/Price_data_Daily[[#This Row],[ASML]]-1</f>
        <v>9.9458881840712721E-3</v>
      </c>
      <c r="AC463" s="68">
        <f>Z464/Price_data_Daily[[#This Row],[S&amp;P500]]-1</f>
        <v>6.2301367098824834E-3</v>
      </c>
      <c r="AD463" s="70">
        <f t="shared" si="16"/>
        <v>148.83940283904468</v>
      </c>
      <c r="AE463" s="70">
        <f t="shared" si="17"/>
        <v>136.39378564297556</v>
      </c>
    </row>
    <row r="464" spans="24:31">
      <c r="X464" s="6">
        <v>41942</v>
      </c>
      <c r="Y464" s="49">
        <v>88.840900000000005</v>
      </c>
      <c r="Z464" s="49">
        <v>1994.65</v>
      </c>
      <c r="AA464" s="49">
        <v>3.0000000000000001E-3</v>
      </c>
      <c r="AB464" s="66">
        <f>Y465/Price_data_Daily[[#This Row],[ASML]]-1</f>
        <v>2.2568434133377613E-2</v>
      </c>
      <c r="AC464" s="68">
        <f>Z465/Price_data_Daily[[#This Row],[S&amp;P500]]-1</f>
        <v>1.173138144536634E-2</v>
      </c>
      <c r="AD464" s="70">
        <f t="shared" si="16"/>
        <v>152.19847509846892</v>
      </c>
      <c r="AE464" s="70">
        <f t="shared" si="17"/>
        <v>137.99387316913084</v>
      </c>
    </row>
    <row r="465" spans="24:31">
      <c r="X465" s="6">
        <v>41943</v>
      </c>
      <c r="Y465" s="49">
        <v>90.8459</v>
      </c>
      <c r="Z465" s="49">
        <v>2018.05</v>
      </c>
      <c r="AA465" s="49">
        <v>3.0000000000000001E-3</v>
      </c>
      <c r="AB465" s="66">
        <f>Y466/Price_data_Daily[[#This Row],[ASML]]-1</f>
        <v>-1.3033059279504711E-3</v>
      </c>
      <c r="AC465" s="68">
        <f>Z466/Price_data_Daily[[#This Row],[S&amp;P500]]-1</f>
        <v>-1.1887713386682375E-4</v>
      </c>
      <c r="AD465" s="70">
        <f t="shared" si="16"/>
        <v>152.00011392364806</v>
      </c>
      <c r="AE465" s="70">
        <f t="shared" si="17"/>
        <v>137.9774688529973</v>
      </c>
    </row>
    <row r="466" spans="24:31">
      <c r="X466" s="6">
        <v>41946</v>
      </c>
      <c r="Y466" s="49">
        <v>90.727500000000006</v>
      </c>
      <c r="Z466" s="49">
        <v>2017.8100999999999</v>
      </c>
      <c r="AA466" s="49">
        <v>3.0000000000000001E-3</v>
      </c>
      <c r="AB466" s="66">
        <f>Y467/Price_data_Daily[[#This Row],[ASML]]-1</f>
        <v>-5.927640461822592E-3</v>
      </c>
      <c r="AC466" s="68">
        <f>Z467/Price_data_Daily[[#This Row],[S&amp;P500]]-1</f>
        <v>-2.8298500438668217E-3</v>
      </c>
      <c r="AD466" s="70">
        <f t="shared" si="16"/>
        <v>151.09911189815259</v>
      </c>
      <c r="AE466" s="70">
        <f t="shared" si="17"/>
        <v>137.58701330671101</v>
      </c>
    </row>
    <row r="467" spans="24:31">
      <c r="X467" s="6">
        <v>41947</v>
      </c>
      <c r="Y467" s="49">
        <v>90.189700000000002</v>
      </c>
      <c r="Z467" s="49">
        <v>2012.1</v>
      </c>
      <c r="AA467" s="49">
        <v>2.1999999999999999E-2</v>
      </c>
      <c r="AB467" s="66">
        <f>Y468/Price_data_Daily[[#This Row],[ASML]]-1</f>
        <v>1.1419264062304313E-2</v>
      </c>
      <c r="AC467" s="68">
        <f>Z468/Price_data_Daily[[#This Row],[S&amp;P500]]-1</f>
        <v>5.7004622036678221E-3</v>
      </c>
      <c r="AD467" s="70">
        <f t="shared" si="16"/>
        <v>152.82455255649725</v>
      </c>
      <c r="AE467" s="70">
        <f t="shared" si="17"/>
        <v>138.37132287578146</v>
      </c>
    </row>
    <row r="468" spans="24:31">
      <c r="X468" s="6">
        <v>41948</v>
      </c>
      <c r="Y468" s="49">
        <v>91.2196</v>
      </c>
      <c r="Z468" s="49">
        <v>2023.5699</v>
      </c>
      <c r="AA468" s="49">
        <v>0.02</v>
      </c>
      <c r="AB468" s="66">
        <f>Y469/Price_data_Daily[[#This Row],[ASML]]-1</f>
        <v>1.7284662506741988E-2</v>
      </c>
      <c r="AC468" s="68">
        <f>Z469/Price_data_Daily[[#This Row],[S&amp;P500]]-1</f>
        <v>3.7755552699216821E-3</v>
      </c>
      <c r="AD468" s="70">
        <f t="shared" si="16"/>
        <v>155.46607337018017</v>
      </c>
      <c r="AE468" s="70">
        <f t="shared" si="17"/>
        <v>138.89375145307116</v>
      </c>
    </row>
    <row r="469" spans="24:31">
      <c r="X469" s="6">
        <v>41949</v>
      </c>
      <c r="Y469" s="49">
        <v>92.796300000000002</v>
      </c>
      <c r="Z469" s="49">
        <v>2031.21</v>
      </c>
      <c r="AA469" s="49">
        <v>1.7999999999999999E-2</v>
      </c>
      <c r="AB469" s="66">
        <f>Y470/Price_data_Daily[[#This Row],[ASML]]-1</f>
        <v>-2.0134423463004536E-2</v>
      </c>
      <c r="AC469" s="68">
        <f>Z470/Price_data_Daily[[#This Row],[S&amp;P500]]-1</f>
        <v>3.4954534489295419E-4</v>
      </c>
      <c r="AD469" s="70">
        <f t="shared" si="16"/>
        <v>152.33585361481443</v>
      </c>
      <c r="AE469" s="70">
        <f t="shared" si="17"/>
        <v>138.94230111732631</v>
      </c>
    </row>
    <row r="470" spans="24:31">
      <c r="X470" s="6">
        <v>41950</v>
      </c>
      <c r="Y470" s="49">
        <v>90.927899999999994</v>
      </c>
      <c r="Z470" s="49">
        <v>2031.92</v>
      </c>
      <c r="AA470" s="49">
        <v>1.7999999999999999E-2</v>
      </c>
      <c r="AB470" s="66">
        <f>Y471/Price_data_Daily[[#This Row],[ASML]]-1</f>
        <v>2.195145824328959E-2</v>
      </c>
      <c r="AC470" s="68">
        <f>Z471/Price_data_Daily[[#This Row],[S&amp;P500]]-1</f>
        <v>3.1202015827394014E-3</v>
      </c>
      <c r="AD470" s="70">
        <f t="shared" si="16"/>
        <v>155.67984774439589</v>
      </c>
      <c r="AE470" s="70">
        <f t="shared" si="17"/>
        <v>139.37582910518205</v>
      </c>
    </row>
    <row r="471" spans="24:31">
      <c r="X471" s="6">
        <v>41953</v>
      </c>
      <c r="Y471" s="49">
        <v>92.923900000000003</v>
      </c>
      <c r="Z471" s="49">
        <v>2038.26</v>
      </c>
      <c r="AA471" s="49">
        <v>1.4999999999999999E-2</v>
      </c>
      <c r="AB471" s="66">
        <f>Y472/Price_data_Daily[[#This Row],[ASML]]-1</f>
        <v>3.3349870162573403E-3</v>
      </c>
      <c r="AC471" s="68">
        <f>Z472/Price_data_Daily[[#This Row],[S&amp;P500]]-1</f>
        <v>6.9672171361845336E-4</v>
      </c>
      <c r="AD471" s="70">
        <f t="shared" si="16"/>
        <v>156.19903801531638</v>
      </c>
      <c r="AE471" s="70">
        <f t="shared" si="17"/>
        <v>139.47293527167321</v>
      </c>
    </row>
    <row r="472" spans="24:31">
      <c r="X472" s="6">
        <v>41954</v>
      </c>
      <c r="Y472" s="49">
        <v>93.233800000000002</v>
      </c>
      <c r="Z472" s="49">
        <v>2039.6801</v>
      </c>
      <c r="AA472" s="49">
        <v>1.4999999999999999E-2</v>
      </c>
      <c r="AB472" s="66">
        <f>Y473/Price_data_Daily[[#This Row],[ASML]]-1</f>
        <v>-4.5949001327844075E-3</v>
      </c>
      <c r="AC472" s="68">
        <f>Z473/Price_data_Daily[[#This Row],[S&amp;P500]]-1</f>
        <v>-7.0113936003990407E-4</v>
      </c>
      <c r="AD472" s="70">
        <f t="shared" si="16"/>
        <v>155.48131903479901</v>
      </c>
      <c r="AE472" s="70">
        <f t="shared" si="17"/>
        <v>139.37514530709393</v>
      </c>
    </row>
    <row r="473" spans="24:31">
      <c r="X473" s="6">
        <v>41955</v>
      </c>
      <c r="Y473" s="49">
        <v>92.805400000000006</v>
      </c>
      <c r="Z473" s="49">
        <v>2038.25</v>
      </c>
      <c r="AA473" s="49">
        <v>1.2999999999999999E-2</v>
      </c>
      <c r="AB473" s="66">
        <f>Y474/Price_data_Daily[[#This Row],[ASML]]-1</f>
        <v>8.8356927506372251E-4</v>
      </c>
      <c r="AC473" s="68">
        <f>Z474/Price_data_Daily[[#This Row],[S&amp;P500]]-1</f>
        <v>5.2986630688089953E-4</v>
      </c>
      <c r="AD473" s="70">
        <f t="shared" si="16"/>
        <v>155.61869755114455</v>
      </c>
      <c r="AE473" s="70">
        <f t="shared" si="17"/>
        <v>139.44899550060879</v>
      </c>
    </row>
    <row r="474" spans="24:31">
      <c r="X474" s="6">
        <v>41956</v>
      </c>
      <c r="Y474" s="49">
        <v>92.8874</v>
      </c>
      <c r="Z474" s="49">
        <v>2039.33</v>
      </c>
      <c r="AA474" s="49">
        <v>5.0000000000000001E-3</v>
      </c>
      <c r="AB474" s="66">
        <f>Y475/Price_data_Daily[[#This Row],[ASML]]-1</f>
        <v>1.7666551114576823E-3</v>
      </c>
      <c r="AC474" s="68">
        <f>Z475/Price_data_Daily[[#This Row],[S&amp;P500]]-1</f>
        <v>2.4022595656414403E-4</v>
      </c>
      <c r="AD474" s="70">
        <f t="shared" si="16"/>
        <v>155.89362211861166</v>
      </c>
      <c r="AE474" s="70">
        <f t="shared" si="17"/>
        <v>139.48249476894483</v>
      </c>
    </row>
    <row r="475" spans="24:31">
      <c r="X475" s="6">
        <v>41957</v>
      </c>
      <c r="Y475" s="49">
        <v>93.051500000000004</v>
      </c>
      <c r="Z475" s="49">
        <v>2039.8199</v>
      </c>
      <c r="AA475" s="49">
        <v>3.0000000000000001E-3</v>
      </c>
      <c r="AB475" s="66">
        <f>Y476/Price_data_Daily[[#This Row],[ASML]]-1</f>
        <v>3.4271344363068224E-3</v>
      </c>
      <c r="AC475" s="68">
        <f>Z476/Price_data_Daily[[#This Row],[S&amp;P500]]-1</f>
        <v>7.3535903831500882E-4</v>
      </c>
      <c r="AD475" s="70">
        <f t="shared" si="16"/>
        <v>156.42789051937496</v>
      </c>
      <c r="AE475" s="70">
        <f t="shared" si="17"/>
        <v>139.58506448215991</v>
      </c>
    </row>
    <row r="476" spans="24:31">
      <c r="X476" s="6">
        <v>41960</v>
      </c>
      <c r="Y476" s="49">
        <v>93.370400000000004</v>
      </c>
      <c r="Z476" s="49">
        <v>2041.3199</v>
      </c>
      <c r="AA476" s="49">
        <v>0.01</v>
      </c>
      <c r="AB476" s="66">
        <f>Y477/Price_data_Daily[[#This Row],[ASML]]-1</f>
        <v>1.3763462510602897E-2</v>
      </c>
      <c r="AC476" s="68">
        <f>Z477/Price_data_Daily[[#This Row],[S&amp;P500]]-1</f>
        <v>5.1339821847620204E-3</v>
      </c>
      <c r="AD476" s="70">
        <f t="shared" si="16"/>
        <v>158.58087992615106</v>
      </c>
      <c r="AE476" s="70">
        <f t="shared" si="17"/>
        <v>140.30169171647017</v>
      </c>
    </row>
    <row r="477" spans="24:31">
      <c r="X477" s="6">
        <v>41961</v>
      </c>
      <c r="Y477" s="49">
        <v>94.655500000000004</v>
      </c>
      <c r="Z477" s="49">
        <v>2051.8000000000002</v>
      </c>
      <c r="AA477" s="49">
        <v>1.4999999999999999E-2</v>
      </c>
      <c r="AB477" s="66">
        <f>Y478/Price_data_Daily[[#This Row],[ASML]]-1</f>
        <v>1.6175499574773822E-2</v>
      </c>
      <c r="AC477" s="68">
        <f>Z478/Price_data_Daily[[#This Row],[S&amp;P500]]-1</f>
        <v>-1.5011209669559822E-3</v>
      </c>
      <c r="AD477" s="70">
        <f t="shared" si="16"/>
        <v>161.14600488196376</v>
      </c>
      <c r="AE477" s="70">
        <f t="shared" si="17"/>
        <v>140.09108190533519</v>
      </c>
    </row>
    <row r="478" spans="24:31">
      <c r="X478" s="6">
        <v>41962</v>
      </c>
      <c r="Y478" s="49">
        <v>96.186599999999999</v>
      </c>
      <c r="Z478" s="49">
        <v>2048.7199999999998</v>
      </c>
      <c r="AA478" s="49">
        <v>1.4999999999999999E-2</v>
      </c>
      <c r="AB478" s="66">
        <f>Y479/Price_data_Daily[[#This Row],[ASML]]-1</f>
        <v>3.505685823181226E-3</v>
      </c>
      <c r="AC478" s="68">
        <f>Z479/Price_data_Daily[[#This Row],[S&amp;P500]]-1</f>
        <v>1.9670818852748351E-3</v>
      </c>
      <c r="AD478" s="70">
        <f t="shared" si="16"/>
        <v>161.71093214674076</v>
      </c>
      <c r="AE478" s="70">
        <f t="shared" si="17"/>
        <v>140.36665253483972</v>
      </c>
    </row>
    <row r="479" spans="24:31">
      <c r="X479" s="6">
        <v>41963</v>
      </c>
      <c r="Y479" s="49">
        <v>96.523799999999994</v>
      </c>
      <c r="Z479" s="49">
        <v>2052.75</v>
      </c>
      <c r="AA479" s="49">
        <v>1.4999999999999999E-2</v>
      </c>
      <c r="AB479" s="66">
        <f>Y480/Price_data_Daily[[#This Row],[ASML]]-1</f>
        <v>-2.1714851673887425E-3</v>
      </c>
      <c r="AC479" s="68">
        <f>Z480/Price_data_Daily[[#This Row],[S&amp;P500]]-1</f>
        <v>5.2368773596394025E-3</v>
      </c>
      <c r="AD479" s="70">
        <f t="shared" si="16"/>
        <v>161.35977925617951</v>
      </c>
      <c r="AE479" s="70">
        <f t="shared" si="17"/>
        <v>141.10173547954778</v>
      </c>
    </row>
    <row r="480" spans="24:31">
      <c r="X480" s="6">
        <v>41964</v>
      </c>
      <c r="Y480" s="49">
        <v>96.3142</v>
      </c>
      <c r="Z480" s="49">
        <v>2063.5</v>
      </c>
      <c r="AA480" s="49">
        <v>3.0000000000000001E-3</v>
      </c>
      <c r="AB480" s="66">
        <f>Y481/Price_data_Daily[[#This Row],[ASML]]-1</f>
        <v>-2.025038883155339E-2</v>
      </c>
      <c r="AC480" s="68">
        <f>Z481/Price_data_Daily[[#This Row],[S&amp;P500]]-1</f>
        <v>2.8640174460867751E-3</v>
      </c>
      <c r="AD480" s="70">
        <f t="shared" si="16"/>
        <v>158.09218098446826</v>
      </c>
      <c r="AE480" s="70">
        <f t="shared" si="17"/>
        <v>141.50585331163433</v>
      </c>
    </row>
    <row r="481" spans="24:31">
      <c r="X481" s="6">
        <v>41967</v>
      </c>
      <c r="Y481" s="49">
        <v>94.363799999999998</v>
      </c>
      <c r="Z481" s="49">
        <v>2069.4099000000001</v>
      </c>
      <c r="AA481" s="49">
        <v>5.0000000000000001E-3</v>
      </c>
      <c r="AB481" s="66">
        <f>Y482/Price_data_Daily[[#This Row],[ASML]]-1</f>
        <v>-3.3794739084267444E-3</v>
      </c>
      <c r="AC481" s="68">
        <f>Z482/Price_data_Daily[[#This Row],[S&amp;P500]]-1</f>
        <v>-1.1500379890904133E-3</v>
      </c>
      <c r="AD481" s="70">
        <f t="shared" si="16"/>
        <v>157.55791258370496</v>
      </c>
      <c r="AE481" s="70">
        <f t="shared" si="17"/>
        <v>141.34311620464729</v>
      </c>
    </row>
    <row r="482" spans="24:31">
      <c r="X482" s="6">
        <v>41968</v>
      </c>
      <c r="Y482" s="49">
        <v>94.044899999999998</v>
      </c>
      <c r="Z482" s="49">
        <v>2067.0300000000002</v>
      </c>
      <c r="AA482" s="49">
        <v>1.7999999999999999E-2</v>
      </c>
      <c r="AB482" s="66">
        <f>Y483/Price_data_Daily[[#This Row],[ASML]]-1</f>
        <v>5.8142440472583878E-3</v>
      </c>
      <c r="AC482" s="68">
        <f>Z483/Price_data_Daily[[#This Row],[S&amp;P500]]-1</f>
        <v>2.8060066859212363E-3</v>
      </c>
      <c r="AD482" s="70">
        <f t="shared" si="16"/>
        <v>158.47399273904321</v>
      </c>
      <c r="AE482" s="70">
        <f t="shared" si="17"/>
        <v>141.73972593372648</v>
      </c>
    </row>
    <row r="483" spans="24:31">
      <c r="X483" s="6">
        <v>41969</v>
      </c>
      <c r="Y483" s="49">
        <v>94.591700000000003</v>
      </c>
      <c r="Z483" s="49">
        <v>2072.8301000000001</v>
      </c>
      <c r="AA483" s="49">
        <v>0.01</v>
      </c>
      <c r="AB483" s="66">
        <f>Y484/Price_data_Daily[[#This Row],[ASML]]-1</f>
        <v>1.8209842935479559E-2</v>
      </c>
      <c r="AC483" s="68">
        <f>Z484/Price_data_Daily[[#This Row],[S&amp;P500]]-1</f>
        <v>-2.542417731197566E-3</v>
      </c>
      <c r="AD483" s="70">
        <f t="shared" si="16"/>
        <v>161.35977925617951</v>
      </c>
      <c r="AE483" s="70">
        <f t="shared" si="17"/>
        <v>141.37936434129747</v>
      </c>
    </row>
    <row r="484" spans="24:31">
      <c r="X484" s="6">
        <v>41971</v>
      </c>
      <c r="Y484" s="49">
        <v>96.3142</v>
      </c>
      <c r="Z484" s="49">
        <v>2067.5601000000001</v>
      </c>
      <c r="AA484" s="49">
        <v>5.0000000000000001E-3</v>
      </c>
      <c r="AB484" s="66">
        <f>Y485/Price_data_Daily[[#This Row],[ASML]]-1</f>
        <v>-2.7441436465236446E-3</v>
      </c>
      <c r="AC484" s="68">
        <f>Z485/Price_data_Daily[[#This Row],[S&amp;P500]]-1</f>
        <v>-6.8294024439726764E-3</v>
      </c>
      <c r="AD484" s="70">
        <f t="shared" si="16"/>
        <v>160.9169848431292</v>
      </c>
      <c r="AE484" s="70">
        <f t="shared" si="17"/>
        <v>140.41382776493771</v>
      </c>
    </row>
    <row r="485" spans="24:31">
      <c r="X485" s="6">
        <v>41974</v>
      </c>
      <c r="Y485" s="49">
        <v>96.049899999999994</v>
      </c>
      <c r="Z485" s="49">
        <v>2053.4398999999999</v>
      </c>
      <c r="AA485" s="49">
        <v>7.0000000000000001E-3</v>
      </c>
      <c r="AB485" s="66">
        <f>Y486/Price_data_Daily[[#This Row],[ASML]]-1</f>
        <v>3.5106751802969072E-3</v>
      </c>
      <c r="AC485" s="68">
        <f>Z486/Price_data_Daily[[#This Row],[S&amp;P500]]-1</f>
        <v>6.3844576118348151E-3</v>
      </c>
      <c r="AD485" s="70">
        <f t="shared" si="16"/>
        <v>161.4819121079062</v>
      </c>
      <c r="AE485" s="70">
        <f t="shared" si="17"/>
        <v>141.31029389641841</v>
      </c>
    </row>
    <row r="486" spans="24:31">
      <c r="X486" s="6">
        <v>41975</v>
      </c>
      <c r="Y486" s="49">
        <v>96.387100000000004</v>
      </c>
      <c r="Z486" s="49">
        <v>2066.5500000000002</v>
      </c>
      <c r="AA486" s="49">
        <v>1.4999999999999999E-2</v>
      </c>
      <c r="AB486" s="66">
        <f>Y487/Price_data_Daily[[#This Row],[ASML]]-1</f>
        <v>1.9005655321095771E-2</v>
      </c>
      <c r="AC486" s="68">
        <f>Z487/Price_data_Daily[[#This Row],[S&amp;P500]]-1</f>
        <v>3.7647770438653527E-3</v>
      </c>
      <c r="AD486" s="70">
        <f t="shared" si="16"/>
        <v>164.55098167002055</v>
      </c>
      <c r="AE486" s="70">
        <f t="shared" si="17"/>
        <v>141.84229564694152</v>
      </c>
    </row>
    <row r="487" spans="24:31">
      <c r="X487" s="6">
        <v>41976</v>
      </c>
      <c r="Y487" s="49">
        <v>98.218999999999994</v>
      </c>
      <c r="Z487" s="49">
        <v>2074.3301000000001</v>
      </c>
      <c r="AA487" s="49">
        <v>5.0000000000000001E-3</v>
      </c>
      <c r="AB487" s="66">
        <f>Y488/Price_data_Daily[[#This Row],[ASML]]-1</f>
        <v>-3.8974129241795552E-3</v>
      </c>
      <c r="AC487" s="68">
        <f>Z488/Price_data_Daily[[#This Row],[S&amp;P500]]-1</f>
        <v>-1.161917285971148E-3</v>
      </c>
      <c r="AD487" s="70">
        <f t="shared" si="16"/>
        <v>163.90965854737337</v>
      </c>
      <c r="AE487" s="70">
        <f t="shared" si="17"/>
        <v>141.67748663174751</v>
      </c>
    </row>
    <row r="488" spans="24:31">
      <c r="X488" s="6">
        <v>41977</v>
      </c>
      <c r="Y488" s="49">
        <v>97.836200000000005</v>
      </c>
      <c r="Z488" s="49">
        <v>2071.9198999999999</v>
      </c>
      <c r="AA488" s="49">
        <v>1.2999999999999999E-2</v>
      </c>
      <c r="AB488" s="66">
        <f>Y489/Price_data_Daily[[#This Row],[ASML]]-1</f>
        <v>1.7884995533350656E-2</v>
      </c>
      <c r="AC488" s="68">
        <f>Z489/Price_data_Daily[[#This Row],[S&amp;P500]]-1</f>
        <v>1.6652188146850655E-3</v>
      </c>
      <c r="AD488" s="70">
        <f t="shared" si="16"/>
        <v>166.84118205836617</v>
      </c>
      <c r="AE488" s="70">
        <f t="shared" si="17"/>
        <v>141.91341064810399</v>
      </c>
    </row>
    <row r="489" spans="24:31">
      <c r="X489" s="6">
        <v>41978</v>
      </c>
      <c r="Y489" s="49">
        <v>99.585999999999999</v>
      </c>
      <c r="Z489" s="49">
        <v>2075.3701000000001</v>
      </c>
      <c r="AA489" s="49">
        <v>0.01</v>
      </c>
      <c r="AB489" s="66">
        <f>Y490/Price_data_Daily[[#This Row],[ASML]]-1</f>
        <v>-1.2354146165123647E-2</v>
      </c>
      <c r="AC489" s="68">
        <f>Z490/Price_data_Daily[[#This Row],[S&amp;P500]]-1</f>
        <v>-7.2565370388635309E-3</v>
      </c>
      <c r="AD489" s="70">
        <f t="shared" si="16"/>
        <v>164.78000170885511</v>
      </c>
      <c r="AE489" s="70">
        <f t="shared" si="17"/>
        <v>140.88361072742458</v>
      </c>
    </row>
    <row r="490" spans="24:31">
      <c r="X490" s="6">
        <v>41981</v>
      </c>
      <c r="Y490" s="49">
        <v>98.355699999999999</v>
      </c>
      <c r="Z490" s="49">
        <v>2060.3101000000001</v>
      </c>
      <c r="AA490" s="49">
        <v>5.0000000000000001E-3</v>
      </c>
      <c r="AB490" s="66">
        <f>Y491/Price_data_Daily[[#This Row],[ASML]]-1</f>
        <v>0</v>
      </c>
      <c r="AC490" s="68">
        <f>Z491/Price_data_Daily[[#This Row],[S&amp;P500]]-1</f>
        <v>-2.3782827643281657E-4</v>
      </c>
      <c r="AD490" s="70">
        <f t="shared" si="16"/>
        <v>164.78000170885511</v>
      </c>
      <c r="AE490" s="70">
        <f t="shared" si="17"/>
        <v>140.85010462110765</v>
      </c>
    </row>
    <row r="491" spans="24:31">
      <c r="X491" s="6">
        <v>41982</v>
      </c>
      <c r="Y491" s="49">
        <v>98.355699999999999</v>
      </c>
      <c r="Z491" s="49">
        <v>2059.8200999999999</v>
      </c>
      <c r="AA491" s="49">
        <v>2.8000000000000001E-2</v>
      </c>
      <c r="AB491" s="66">
        <f>Y492/Price_data_Daily[[#This Row],[ASML]]-1</f>
        <v>-8.4326581987621552E-3</v>
      </c>
      <c r="AC491" s="68">
        <f>Z492/Price_data_Daily[[#This Row],[S&amp;P500]]-1</f>
        <v>-1.6350991040431029E-2</v>
      </c>
      <c r="AD491" s="70">
        <f t="shared" si="16"/>
        <v>163.39046827645288</v>
      </c>
      <c r="AE491" s="70">
        <f t="shared" si="17"/>
        <v>138.54706582240414</v>
      </c>
    </row>
    <row r="492" spans="24:31">
      <c r="X492" s="6">
        <v>41983</v>
      </c>
      <c r="Y492" s="49">
        <v>97.526300000000006</v>
      </c>
      <c r="Z492" s="49">
        <v>2026.14</v>
      </c>
      <c r="AA492" s="49">
        <v>2.5000000000000001E-2</v>
      </c>
      <c r="AB492" s="66">
        <f>Y493/Price_data_Daily[[#This Row],[ASML]]-1</f>
        <v>9.3308164054173304E-5</v>
      </c>
      <c r="AC492" s="68">
        <f>Z493/Price_data_Daily[[#This Row],[S&amp;P500]]-1</f>
        <v>4.5357181636016541E-3</v>
      </c>
      <c r="AD492" s="70">
        <f t="shared" si="16"/>
        <v>163.4057139410717</v>
      </c>
      <c r="AE492" s="70">
        <f t="shared" si="17"/>
        <v>139.17547626536853</v>
      </c>
    </row>
    <row r="493" spans="24:31">
      <c r="X493" s="6">
        <v>41984</v>
      </c>
      <c r="Y493" s="49">
        <v>97.535399999999996</v>
      </c>
      <c r="Z493" s="49">
        <v>2035.33</v>
      </c>
      <c r="AA493" s="49">
        <v>2.1999999999999999E-2</v>
      </c>
      <c r="AB493" s="66">
        <f>Y494/Price_data_Daily[[#This Row],[ASML]]-1</f>
        <v>-9.3432743393679907E-3</v>
      </c>
      <c r="AC493" s="68">
        <f>Z494/Price_data_Daily[[#This Row],[S&amp;P500]]-1</f>
        <v>-1.6213586985894146E-2</v>
      </c>
      <c r="AD493" s="70">
        <f t="shared" si="16"/>
        <v>161.87896952709997</v>
      </c>
      <c r="AE493" s="70">
        <f t="shared" si="17"/>
        <v>136.91894257463673</v>
      </c>
    </row>
    <row r="494" spans="24:31">
      <c r="X494" s="6">
        <v>41985</v>
      </c>
      <c r="Y494" s="49">
        <v>96.624099999999999</v>
      </c>
      <c r="Z494" s="49">
        <v>2002.33</v>
      </c>
      <c r="AA494" s="49">
        <v>1.4999999999999999E-2</v>
      </c>
      <c r="AB494" s="66">
        <f>Y495/Price_data_Daily[[#This Row],[ASML]]-1</f>
        <v>-2.5184193177478442E-2</v>
      </c>
      <c r="AC494" s="68">
        <f>Z495/Price_data_Daily[[#This Row],[S&amp;P500]]-1</f>
        <v>-6.342610858349973E-3</v>
      </c>
      <c r="AD494" s="70">
        <f t="shared" si="16"/>
        <v>157.80217828715834</v>
      </c>
      <c r="AE494" s="70">
        <f t="shared" si="17"/>
        <v>136.05051900274904</v>
      </c>
    </row>
    <row r="495" spans="24:31">
      <c r="X495" s="6">
        <v>41988</v>
      </c>
      <c r="Y495" s="49">
        <v>94.190700000000007</v>
      </c>
      <c r="Z495" s="49">
        <v>1989.63</v>
      </c>
      <c r="AA495" s="49">
        <v>0.01</v>
      </c>
      <c r="AB495" s="66">
        <f>Y496/Price_data_Daily[[#This Row],[ASML]]-1</f>
        <v>1.4126660063042307E-2</v>
      </c>
      <c r="AC495" s="68">
        <f>Z496/Price_data_Daily[[#This Row],[S&amp;P500]]-1</f>
        <v>-8.4890155456039951E-3</v>
      </c>
      <c r="AD495" s="70">
        <f t="shared" si="16"/>
        <v>160.03139601702861</v>
      </c>
      <c r="AE495" s="70">
        <f t="shared" si="17"/>
        <v>134.89558403194721</v>
      </c>
    </row>
    <row r="496" spans="24:31">
      <c r="X496" s="6">
        <v>41989</v>
      </c>
      <c r="Y496" s="49">
        <v>95.521299999999997</v>
      </c>
      <c r="Z496" s="49">
        <v>1972.74</v>
      </c>
      <c r="AA496" s="49">
        <v>0.03</v>
      </c>
      <c r="AB496" s="66">
        <f>Y497/Price_data_Daily[[#This Row],[ASML]]-1</f>
        <v>8.3960331360650731E-3</v>
      </c>
      <c r="AC496" s="68">
        <f>Z497/Price_data_Daily[[#This Row],[S&amp;P500]]-1</f>
        <v>2.0352403256384655E-2</v>
      </c>
      <c r="AD496" s="70">
        <f t="shared" si="16"/>
        <v>161.37502492079832</v>
      </c>
      <c r="AE496" s="70">
        <f t="shared" si="17"/>
        <v>137.64103335567091</v>
      </c>
    </row>
    <row r="497" spans="24:31">
      <c r="X497" s="6">
        <v>41990</v>
      </c>
      <c r="Y497" s="49">
        <v>96.323300000000003</v>
      </c>
      <c r="Z497" s="49">
        <v>2012.89</v>
      </c>
      <c r="AA497" s="49">
        <v>0.02</v>
      </c>
      <c r="AB497" s="66">
        <f>Y498/Price_data_Daily[[#This Row],[ASML]]-1</f>
        <v>2.2896848426081862E-2</v>
      </c>
      <c r="AC497" s="68">
        <f>Z498/Price_data_Daily[[#This Row],[S&amp;P500]]-1</f>
        <v>2.4015221894887473E-2</v>
      </c>
      <c r="AD497" s="70">
        <f t="shared" si="16"/>
        <v>165.07000440616503</v>
      </c>
      <c r="AE497" s="70">
        <f t="shared" si="17"/>
        <v>140.94651331354896</v>
      </c>
    </row>
    <row r="498" spans="24:31">
      <c r="X498" s="6">
        <v>41991</v>
      </c>
      <c r="Y498" s="49">
        <v>98.528800000000004</v>
      </c>
      <c r="Z498" s="49">
        <v>2061.23</v>
      </c>
      <c r="AA498" s="49">
        <v>3.3000000000000002E-2</v>
      </c>
      <c r="AB498" s="66">
        <f>Y499/Price_data_Daily[[#This Row],[ASML]]-1</f>
        <v>-1.1746819204131231E-2</v>
      </c>
      <c r="AC498" s="68">
        <f>Z499/Price_data_Daily[[#This Row],[S&amp;P500]]-1</f>
        <v>4.5700382781155291E-3</v>
      </c>
      <c r="AD498" s="70">
        <f t="shared" si="16"/>
        <v>163.13095690838065</v>
      </c>
      <c r="AE498" s="70">
        <f t="shared" si="17"/>
        <v>141.5906442745588</v>
      </c>
    </row>
    <row r="499" spans="24:31">
      <c r="X499" s="6">
        <v>41992</v>
      </c>
      <c r="Y499" s="49">
        <v>97.371399999999994</v>
      </c>
      <c r="Z499" s="49">
        <v>2070.6498999999999</v>
      </c>
      <c r="AA499" s="49">
        <v>2.5000000000000001E-2</v>
      </c>
      <c r="AB499" s="66">
        <f>Y500/Price_data_Daily[[#This Row],[ASML]]-1</f>
        <v>2.5084367689075071E-2</v>
      </c>
      <c r="AC499" s="68">
        <f>Z500/Price_data_Daily[[#This Row],[S&amp;P500]]-1</f>
        <v>3.8104461792407562E-3</v>
      </c>
      <c r="AD499" s="70">
        <f t="shared" si="16"/>
        <v>167.22299381294113</v>
      </c>
      <c r="AE499" s="70">
        <f t="shared" si="17"/>
        <v>142.13016780405104</v>
      </c>
    </row>
    <row r="500" spans="24:31">
      <c r="X500" s="6">
        <v>41995</v>
      </c>
      <c r="Y500" s="49">
        <v>99.813900000000004</v>
      </c>
      <c r="Z500" s="49">
        <v>2078.54</v>
      </c>
      <c r="AA500" s="49">
        <v>1.4999999999999999E-2</v>
      </c>
      <c r="AB500" s="66">
        <f>Y501/Price_data_Daily[[#This Row],[ASML]]-1</f>
        <v>-3.561628190061783E-3</v>
      </c>
      <c r="AC500" s="68">
        <f>Z501/Price_data_Daily[[#This Row],[S&amp;P500]]-1</f>
        <v>1.746370048206769E-3</v>
      </c>
      <c r="AD500" s="70">
        <f t="shared" si="16"/>
        <v>166.62740768415043</v>
      </c>
      <c r="AE500" s="70">
        <f t="shared" si="17"/>
        <v>142.37837967205064</v>
      </c>
    </row>
    <row r="501" spans="24:31">
      <c r="X501" s="6">
        <v>41996</v>
      </c>
      <c r="Y501" s="49">
        <v>99.458399999999997</v>
      </c>
      <c r="Z501" s="49">
        <v>2082.1698999999999</v>
      </c>
      <c r="AA501" s="49">
        <v>0.02</v>
      </c>
      <c r="AB501" s="66">
        <f>Y502/Price_data_Daily[[#This Row],[ASML]]-1</f>
        <v>4.6733106504830424E-3</v>
      </c>
      <c r="AC501" s="68">
        <f>Z502/Price_data_Daily[[#This Row],[S&amp;P500]]-1</f>
        <v>-1.3927777939737318E-4</v>
      </c>
      <c r="AD501" s="70">
        <f t="shared" si="16"/>
        <v>167.40610932314314</v>
      </c>
      <c r="AE501" s="70">
        <f t="shared" si="17"/>
        <v>142.35854952749571</v>
      </c>
    </row>
    <row r="502" spans="24:31">
      <c r="X502" s="6">
        <v>41997</v>
      </c>
      <c r="Y502" s="49">
        <v>99.923199999999994</v>
      </c>
      <c r="Z502" s="49">
        <v>2081.8798999999999</v>
      </c>
      <c r="AA502" s="49">
        <v>0.02</v>
      </c>
      <c r="AB502" s="66">
        <f>Y503/Price_data_Daily[[#This Row],[ASML]]-1</f>
        <v>-3.100381092679183E-3</v>
      </c>
      <c r="AC502" s="68">
        <f>Z503/Price_data_Daily[[#This Row],[S&amp;P500]]-1</f>
        <v>3.3095569057561836E-3</v>
      </c>
      <c r="AD502" s="70">
        <f t="shared" si="16"/>
        <v>166.88708658699869</v>
      </c>
      <c r="AE502" s="70">
        <f t="shared" si="17"/>
        <v>142.82969324817788</v>
      </c>
    </row>
    <row r="503" spans="24:31">
      <c r="X503" s="6">
        <v>41999</v>
      </c>
      <c r="Y503" s="49">
        <v>99.613399999999999</v>
      </c>
      <c r="Z503" s="49">
        <v>2088.77</v>
      </c>
      <c r="AA503" s="49">
        <v>0.01</v>
      </c>
      <c r="AB503" s="66">
        <f>Y504/Price_data_Daily[[#This Row],[ASML]]-1</f>
        <v>7.3182925188786108E-4</v>
      </c>
      <c r="AC503" s="68">
        <f>Z504/Price_data_Daily[[#This Row],[S&amp;P500]]-1</f>
        <v>8.6179904920125061E-4</v>
      </c>
      <c r="AD503" s="70">
        <f t="shared" si="16"/>
        <v>167.00921943872541</v>
      </c>
      <c r="AE503" s="70">
        <f t="shared" si="17"/>
        <v>142.95278374201686</v>
      </c>
    </row>
    <row r="504" spans="24:31">
      <c r="X504" s="6">
        <v>42002</v>
      </c>
      <c r="Y504" s="49">
        <v>99.686300000000003</v>
      </c>
      <c r="Z504" s="49">
        <v>2090.5700999999999</v>
      </c>
      <c r="AA504" s="49">
        <v>3.0000000000000001E-3</v>
      </c>
      <c r="AB504" s="66">
        <f>Y505/Price_data_Daily[[#This Row],[ASML]]-1</f>
        <v>-1.0787841458655856E-2</v>
      </c>
      <c r="AC504" s="68">
        <f>Z505/Price_data_Daily[[#This Row],[S&amp;P500]]-1</f>
        <v>-4.888618659570354E-3</v>
      </c>
      <c r="AD504" s="70">
        <f t="shared" si="16"/>
        <v>165.20755045728657</v>
      </c>
      <c r="AE504" s="70">
        <f t="shared" si="17"/>
        <v>142.25394209597812</v>
      </c>
    </row>
    <row r="505" spans="24:31">
      <c r="X505" s="6">
        <v>42003</v>
      </c>
      <c r="Y505" s="49">
        <v>98.610900000000001</v>
      </c>
      <c r="Z505" s="49">
        <v>2080.3501000000001</v>
      </c>
      <c r="AA505" s="49">
        <v>0.02</v>
      </c>
      <c r="AB505" s="66">
        <f>Y506/Price_data_Daily[[#This Row],[ASML]]-1</f>
        <v>-3.4195002783667938E-3</v>
      </c>
      <c r="AC505" s="68">
        <f>Z506/Price_data_Daily[[#This Row],[S&amp;P500]]-1</f>
        <v>-1.0310860657540388E-2</v>
      </c>
      <c r="AD505" s="70">
        <f t="shared" si="16"/>
        <v>164.64262319250957</v>
      </c>
      <c r="AE505" s="70">
        <f t="shared" si="17"/>
        <v>140.78718152104068</v>
      </c>
    </row>
    <row r="506" spans="24:31">
      <c r="X506" s="6">
        <v>42004</v>
      </c>
      <c r="Y506" s="49">
        <v>98.273700000000005</v>
      </c>
      <c r="Z506" s="49">
        <v>2058.8998999999999</v>
      </c>
      <c r="AA506" s="49">
        <v>3.6999999999999998E-2</v>
      </c>
      <c r="AB506" s="66">
        <f>Y507/Price_data_Daily[[#This Row],[ASML]]-1</f>
        <v>-3.9878421184915691E-3</v>
      </c>
      <c r="AC506" s="68">
        <f>Z507/Price_data_Daily[[#This Row],[S&amp;P500]]-1</f>
        <v>-3.3993881878380261E-4</v>
      </c>
      <c r="AD506" s="70">
        <f t="shared" si="16"/>
        <v>163.98605440524355</v>
      </c>
      <c r="AE506" s="70">
        <f t="shared" si="17"/>
        <v>140.73932249285451</v>
      </c>
    </row>
    <row r="507" spans="24:31">
      <c r="X507" s="6">
        <v>42006</v>
      </c>
      <c r="Y507" s="49">
        <v>97.881799999999998</v>
      </c>
      <c r="Z507" s="49">
        <v>2058.1999999999998</v>
      </c>
      <c r="AA507" s="49">
        <v>1.4999999999999999E-2</v>
      </c>
      <c r="AB507" s="66">
        <f>Y508/Price_data_Daily[[#This Row],[ASML]]-1</f>
        <v>-3.3612990361844508E-2</v>
      </c>
      <c r="AC507" s="68">
        <f>Z508/Price_data_Daily[[#This Row],[S&amp;P500]]-1</f>
        <v>-1.8278107083859685E-2</v>
      </c>
      <c r="AD507" s="70">
        <f t="shared" si="16"/>
        <v>158.47399273904318</v>
      </c>
      <c r="AE507" s="70">
        <f t="shared" si="17"/>
        <v>138.16687408542026</v>
      </c>
    </row>
    <row r="508" spans="24:31">
      <c r="X508" s="6">
        <v>42009</v>
      </c>
      <c r="Y508" s="49">
        <v>94.591700000000003</v>
      </c>
      <c r="Z508" s="49">
        <v>2020.58</v>
      </c>
      <c r="AA508" s="49">
        <v>3.0000000000000001E-3</v>
      </c>
      <c r="AB508" s="66">
        <f>Y509/Price_data_Daily[[#This Row],[ASML]]-1</f>
        <v>-2.9578705108376346E-2</v>
      </c>
      <c r="AC508" s="68">
        <f>Z509/Price_data_Daily[[#This Row],[S&amp;P500]]-1</f>
        <v>-8.8934860287640527E-3</v>
      </c>
      <c r="AD508" s="70">
        <f t="shared" si="16"/>
        <v>153.78653724046805</v>
      </c>
      <c r="AE508" s="70">
        <f t="shared" si="17"/>
        <v>136.93808892110357</v>
      </c>
    </row>
    <row r="509" spans="24:31">
      <c r="X509" s="6">
        <v>42010</v>
      </c>
      <c r="Y509" s="49">
        <v>91.793800000000005</v>
      </c>
      <c r="Z509" s="49">
        <v>2002.61</v>
      </c>
      <c r="AA509" s="49">
        <v>0.02</v>
      </c>
      <c r="AB509" s="66">
        <f>Y510/Price_data_Daily[[#This Row],[ASML]]-1</f>
        <v>5.6594236212030857E-3</v>
      </c>
      <c r="AC509" s="68">
        <f>Z510/Price_data_Daily[[#This Row],[S&amp;P500]]-1</f>
        <v>1.1629823080879564E-2</v>
      </c>
      <c r="AD509" s="70">
        <f t="shared" si="16"/>
        <v>154.65688040194979</v>
      </c>
      <c r="AE509" s="70">
        <f t="shared" si="17"/>
        <v>138.53065466828977</v>
      </c>
    </row>
    <row r="510" spans="24:31">
      <c r="X510" s="6">
        <v>42011</v>
      </c>
      <c r="Y510" s="49">
        <v>92.313299999999998</v>
      </c>
      <c r="Z510" s="49">
        <v>2025.9</v>
      </c>
      <c r="AA510" s="49">
        <v>0.02</v>
      </c>
      <c r="AB510" s="66">
        <f>Y511/Price_data_Daily[[#This Row],[ASML]]-1</f>
        <v>2.0929811847263613E-2</v>
      </c>
      <c r="AC510" s="68">
        <f>Z511/Price_data_Daily[[#This Row],[S&amp;P500]]-1</f>
        <v>1.7888296559553707E-2</v>
      </c>
      <c r="AD510" s="70">
        <f t="shared" si="16"/>
        <v>157.89381980964734</v>
      </c>
      <c r="AE510" s="70">
        <f t="shared" si="17"/>
        <v>141.00873210158525</v>
      </c>
    </row>
    <row r="511" spans="24:31">
      <c r="X511" s="6">
        <v>42012</v>
      </c>
      <c r="Y511" s="49">
        <v>94.245400000000004</v>
      </c>
      <c r="Z511" s="49">
        <v>2062.1399000000001</v>
      </c>
      <c r="AA511" s="49">
        <v>1.7999999999999999E-2</v>
      </c>
      <c r="AB511" s="66">
        <f>Y512/Price_data_Daily[[#This Row],[ASML]]-1</f>
        <v>-1.2764548720680335E-2</v>
      </c>
      <c r="AC511" s="68">
        <f>Z512/Price_data_Daily[[#This Row],[S&amp;P500]]-1</f>
        <v>-8.4037945243192747E-3</v>
      </c>
      <c r="AD511" s="70">
        <f t="shared" si="16"/>
        <v>155.87837645399279</v>
      </c>
      <c r="AE511" s="70">
        <f t="shared" si="17"/>
        <v>139.82372369086875</v>
      </c>
    </row>
    <row r="512" spans="24:31">
      <c r="X512" s="6">
        <v>42013</v>
      </c>
      <c r="Y512" s="49">
        <v>93.042400000000001</v>
      </c>
      <c r="Z512" s="49">
        <v>2044.8100999999999</v>
      </c>
      <c r="AA512" s="49">
        <v>1.4999999999999999E-2</v>
      </c>
      <c r="AB512" s="66">
        <f>Y513/Price_data_Daily[[#This Row],[ASML]]-1</f>
        <v>1.3320808577594878E-2</v>
      </c>
      <c r="AC512" s="68">
        <f>Z513/Price_data_Daily[[#This Row],[S&amp;P500]]-1</f>
        <v>-8.0937100222655545E-3</v>
      </c>
      <c r="AD512" s="70">
        <f t="shared" si="16"/>
        <v>157.95480246812269</v>
      </c>
      <c r="AE512" s="70">
        <f t="shared" si="17"/>
        <v>138.69203101708146</v>
      </c>
    </row>
    <row r="513" spans="24:31">
      <c r="X513" s="6">
        <v>42016</v>
      </c>
      <c r="Y513" s="49">
        <v>94.281800000000004</v>
      </c>
      <c r="Z513" s="49">
        <v>2028.26</v>
      </c>
      <c r="AA513" s="49">
        <v>1.2999999999999999E-2</v>
      </c>
      <c r="AB513" s="66">
        <f>Y514/Price_data_Daily[[#This Row],[ASML]]-1</f>
        <v>0</v>
      </c>
      <c r="AC513" s="68">
        <f>Z514/Price_data_Daily[[#This Row],[S&amp;P500]]-1</f>
        <v>-2.5785648782700177E-3</v>
      </c>
      <c r="AD513" s="70">
        <f t="shared" si="16"/>
        <v>157.95480246812269</v>
      </c>
      <c r="AE513" s="70">
        <f t="shared" si="17"/>
        <v>138.33440461700488</v>
      </c>
    </row>
    <row r="514" spans="24:31">
      <c r="X514" s="6">
        <v>42017</v>
      </c>
      <c r="Y514" s="49">
        <v>94.281800000000004</v>
      </c>
      <c r="Z514" s="49">
        <v>2023.03</v>
      </c>
      <c r="AA514" s="49">
        <v>2.3E-2</v>
      </c>
      <c r="AB514" s="66">
        <f>Y515/Price_data_Daily[[#This Row],[ASML]]-1</f>
        <v>-3.2858939901445616E-3</v>
      </c>
      <c r="AC514" s="68">
        <f>Z515/Price_data_Daily[[#This Row],[S&amp;P500]]-1</f>
        <v>-5.8130625843413331E-3</v>
      </c>
      <c r="AD514" s="70">
        <f t="shared" si="16"/>
        <v>157.43577973197822</v>
      </c>
      <c r="AE514" s="70">
        <f t="shared" si="17"/>
        <v>137.53025806539864</v>
      </c>
    </row>
    <row r="515" spans="24:31">
      <c r="X515" s="6">
        <v>42018</v>
      </c>
      <c r="Y515" s="49">
        <v>93.971999999999994</v>
      </c>
      <c r="Z515" s="49">
        <v>2011.27</v>
      </c>
      <c r="AA515" s="49">
        <v>2.5000000000000001E-2</v>
      </c>
      <c r="AB515" s="66">
        <f>Y516/Price_data_Daily[[#This Row],[ASML]]-1</f>
        <v>-1.1153322266206911E-2</v>
      </c>
      <c r="AC515" s="68">
        <f>Z516/Price_data_Daily[[#This Row],[S&amp;P500]]-1</f>
        <v>-9.2478881502732202E-3</v>
      </c>
      <c r="AD515" s="70">
        <f t="shared" si="16"/>
        <v>155.67984774439589</v>
      </c>
      <c r="AE515" s="70">
        <f t="shared" si="17"/>
        <v>136.25839362153161</v>
      </c>
    </row>
    <row r="516" spans="24:31">
      <c r="X516" s="6">
        <v>42019</v>
      </c>
      <c r="Y516" s="49">
        <v>92.923900000000003</v>
      </c>
      <c r="Z516" s="49">
        <v>1992.67</v>
      </c>
      <c r="AA516" s="49">
        <v>2.3E-2</v>
      </c>
      <c r="AB516" s="66">
        <f>Y517/Price_data_Daily[[#This Row],[ASML]]-1</f>
        <v>1.0592538625692427E-2</v>
      </c>
      <c r="AC516" s="68">
        <f>Z517/Price_data_Daily[[#This Row],[S&amp;P500]]-1</f>
        <v>1.3424199691870697E-2</v>
      </c>
      <c r="AD516" s="70">
        <f t="shared" si="16"/>
        <v>157.32889254487031</v>
      </c>
      <c r="AE516" s="70">
        <f t="shared" si="17"/>
        <v>138.08755350720057</v>
      </c>
    </row>
    <row r="517" spans="24:31">
      <c r="X517" s="6">
        <v>42020</v>
      </c>
      <c r="Y517" s="49">
        <v>93.908199999999994</v>
      </c>
      <c r="Z517" s="49">
        <v>2019.42</v>
      </c>
      <c r="AA517" s="49">
        <v>1.7999999999999999E-2</v>
      </c>
      <c r="AB517" s="66">
        <f>Y518/Price_data_Daily[[#This Row],[ASML]]-1</f>
        <v>7.4721909268840037E-3</v>
      </c>
      <c r="AC517" s="68">
        <f>Z518/Price_data_Daily[[#This Row],[S&amp;P500]]-1</f>
        <v>1.5499499856392873E-3</v>
      </c>
      <c r="AD517" s="70">
        <f t="shared" si="16"/>
        <v>158.50448406828079</v>
      </c>
      <c r="AE517" s="70">
        <f t="shared" si="17"/>
        <v>138.30158230877601</v>
      </c>
    </row>
    <row r="518" spans="24:31">
      <c r="X518" s="6">
        <v>42024</v>
      </c>
      <c r="Y518" s="49">
        <v>94.609899999999996</v>
      </c>
      <c r="Z518" s="49">
        <v>2022.55</v>
      </c>
      <c r="AA518" s="49">
        <v>8.0000000000000002E-3</v>
      </c>
      <c r="AB518" s="66">
        <f>Y519/Price_data_Daily[[#This Row],[ASML]]-1</f>
        <v>2.677943851541964E-2</v>
      </c>
      <c r="AC518" s="68">
        <f>Z519/Price_data_Daily[[#This Row],[S&amp;P500]]-1</f>
        <v>4.7316506390446822E-3</v>
      </c>
      <c r="AD518" s="70">
        <f t="shared" si="16"/>
        <v>162.74914515380561</v>
      </c>
      <c r="AE518" s="70">
        <f t="shared" si="17"/>
        <v>138.95597707908823</v>
      </c>
    </row>
    <row r="519" spans="24:31">
      <c r="X519" s="6">
        <v>42025</v>
      </c>
      <c r="Y519" s="49">
        <v>97.143500000000003</v>
      </c>
      <c r="Z519" s="49">
        <v>2032.12</v>
      </c>
      <c r="AA519" s="49">
        <v>0.02</v>
      </c>
      <c r="AB519" s="66">
        <f>Y520/Price_data_Daily[[#This Row],[ASML]]-1</f>
        <v>9.4756725874607373E-3</v>
      </c>
      <c r="AC519" s="68">
        <f>Z520/Price_data_Daily[[#This Row],[S&amp;P500]]-1</f>
        <v>1.5269718323721149E-2</v>
      </c>
      <c r="AD519" s="70">
        <f t="shared" si="16"/>
        <v>164.2913027671722</v>
      </c>
      <c r="AE519" s="70">
        <f t="shared" si="17"/>
        <v>141.07779570848336</v>
      </c>
    </row>
    <row r="520" spans="24:31">
      <c r="X520" s="6">
        <v>42026</v>
      </c>
      <c r="Y520" s="49">
        <v>98.063999999999993</v>
      </c>
      <c r="Z520" s="49">
        <v>2063.1498999999999</v>
      </c>
      <c r="AA520" s="49">
        <v>1.4999999999999999E-2</v>
      </c>
      <c r="AB520" s="66">
        <f>Y521/Price_data_Daily[[#This Row],[ASML]]-1</f>
        <v>-2.1282019905367822E-2</v>
      </c>
      <c r="AC520" s="68">
        <f>Z521/Price_data_Daily[[#This Row],[S&amp;P500]]-1</f>
        <v>-5.4915059734631511E-3</v>
      </c>
      <c r="AD520" s="70">
        <f t="shared" si="16"/>
        <v>160.79485199140242</v>
      </c>
      <c r="AE520" s="70">
        <f t="shared" si="17"/>
        <v>140.30306615062722</v>
      </c>
    </row>
    <row r="521" spans="24:31">
      <c r="X521" s="6">
        <v>42027</v>
      </c>
      <c r="Y521" s="49">
        <v>95.977000000000004</v>
      </c>
      <c r="Z521" s="49">
        <v>2051.8200999999999</v>
      </c>
      <c r="AA521" s="49">
        <v>1.2999999999999999E-2</v>
      </c>
      <c r="AB521" s="66">
        <f>Y522/Price_data_Daily[[#This Row],[ASML]]-1</f>
        <v>1.9085822645008799E-2</v>
      </c>
      <c r="AC521" s="68">
        <f>Z522/Price_data_Daily[[#This Row],[S&amp;P500]]-1</f>
        <v>2.5684512984349706E-3</v>
      </c>
      <c r="AD521" s="70">
        <f t="shared" si="16"/>
        <v>163.86375401874076</v>
      </c>
      <c r="AE521" s="70">
        <f t="shared" si="17"/>
        <v>140.66342774305619</v>
      </c>
    </row>
    <row r="522" spans="24:31">
      <c r="X522" s="6">
        <v>42030</v>
      </c>
      <c r="Y522" s="49">
        <v>97.808800000000005</v>
      </c>
      <c r="Z522" s="49">
        <v>2057.0900999999999</v>
      </c>
      <c r="AA522" s="49">
        <v>5.0000000000000001E-3</v>
      </c>
      <c r="AB522" s="66">
        <f>Y523/Price_data_Daily[[#This Row],[ASML]]-1</f>
        <v>-9.2241188931876383E-3</v>
      </c>
      <c r="AC522" s="68">
        <f>Z523/Price_data_Daily[[#This Row],[S&amp;P500]]-1</f>
        <v>-1.338789195475687E-2</v>
      </c>
      <c r="AD522" s="70">
        <f t="shared" si="16"/>
        <v>162.35225526938785</v>
      </c>
      <c r="AE522" s="70">
        <f t="shared" si="17"/>
        <v>138.78024097044641</v>
      </c>
    </row>
    <row r="523" spans="24:31">
      <c r="X523" s="6">
        <v>42031</v>
      </c>
      <c r="Y523" s="49">
        <v>96.906599999999997</v>
      </c>
      <c r="Z523" s="49">
        <v>2029.55</v>
      </c>
      <c r="AA523" s="49">
        <v>1.7999999999999999E-2</v>
      </c>
      <c r="AB523" s="66">
        <f>Y524/Price_data_Daily[[#This Row],[ASML]]-1</f>
        <v>-1.5893654302183702E-2</v>
      </c>
      <c r="AC523" s="68">
        <f>Z524/Price_data_Daily[[#This Row],[S&amp;P500]]-1</f>
        <v>-1.3495602473454604E-2</v>
      </c>
      <c r="AD523" s="70">
        <f t="shared" si="16"/>
        <v>159.77188464895633</v>
      </c>
      <c r="AE523" s="70">
        <f t="shared" si="17"/>
        <v>136.90731800713903</v>
      </c>
    </row>
    <row r="524" spans="24:31">
      <c r="X524" s="6">
        <v>42032</v>
      </c>
      <c r="Y524" s="49">
        <v>95.366399999999999</v>
      </c>
      <c r="Z524" s="49">
        <v>2002.16</v>
      </c>
      <c r="AA524" s="49">
        <v>1.4999999999999999E-2</v>
      </c>
      <c r="AB524" s="66">
        <f>Y525/Price_data_Daily[[#This Row],[ASML]]-1</f>
        <v>1.4334188980605456E-2</v>
      </c>
      <c r="AC524" s="68">
        <f>Z525/Price_data_Daily[[#This Row],[S&amp;P500]]-1</f>
        <v>9.5347025212770831E-3</v>
      </c>
      <c r="AD524" s="70">
        <f t="shared" si="16"/>
        <v>162.06208503730196</v>
      </c>
      <c r="AE524" s="70">
        <f t="shared" si="17"/>
        <v>138.21268855732299</v>
      </c>
    </row>
    <row r="525" spans="24:31">
      <c r="X525" s="6">
        <v>42033</v>
      </c>
      <c r="Y525" s="49">
        <v>96.733400000000003</v>
      </c>
      <c r="Z525" s="49">
        <v>2021.25</v>
      </c>
      <c r="AA525" s="49">
        <v>0.01</v>
      </c>
      <c r="AB525" s="66">
        <f>Y526/Price_data_Daily[[#This Row],[ASML]]-1</f>
        <v>-2.0727070484444998E-2</v>
      </c>
      <c r="AC525" s="68">
        <f>Z526/Price_data_Daily[[#This Row],[S&amp;P500]]-1</f>
        <v>-1.2991960420531856E-2</v>
      </c>
      <c r="AD525" s="70">
        <f t="shared" si="16"/>
        <v>158.70301277787769</v>
      </c>
      <c r="AE525" s="70">
        <f t="shared" si="17"/>
        <v>136.41703477797097</v>
      </c>
    </row>
    <row r="526" spans="24:31">
      <c r="X526" s="6">
        <v>42034</v>
      </c>
      <c r="Y526" s="49">
        <v>94.728399999999993</v>
      </c>
      <c r="Z526" s="49">
        <v>1994.99</v>
      </c>
      <c r="AA526" s="49">
        <v>5.0000000000000001E-3</v>
      </c>
      <c r="AB526" s="66">
        <f>Y527/Price_data_Daily[[#This Row],[ASML]]-1</f>
        <v>-8.5623741137821341E-3</v>
      </c>
      <c r="AC526" s="68">
        <f>Z527/Price_data_Daily[[#This Row],[S&amp;P500]]-1</f>
        <v>1.29624709898295E-2</v>
      </c>
      <c r="AD526" s="70">
        <f t="shared" ref="AD526:AD589" si="18">AD525*(1+AB526)</f>
        <v>157.34413820948916</v>
      </c>
      <c r="AE526" s="70">
        <f t="shared" ref="AE526:AE589" si="19">AE525*(1+AC526)</f>
        <v>138.18533663379898</v>
      </c>
    </row>
    <row r="527" spans="24:31">
      <c r="X527" s="6">
        <v>42037</v>
      </c>
      <c r="Y527" s="49">
        <v>93.917299999999997</v>
      </c>
      <c r="Z527" s="49">
        <v>2020.85</v>
      </c>
      <c r="AA527" s="49">
        <v>5.0000000000000001E-3</v>
      </c>
      <c r="AB527" s="66">
        <f>Y528/Price_data_Daily[[#This Row],[ASML]]-1</f>
        <v>8.1507879804891825E-3</v>
      </c>
      <c r="AC527" s="68">
        <f>Z528/Price_data_Daily[[#This Row],[S&amp;P500]]-1</f>
        <v>1.443946854046585E-2</v>
      </c>
      <c r="AD527" s="70">
        <f t="shared" si="18"/>
        <v>158.62661692000748</v>
      </c>
      <c r="AE527" s="70">
        <f t="shared" si="19"/>
        <v>140.18065945487641</v>
      </c>
    </row>
    <row r="528" spans="24:31">
      <c r="X528" s="6">
        <v>42038</v>
      </c>
      <c r="Y528" s="49">
        <v>94.6828</v>
      </c>
      <c r="Z528" s="49">
        <v>2050.0300000000002</v>
      </c>
      <c r="AA528" s="49">
        <v>1.4999999999999999E-2</v>
      </c>
      <c r="AB528" s="66">
        <f>Y529/Price_data_Daily[[#This Row],[ASML]]-1</f>
        <v>-1.9732200568635561E-2</v>
      </c>
      <c r="AC528" s="68">
        <f>Z529/Price_data_Daily[[#This Row],[S&amp;P500]]-1</f>
        <v>-4.1560367409257948E-3</v>
      </c>
      <c r="AD528" s="70">
        <f t="shared" si="18"/>
        <v>155.49656469941777</v>
      </c>
      <c r="AE528" s="70">
        <f t="shared" si="19"/>
        <v>139.59806348381474</v>
      </c>
    </row>
    <row r="529" spans="24:31">
      <c r="X529" s="6">
        <v>42039</v>
      </c>
      <c r="Y529" s="49">
        <v>92.814499999999995</v>
      </c>
      <c r="Z529" s="49">
        <v>2041.51</v>
      </c>
      <c r="AA529" s="49">
        <v>5.0000000000000001E-3</v>
      </c>
      <c r="AB529" s="66">
        <f>Y530/Price_data_Daily[[#This Row],[ASML]]-1</f>
        <v>1.2371989290466567E-2</v>
      </c>
      <c r="AC529" s="68">
        <f>Z530/Price_data_Daily[[#This Row],[S&amp;P500]]-1</f>
        <v>1.0291401952476242E-2</v>
      </c>
      <c r="AD529" s="70">
        <f t="shared" si="18"/>
        <v>157.4203665325833</v>
      </c>
      <c r="AE529" s="70">
        <f t="shared" si="19"/>
        <v>141.03472326691397</v>
      </c>
    </row>
    <row r="530" spans="24:31">
      <c r="X530" s="6">
        <v>42040</v>
      </c>
      <c r="Y530" s="49">
        <v>93.962800000000001</v>
      </c>
      <c r="Z530" s="49">
        <v>2062.52</v>
      </c>
      <c r="AA530" s="49">
        <v>8.0000000000000002E-3</v>
      </c>
      <c r="AB530" s="66">
        <f>Y531/Price_data_Daily[[#This Row],[ASML]]-1</f>
        <v>-2.2404611186554679E-2</v>
      </c>
      <c r="AC530" s="68">
        <f>Z531/Price_data_Daily[[#This Row],[S&amp;P500]]-1</f>
        <v>-3.4181486724977894E-3</v>
      </c>
      <c r="AD530" s="70">
        <f t="shared" si="18"/>
        <v>153.89342442757584</v>
      </c>
      <c r="AE530" s="70">
        <f t="shared" si="19"/>
        <v>140.55264561480308</v>
      </c>
    </row>
    <row r="531" spans="24:31">
      <c r="X531" s="6">
        <v>42041</v>
      </c>
      <c r="Y531" s="49">
        <v>91.857600000000005</v>
      </c>
      <c r="Z531" s="49">
        <v>2055.4699999999998</v>
      </c>
      <c r="AA531" s="49">
        <v>1.4999999999999999E-2</v>
      </c>
      <c r="AB531" s="66">
        <f>Y532/Price_data_Daily[[#This Row],[ASML]]-1</f>
        <v>-2.1232864782010474E-2</v>
      </c>
      <c r="AC531" s="68">
        <f>Z532/Price_data_Daily[[#This Row],[S&amp;P500]]-1</f>
        <v>-4.2472038025365144E-3</v>
      </c>
      <c r="AD531" s="70">
        <f t="shared" si="18"/>
        <v>150.62582615586456</v>
      </c>
      <c r="AE531" s="70">
        <f t="shared" si="19"/>
        <v>139.95568988389132</v>
      </c>
    </row>
    <row r="532" spans="24:31">
      <c r="X532" s="6">
        <v>42044</v>
      </c>
      <c r="Y532" s="49">
        <v>89.907200000000003</v>
      </c>
      <c r="Z532" s="49">
        <v>2046.74</v>
      </c>
      <c r="AA532" s="49">
        <v>3.0000000000000001E-3</v>
      </c>
      <c r="AB532" s="66">
        <f>Y533/Price_data_Daily[[#This Row],[ASML]]-1</f>
        <v>3.4972727434510187E-2</v>
      </c>
      <c r="AC532" s="68">
        <f>Z533/Price_data_Daily[[#This Row],[S&amp;P500]]-1</f>
        <v>1.0675562113409587E-2</v>
      </c>
      <c r="AD532" s="70">
        <f t="shared" si="18"/>
        <v>155.89362211861152</v>
      </c>
      <c r="AE532" s="70">
        <f t="shared" si="19"/>
        <v>141.44979554437191</v>
      </c>
    </row>
    <row r="533" spans="24:31">
      <c r="X533" s="6">
        <v>42045</v>
      </c>
      <c r="Y533" s="49">
        <v>93.051500000000004</v>
      </c>
      <c r="Z533" s="49">
        <v>2068.5900999999999</v>
      </c>
      <c r="AA533" s="49">
        <v>5.0000000000000001E-3</v>
      </c>
      <c r="AB533" s="66">
        <f>Y534/Price_data_Daily[[#This Row],[ASML]]-1</f>
        <v>1.2928324637431876E-2</v>
      </c>
      <c r="AC533" s="68">
        <f>Z534/Price_data_Daily[[#This Row],[S&amp;P500]]-1</f>
        <v>-2.9053605158257945E-5</v>
      </c>
      <c r="AD533" s="70">
        <f t="shared" si="18"/>
        <v>157.90906547426607</v>
      </c>
      <c r="AE533" s="70">
        <f t="shared" si="19"/>
        <v>141.44568591786245</v>
      </c>
    </row>
    <row r="534" spans="24:31">
      <c r="X534" s="6">
        <v>42046</v>
      </c>
      <c r="Y534" s="49">
        <v>94.254499999999993</v>
      </c>
      <c r="Z534" s="49">
        <v>2068.5300000000002</v>
      </c>
      <c r="AA534" s="49">
        <v>5.0000000000000001E-3</v>
      </c>
      <c r="AB534" s="66">
        <f>Y535/Price_data_Daily[[#This Row],[ASML]]-1</f>
        <v>5.9944087550198866E-3</v>
      </c>
      <c r="AC534" s="68">
        <f>Z535/Price_data_Daily[[#This Row],[S&amp;P500]]-1</f>
        <v>9.644530173601451E-3</v>
      </c>
      <c r="AD534" s="70">
        <f t="shared" si="18"/>
        <v>158.85563695884201</v>
      </c>
      <c r="AE534" s="70">
        <f t="shared" si="19"/>
        <v>142.80986310362303</v>
      </c>
    </row>
    <row r="535" spans="24:31">
      <c r="X535" s="6">
        <v>42047</v>
      </c>
      <c r="Y535" s="49">
        <v>94.819500000000005</v>
      </c>
      <c r="Z535" s="49">
        <v>2088.48</v>
      </c>
      <c r="AA535" s="49">
        <v>8.0000000000000002E-3</v>
      </c>
      <c r="AB535" s="66">
        <f>Y536/Price_data_Daily[[#This Row],[ASML]]-1</f>
        <v>4.2290878985862257E-3</v>
      </c>
      <c r="AC535" s="68">
        <f>Z536/Price_data_Daily[[#This Row],[S&amp;P500]]-1</f>
        <v>4.0747337776754211E-3</v>
      </c>
      <c r="AD535" s="70">
        <f t="shared" si="18"/>
        <v>159.52745141072685</v>
      </c>
      <c r="AE535" s="70">
        <f t="shared" si="19"/>
        <v>143.39177527659658</v>
      </c>
    </row>
    <row r="536" spans="24:31">
      <c r="X536" s="6">
        <v>42048</v>
      </c>
      <c r="Y536" s="49">
        <v>95.220500000000001</v>
      </c>
      <c r="Z536" s="49">
        <v>2096.9899999999998</v>
      </c>
      <c r="AA536" s="49">
        <v>5.0000000000000001E-3</v>
      </c>
      <c r="AB536" s="66">
        <f>Y537/Price_data_Daily[[#This Row],[ASML]]-1</f>
        <v>-1.4451719955261844E-2</v>
      </c>
      <c r="AC536" s="68">
        <f>Z537/Price_data_Daily[[#This Row],[S&amp;P500]]-1</f>
        <v>1.5975755726065355E-3</v>
      </c>
      <c r="AD536" s="70">
        <f t="shared" si="18"/>
        <v>157.22200535776238</v>
      </c>
      <c r="AE536" s="70">
        <f t="shared" si="19"/>
        <v>143.62085447409115</v>
      </c>
    </row>
    <row r="537" spans="24:31">
      <c r="X537" s="6">
        <v>42052</v>
      </c>
      <c r="Y537" s="49">
        <v>93.844399999999993</v>
      </c>
      <c r="Z537" s="49">
        <v>2100.3400999999999</v>
      </c>
      <c r="AA537" s="49">
        <v>8.0000000000000002E-3</v>
      </c>
      <c r="AB537" s="66">
        <f>Y538/Price_data_Daily[[#This Row],[ASML]]-1</f>
        <v>7.1863638107336758E-3</v>
      </c>
      <c r="AC537" s="68">
        <f>Z538/Price_data_Daily[[#This Row],[S&amp;P500]]-1</f>
        <v>-3.1433004588155011E-4</v>
      </c>
      <c r="AD537" s="70">
        <f t="shared" si="18"/>
        <v>158.35185988731638</v>
      </c>
      <c r="AE537" s="70">
        <f t="shared" si="19"/>
        <v>143.57571012431475</v>
      </c>
    </row>
    <row r="538" spans="24:31">
      <c r="X538" s="6">
        <v>42053</v>
      </c>
      <c r="Y538" s="49">
        <v>94.518799999999999</v>
      </c>
      <c r="Z538" s="49">
        <v>2099.6799000000001</v>
      </c>
      <c r="AA538" s="49">
        <v>1.2999999999999999E-2</v>
      </c>
      <c r="AB538" s="66">
        <f>Y539/Price_data_Daily[[#This Row],[ASML]]-1</f>
        <v>8.5813615915564245E-3</v>
      </c>
      <c r="AC538" s="68">
        <f>Z539/Price_data_Daily[[#This Row],[S&amp;P500]]-1</f>
        <v>-1.0620190249001071E-3</v>
      </c>
      <c r="AD538" s="70">
        <f t="shared" si="18"/>
        <v>159.71073445570491</v>
      </c>
      <c r="AE538" s="70">
        <f t="shared" si="19"/>
        <v>143.42322998864918</v>
      </c>
    </row>
    <row r="539" spans="24:31">
      <c r="X539" s="6">
        <v>42054</v>
      </c>
      <c r="Y539" s="49">
        <v>95.329899999999995</v>
      </c>
      <c r="Z539" s="49">
        <v>2097.4499999999998</v>
      </c>
      <c r="AA539" s="49">
        <v>1.2999999999999999E-2</v>
      </c>
      <c r="AB539" s="66">
        <f>Y540/Price_data_Daily[[#This Row],[ASML]]-1</f>
        <v>2.3906455372344482E-3</v>
      </c>
      <c r="AC539" s="68">
        <f>Z540/Price_data_Daily[[#This Row],[S&amp;P500]]-1</f>
        <v>6.1264869245991616E-3</v>
      </c>
      <c r="AD539" s="70">
        <f t="shared" si="18"/>
        <v>160.09254621027986</v>
      </c>
      <c r="AE539" s="70">
        <f t="shared" si="19"/>
        <v>144.30191053185843</v>
      </c>
    </row>
    <row r="540" spans="24:31">
      <c r="X540" s="6">
        <v>42055</v>
      </c>
      <c r="Y540" s="49">
        <v>95.5578</v>
      </c>
      <c r="Z540" s="49">
        <v>2110.3000000000002</v>
      </c>
      <c r="AA540" s="49">
        <v>0.01</v>
      </c>
      <c r="AB540" s="66">
        <f>Y541/Price_data_Daily[[#This Row],[ASML]]-1</f>
        <v>2.5743581371693303E-3</v>
      </c>
      <c r="AC540" s="68">
        <f>Z541/Price_data_Daily[[#This Row],[S&amp;P500]]-1</f>
        <v>-3.0332180258729746E-4</v>
      </c>
      <c r="AD540" s="70">
        <f t="shared" si="18"/>
        <v>160.50468175931644</v>
      </c>
      <c r="AE540" s="70">
        <f t="shared" si="19"/>
        <v>144.2581406162391</v>
      </c>
    </row>
    <row r="541" spans="24:31">
      <c r="X541" s="6">
        <v>42058</v>
      </c>
      <c r="Y541" s="49">
        <v>95.803799999999995</v>
      </c>
      <c r="Z541" s="49">
        <v>2109.6599000000001</v>
      </c>
      <c r="AA541" s="49">
        <v>1.4999999999999999E-2</v>
      </c>
      <c r="AB541" s="66">
        <f>Y542/Price_data_Daily[[#This Row],[ASML]]-1</f>
        <v>5.3558418350837966E-2</v>
      </c>
      <c r="AC541" s="68">
        <f>Z542/Price_data_Daily[[#This Row],[S&amp;P500]]-1</f>
        <v>2.7587859066762199E-3</v>
      </c>
      <c r="AD541" s="70">
        <f t="shared" si="18"/>
        <v>169.10105865225003</v>
      </c>
      <c r="AE541" s="70">
        <f t="shared" si="19"/>
        <v>144.6561179414945</v>
      </c>
    </row>
    <row r="542" spans="24:31">
      <c r="X542" s="6">
        <v>42059</v>
      </c>
      <c r="Y542" s="49">
        <v>100.9349</v>
      </c>
      <c r="Z542" s="49">
        <v>2115.48</v>
      </c>
      <c r="AA542" s="49">
        <v>1.7999999999999999E-2</v>
      </c>
      <c r="AB542" s="66">
        <f>Y543/Price_data_Daily[[#This Row],[ASML]]-1</f>
        <v>-1.6072735991218057E-2</v>
      </c>
      <c r="AC542" s="68">
        <f>Z543/Price_data_Daily[[#This Row],[S&amp;P500]]-1</f>
        <v>-7.6573638134136424E-4</v>
      </c>
      <c r="AD542" s="70">
        <f t="shared" si="18"/>
        <v>166.38314198069693</v>
      </c>
      <c r="AE542" s="70">
        <f t="shared" si="19"/>
        <v>144.54534948920309</v>
      </c>
    </row>
    <row r="543" spans="24:31">
      <c r="X543" s="6">
        <v>42060</v>
      </c>
      <c r="Y543" s="49">
        <v>99.312600000000003</v>
      </c>
      <c r="Z543" s="49">
        <v>2113.8600999999999</v>
      </c>
      <c r="AA543" s="49">
        <v>1.4999999999999999E-2</v>
      </c>
      <c r="AB543" s="66">
        <f>Y544/Price_data_Daily[[#This Row],[ASML]]-1</f>
        <v>-9.7268624524985414E-3</v>
      </c>
      <c r="AC543" s="68">
        <f>Z544/Price_data_Daily[[#This Row],[S&amp;P500]]-1</f>
        <v>-1.4760201018033658E-3</v>
      </c>
      <c r="AD543" s="70">
        <f t="shared" si="18"/>
        <v>164.76475604423615</v>
      </c>
      <c r="AE543" s="70">
        <f t="shared" si="19"/>
        <v>144.33199764773482</v>
      </c>
    </row>
    <row r="544" spans="24:31">
      <c r="X544" s="6">
        <v>42061</v>
      </c>
      <c r="Y544" s="49">
        <v>98.346599999999995</v>
      </c>
      <c r="Z544" s="49">
        <v>2110.7399999999998</v>
      </c>
      <c r="AA544" s="49">
        <v>1.2999999999999999E-2</v>
      </c>
      <c r="AB544" s="66">
        <f>Y545/Price_data_Daily[[#This Row],[ASML]]-1</f>
        <v>-2.1322546991965341E-3</v>
      </c>
      <c r="AC544" s="68">
        <f>Z545/Price_data_Daily[[#This Row],[S&amp;P500]]-1</f>
        <v>-2.9563091617157422E-3</v>
      </c>
      <c r="AD544" s="70">
        <f t="shared" si="18"/>
        <v>164.41343561889886</v>
      </c>
      <c r="AE544" s="70">
        <f t="shared" si="19"/>
        <v>143.9053076407601</v>
      </c>
    </row>
    <row r="545" spans="24:31">
      <c r="X545" s="6">
        <v>42062</v>
      </c>
      <c r="Y545" s="49">
        <v>98.136899999999997</v>
      </c>
      <c r="Z545" s="49">
        <v>2104.5</v>
      </c>
      <c r="AA545" s="49">
        <v>8.0000000000000002E-3</v>
      </c>
      <c r="AB545" s="66">
        <f>Y546/Price_data_Daily[[#This Row],[ASML]]-1</f>
        <v>2.0895300340646683E-2</v>
      </c>
      <c r="AC545" s="68">
        <f>Z546/Price_data_Daily[[#This Row],[S&amp;P500]]-1</f>
        <v>6.12492278450949E-3</v>
      </c>
      <c r="AD545" s="70">
        <f t="shared" si="18"/>
        <v>167.84890373619334</v>
      </c>
      <c r="AE545" s="70">
        <f t="shared" si="19"/>
        <v>144.78671653834084</v>
      </c>
    </row>
    <row r="546" spans="24:31">
      <c r="X546" s="6">
        <v>42065</v>
      </c>
      <c r="Y546" s="49">
        <v>100.1875</v>
      </c>
      <c r="Z546" s="49">
        <v>2117.3899000000001</v>
      </c>
      <c r="AA546" s="49">
        <v>5.0000000000000001E-3</v>
      </c>
      <c r="AB546" s="66">
        <f>Y547/Price_data_Daily[[#This Row],[ASML]]-1</f>
        <v>-1.3098440424204605E-2</v>
      </c>
      <c r="AC546" s="68">
        <f>Z547/Price_data_Daily[[#This Row],[S&amp;P500]]-1</f>
        <v>-4.5385594783463601E-3</v>
      </c>
      <c r="AD546" s="70">
        <f t="shared" si="18"/>
        <v>165.65034487033677</v>
      </c>
      <c r="AE546" s="70">
        <f t="shared" si="19"/>
        <v>144.12959341365712</v>
      </c>
    </row>
    <row r="547" spans="24:31">
      <c r="X547" s="6">
        <v>42066</v>
      </c>
      <c r="Y547" s="49">
        <v>98.875200000000007</v>
      </c>
      <c r="Z547" s="49">
        <v>2107.7800000000002</v>
      </c>
      <c r="AA547" s="49">
        <v>1.2999999999999999E-2</v>
      </c>
      <c r="AB547" s="66">
        <f>Y548/Price_data_Daily[[#This Row],[ASML]]-1</f>
        <v>1.8407042413048913E-4</v>
      </c>
      <c r="AC547" s="68">
        <f>Z548/Price_data_Daily[[#This Row],[S&amp;P500]]-1</f>
        <v>-4.3885035440131004E-3</v>
      </c>
      <c r="AD547" s="70">
        <f t="shared" si="18"/>
        <v>165.6808361995744</v>
      </c>
      <c r="AE547" s="70">
        <f t="shared" si="19"/>
        <v>143.49708018216413</v>
      </c>
    </row>
    <row r="548" spans="24:31">
      <c r="X548" s="6">
        <v>42067</v>
      </c>
      <c r="Y548" s="49">
        <v>98.8934</v>
      </c>
      <c r="Z548" s="49">
        <v>2098.5300000000002</v>
      </c>
      <c r="AA548" s="49">
        <v>0.01</v>
      </c>
      <c r="AB548" s="66">
        <f>Y549/Price_data_Daily[[#This Row],[ASML]]-1</f>
        <v>7.7406581227867921E-3</v>
      </c>
      <c r="AC548" s="68">
        <f>Z549/Price_data_Daily[[#This Row],[S&amp;P500]]-1</f>
        <v>1.1960753479816066E-3</v>
      </c>
      <c r="AD548" s="70">
        <f t="shared" si="18"/>
        <v>166.96331491009275</v>
      </c>
      <c r="AE548" s="70">
        <f t="shared" si="19"/>
        <v>143.66871350227734</v>
      </c>
    </row>
    <row r="549" spans="24:31">
      <c r="X549" s="6">
        <v>42068</v>
      </c>
      <c r="Y549" s="49">
        <v>99.658900000000003</v>
      </c>
      <c r="Z549" s="49">
        <v>2101.04</v>
      </c>
      <c r="AA549" s="49">
        <v>3.0000000000000001E-3</v>
      </c>
      <c r="AB549" s="66">
        <f>Y550/Price_data_Daily[[#This Row],[ASML]]-1</f>
        <v>-1.8564322905430419E-2</v>
      </c>
      <c r="AC549" s="68">
        <f>Z550/Price_data_Daily[[#This Row],[S&amp;P500]]-1</f>
        <v>-1.4173932909416154E-2</v>
      </c>
      <c r="AD549" s="70">
        <f t="shared" si="18"/>
        <v>163.86375401874074</v>
      </c>
      <c r="AE549" s="70">
        <f t="shared" si="19"/>
        <v>141.63236279591393</v>
      </c>
    </row>
    <row r="550" spans="24:31">
      <c r="X550" s="6">
        <v>42069</v>
      </c>
      <c r="Y550" s="49">
        <v>97.808800000000005</v>
      </c>
      <c r="Z550" s="49">
        <v>2071.2600000000002</v>
      </c>
      <c r="AA550" s="49">
        <v>5.0000000000000001E-3</v>
      </c>
      <c r="AB550" s="66">
        <f>Y551/Price_data_Daily[[#This Row],[ASML]]-1</f>
        <v>5.6845600804835694E-3</v>
      </c>
      <c r="AC550" s="68">
        <f>Z551/Price_data_Daily[[#This Row],[S&amp;P500]]-1</f>
        <v>3.9444106485906349E-3</v>
      </c>
      <c r="AD550" s="70">
        <f t="shared" si="18"/>
        <v>164.79524737347384</v>
      </c>
      <c r="AE550" s="70">
        <f t="shared" si="19"/>
        <v>142.19101899591118</v>
      </c>
    </row>
    <row r="551" spans="24:31">
      <c r="X551" s="6">
        <v>42072</v>
      </c>
      <c r="Y551" s="49">
        <v>98.364800000000002</v>
      </c>
      <c r="Z551" s="49">
        <v>2079.4299000000001</v>
      </c>
      <c r="AA551" s="49">
        <v>5.0000000000000001E-3</v>
      </c>
      <c r="AB551" s="66">
        <f>Y552/Price_data_Daily[[#This Row],[ASML]]-1</f>
        <v>-1.6492688441393621E-2</v>
      </c>
      <c r="AC551" s="68">
        <f>Z552/Price_data_Daily[[#This Row],[S&amp;P500]]-1</f>
        <v>-1.6961331564964044E-2</v>
      </c>
      <c r="AD551" s="70">
        <f t="shared" si="18"/>
        <v>162.07733070192074</v>
      </c>
      <c r="AE551" s="70">
        <f t="shared" si="19"/>
        <v>139.77926997716142</v>
      </c>
    </row>
    <row r="552" spans="24:31">
      <c r="X552" s="6">
        <v>42073</v>
      </c>
      <c r="Y552" s="49">
        <v>96.742500000000007</v>
      </c>
      <c r="Z552" s="49">
        <v>2044.16</v>
      </c>
      <c r="AA552" s="49">
        <v>0.01</v>
      </c>
      <c r="AB552" s="66">
        <f>Y553/Price_data_Daily[[#This Row],[ASML]]-1</f>
        <v>4.9936687598521878E-3</v>
      </c>
      <c r="AC552" s="68">
        <f>Z553/Price_data_Daily[[#This Row],[S&amp;P500]]-1</f>
        <v>-1.9176581089542788E-3</v>
      </c>
      <c r="AD552" s="70">
        <f t="shared" si="18"/>
        <v>162.88669120492716</v>
      </c>
      <c r="AE552" s="70">
        <f t="shared" si="19"/>
        <v>139.511221126626</v>
      </c>
    </row>
    <row r="553" spans="24:31">
      <c r="X553" s="6">
        <v>42074</v>
      </c>
      <c r="Y553" s="49">
        <v>97.2256</v>
      </c>
      <c r="Z553" s="49">
        <v>2040.24</v>
      </c>
      <c r="AA553" s="49">
        <v>1.2999999999999999E-2</v>
      </c>
      <c r="AB553" s="66">
        <f>Y554/Price_data_Daily[[#This Row],[ASML]]-1</f>
        <v>-1.7622930586183028E-2</v>
      </c>
      <c r="AC553" s="68">
        <f>Z554/Price_data_Daily[[#This Row],[S&amp;P500]]-1</f>
        <v>1.2601458651923192E-2</v>
      </c>
      <c r="AD553" s="70">
        <f t="shared" si="18"/>
        <v>160.01615035240971</v>
      </c>
      <c r="AE553" s="70">
        <f t="shared" si="19"/>
        <v>141.26926601113249</v>
      </c>
    </row>
    <row r="554" spans="24:31">
      <c r="X554" s="6">
        <v>42075</v>
      </c>
      <c r="Y554" s="49">
        <v>95.512200000000007</v>
      </c>
      <c r="Z554" s="49">
        <v>2065.9499999999998</v>
      </c>
      <c r="AA554" s="49">
        <v>1.7999999999999999E-2</v>
      </c>
      <c r="AB554" s="66">
        <f>Y555/Price_data_Daily[[#This Row],[ASML]]-1</f>
        <v>6.4881763795618941E-3</v>
      </c>
      <c r="AC554" s="68">
        <f>Z555/Price_data_Daily[[#This Row],[S&amp;P500]]-1</f>
        <v>-6.0747355937945668E-3</v>
      </c>
      <c r="AD554" s="70">
        <f t="shared" si="18"/>
        <v>161.05436335947465</v>
      </c>
      <c r="AE554" s="70">
        <f t="shared" si="19"/>
        <v>140.41109257258543</v>
      </c>
    </row>
    <row r="555" spans="24:31">
      <c r="X555" s="6">
        <v>42076</v>
      </c>
      <c r="Y555" s="49">
        <v>96.131900000000002</v>
      </c>
      <c r="Z555" s="49">
        <v>2053.3998999999999</v>
      </c>
      <c r="AA555" s="49">
        <v>2.3E-2</v>
      </c>
      <c r="AB555" s="66">
        <f>Y556/Price_data_Daily[[#This Row],[ASML]]-1</f>
        <v>2.2089441694172152E-2</v>
      </c>
      <c r="AC555" s="68">
        <f>Z556/Price_data_Daily[[#This Row],[S&amp;P500]]-1</f>
        <v>1.3533652163906229E-2</v>
      </c>
      <c r="AD555" s="70">
        <f t="shared" si="18"/>
        <v>164.61196432849579</v>
      </c>
      <c r="AE555" s="70">
        <f t="shared" si="19"/>
        <v>142.31136745941683</v>
      </c>
    </row>
    <row r="556" spans="24:31">
      <c r="X556" s="6">
        <v>42079</v>
      </c>
      <c r="Y556" s="49">
        <v>98.255399999999995</v>
      </c>
      <c r="Z556" s="49">
        <v>2081.1898999999999</v>
      </c>
      <c r="AA556" s="49">
        <v>0.03</v>
      </c>
      <c r="AB556" s="66">
        <f>Y557/Price_data_Daily[[#This Row],[ASML]]-1</f>
        <v>-9.6462891606975409E-3</v>
      </c>
      <c r="AC556" s="68">
        <f>Z557/Price_data_Daily[[#This Row],[S&amp;P500]]-1</f>
        <v>-3.32016794815293E-3</v>
      </c>
      <c r="AD556" s="70">
        <f t="shared" si="18"/>
        <v>163.0240697212727</v>
      </c>
      <c r="AE556" s="70">
        <f t="shared" si="19"/>
        <v>141.83886981852027</v>
      </c>
    </row>
    <row r="557" spans="24:31">
      <c r="X557" s="6">
        <v>42080</v>
      </c>
      <c r="Y557" s="49">
        <v>97.307599999999994</v>
      </c>
      <c r="Z557" s="49">
        <v>2074.2800000000002</v>
      </c>
      <c r="AA557" s="49">
        <v>4.8000000000000001E-2</v>
      </c>
      <c r="AB557" s="66">
        <f>Y558/Price_data_Daily[[#This Row],[ASML]]-1</f>
        <v>4.6861704532852322E-4</v>
      </c>
      <c r="AC557" s="68">
        <f>Z558/Price_data_Daily[[#This Row],[S&amp;P500]]-1</f>
        <v>1.2158435698169878E-2</v>
      </c>
      <c r="AD557" s="70">
        <f t="shared" si="18"/>
        <v>163.10046557914291</v>
      </c>
      <c r="AE557" s="70">
        <f t="shared" si="19"/>
        <v>143.56340859670982</v>
      </c>
    </row>
    <row r="558" spans="24:31">
      <c r="X558" s="6">
        <v>42081</v>
      </c>
      <c r="Y558" s="49">
        <v>97.353200000000001</v>
      </c>
      <c r="Z558" s="49">
        <v>2099.5</v>
      </c>
      <c r="AA558" s="49">
        <v>3.7999999999999999E-2</v>
      </c>
      <c r="AB558" s="66">
        <f>Y559/Price_data_Daily[[#This Row],[ASML]]-1</f>
        <v>2.995279045783894E-3</v>
      </c>
      <c r="AC558" s="68">
        <f>Z559/Price_data_Daily[[#This Row],[S&amp;P500]]-1</f>
        <v>-4.8725887115980138E-3</v>
      </c>
      <c r="AD558" s="70">
        <f t="shared" si="18"/>
        <v>163.58899698604972</v>
      </c>
      <c r="AE558" s="70">
        <f t="shared" si="19"/>
        <v>142.86388315258296</v>
      </c>
    </row>
    <row r="559" spans="24:31">
      <c r="X559" s="6">
        <v>42082</v>
      </c>
      <c r="Y559" s="49">
        <v>97.644800000000004</v>
      </c>
      <c r="Z559" s="49">
        <v>2089.27</v>
      </c>
      <c r="AA559" s="49">
        <v>0.01</v>
      </c>
      <c r="AB559" s="66">
        <f>Y560/Price_data_Daily[[#This Row],[ASML]]-1</f>
        <v>2.8187880972668333E-2</v>
      </c>
      <c r="AC559" s="68">
        <f>Z560/Price_data_Daily[[#This Row],[S&amp;P500]]-1</f>
        <v>9.012765224217123E-3</v>
      </c>
      <c r="AD559" s="70">
        <f t="shared" si="18"/>
        <v>168.20022416153068</v>
      </c>
      <c r="AE559" s="70">
        <f t="shared" si="19"/>
        <v>144.15148179045718</v>
      </c>
    </row>
    <row r="560" spans="24:31">
      <c r="X560" s="6">
        <v>42083</v>
      </c>
      <c r="Y560" s="49">
        <v>100.3972</v>
      </c>
      <c r="Z560" s="49">
        <v>2108.1001000000001</v>
      </c>
      <c r="AA560" s="49">
        <v>3.0000000000000001E-3</v>
      </c>
      <c r="AB560" s="66">
        <f>Y561/Price_data_Daily[[#This Row],[ASML]]-1</f>
        <v>5.0828110744125521E-3</v>
      </c>
      <c r="AC560" s="68">
        <f>Z561/Price_data_Daily[[#This Row],[S&amp;P500]]-1</f>
        <v>-1.7457425290194895E-3</v>
      </c>
      <c r="AD560" s="70">
        <f t="shared" si="18"/>
        <v>169.0551541236176</v>
      </c>
      <c r="AE560" s="70">
        <f t="shared" si="19"/>
        <v>143.8998304180744</v>
      </c>
    </row>
    <row r="561" spans="24:31">
      <c r="X561" s="6">
        <v>42086</v>
      </c>
      <c r="Y561" s="49">
        <v>100.9075</v>
      </c>
      <c r="Z561" s="49">
        <v>2104.4198999999999</v>
      </c>
      <c r="AA561" s="49">
        <v>3.0000000000000001E-3</v>
      </c>
      <c r="AB561" s="66">
        <f>Y562/Price_data_Daily[[#This Row],[ASML]]-1</f>
        <v>-2.979956891212221E-3</v>
      </c>
      <c r="AC561" s="68">
        <f>Z562/Price_data_Daily[[#This Row],[S&amp;P500]]-1</f>
        <v>-6.1394116259781972E-3</v>
      </c>
      <c r="AD561" s="70">
        <f t="shared" si="18"/>
        <v>168.55137705209199</v>
      </c>
      <c r="AE561" s="70">
        <f t="shared" si="19"/>
        <v>143.01637012622939</v>
      </c>
    </row>
    <row r="562" spans="24:31">
      <c r="X562" s="6">
        <v>42087</v>
      </c>
      <c r="Y562" s="49">
        <v>100.60680000000001</v>
      </c>
      <c r="Z562" s="49">
        <v>2091.5</v>
      </c>
      <c r="AA562" s="49">
        <v>1.4999999999999999E-2</v>
      </c>
      <c r="AB562" s="66">
        <f>Y563/Price_data_Daily[[#This Row],[ASML]]-1</f>
        <v>-5.21783815805692E-2</v>
      </c>
      <c r="AC562" s="68">
        <f>Z563/Price_data_Daily[[#This Row],[S&amp;P500]]-1</f>
        <v>-1.4558928998326448E-2</v>
      </c>
      <c r="AD562" s="70">
        <f t="shared" si="18"/>
        <v>159.75663898433754</v>
      </c>
      <c r="AE562" s="70">
        <f t="shared" si="19"/>
        <v>140.93420494796325</v>
      </c>
    </row>
    <row r="563" spans="24:31">
      <c r="X563" s="6">
        <v>42088</v>
      </c>
      <c r="Y563" s="49">
        <v>95.357299999999995</v>
      </c>
      <c r="Z563" s="49">
        <v>2061.0500000000002</v>
      </c>
      <c r="AA563" s="49">
        <v>1.7999999999999999E-2</v>
      </c>
      <c r="AB563" s="66">
        <f>Y564/Price_data_Daily[[#This Row],[ASML]]-1</f>
        <v>-5.3044706592992874E-2</v>
      </c>
      <c r="AC563" s="68">
        <f>Z564/Price_data_Daily[[#This Row],[S&amp;P500]]-1</f>
        <v>-2.3774774993330361E-3</v>
      </c>
      <c r="AD563" s="70">
        <f t="shared" si="18"/>
        <v>151.28239494313067</v>
      </c>
      <c r="AE563" s="70">
        <f t="shared" si="19"/>
        <v>140.59913704681307</v>
      </c>
    </row>
    <row r="564" spans="24:31">
      <c r="X564" s="6">
        <v>42089</v>
      </c>
      <c r="Y564" s="49">
        <v>90.299099999999996</v>
      </c>
      <c r="Z564" s="49">
        <v>2056.1498999999999</v>
      </c>
      <c r="AA564" s="49">
        <v>2.8000000000000001E-2</v>
      </c>
      <c r="AB564" s="66">
        <f>Y565/Price_data_Daily[[#This Row],[ASML]]-1</f>
        <v>2.8057865471527554E-2</v>
      </c>
      <c r="AC564" s="68">
        <f>Z565/Price_data_Daily[[#This Row],[S&amp;P500]]-1</f>
        <v>2.368552993145201E-3</v>
      </c>
      <c r="AD564" s="70">
        <f t="shared" si="18"/>
        <v>155.52705602865552</v>
      </c>
      <c r="AE564" s="70">
        <f t="shared" si="19"/>
        <v>140.93215355369892</v>
      </c>
    </row>
    <row r="565" spans="24:31">
      <c r="X565" s="6">
        <v>42090</v>
      </c>
      <c r="Y565" s="49">
        <v>92.832700000000003</v>
      </c>
      <c r="Z565" s="49">
        <v>2061.02</v>
      </c>
      <c r="AA565" s="49">
        <v>0.03</v>
      </c>
      <c r="AB565" s="66">
        <f>Y566/Price_data_Daily[[#This Row],[ASML]]-1</f>
        <v>1.2370640948717426E-2</v>
      </c>
      <c r="AC565" s="68">
        <f>Z566/Price_data_Daily[[#This Row],[S&amp;P500]]-1</f>
        <v>1.2236659518102488E-2</v>
      </c>
      <c r="AD565" s="70">
        <f t="shared" si="18"/>
        <v>157.45102539659709</v>
      </c>
      <c r="AE565" s="70">
        <f t="shared" si="19"/>
        <v>142.65669233188848</v>
      </c>
    </row>
    <row r="566" spans="24:31">
      <c r="X566" s="6">
        <v>42093</v>
      </c>
      <c r="Y566" s="49">
        <v>93.981099999999998</v>
      </c>
      <c r="Z566" s="49">
        <v>2086.2399999999998</v>
      </c>
      <c r="AA566" s="49">
        <v>2.3E-2</v>
      </c>
      <c r="AB566" s="66">
        <f>Y567/Price_data_Daily[[#This Row],[ASML]]-1</f>
        <v>-2.026790492982089E-2</v>
      </c>
      <c r="AC566" s="68">
        <f>Z567/Price_data_Daily[[#This Row],[S&amp;P500]]-1</f>
        <v>-8.7957761331388662E-3</v>
      </c>
      <c r="AD566" s="70">
        <f t="shared" si="18"/>
        <v>154.25982298275605</v>
      </c>
      <c r="AE566" s="70">
        <f t="shared" si="19"/>
        <v>141.40191600224313</v>
      </c>
    </row>
    <row r="567" spans="24:31">
      <c r="X567" s="6">
        <v>42094</v>
      </c>
      <c r="Y567" s="49">
        <v>92.076300000000003</v>
      </c>
      <c r="Z567" s="49">
        <v>2067.8899000000001</v>
      </c>
      <c r="AA567" s="49">
        <v>2.5000000000000001E-2</v>
      </c>
      <c r="AB567" s="66">
        <f>Y568/Price_data_Daily[[#This Row],[ASML]]-1</f>
        <v>-6.8302049495907458E-3</v>
      </c>
      <c r="AC567" s="68">
        <f>Z568/Price_data_Daily[[#This Row],[S&amp;P500]]-1</f>
        <v>-3.9653948694271524E-3</v>
      </c>
      <c r="AD567" s="70">
        <f t="shared" si="18"/>
        <v>153.20619677629622</v>
      </c>
      <c r="AE567" s="70">
        <f t="shared" si="19"/>
        <v>140.84120157000066</v>
      </c>
    </row>
    <row r="568" spans="24:31">
      <c r="X568" s="6">
        <v>42095</v>
      </c>
      <c r="Y568" s="49">
        <v>91.447400000000002</v>
      </c>
      <c r="Z568" s="49">
        <v>2059.6898999999999</v>
      </c>
      <c r="AA568" s="49">
        <v>3.3000000000000002E-2</v>
      </c>
      <c r="AB568" s="66">
        <f>Y569/Price_data_Daily[[#This Row],[ASML]]-1</f>
        <v>3.9869914289525354E-3</v>
      </c>
      <c r="AC568" s="68">
        <f>Z569/Price_data_Daily[[#This Row],[S&amp;P500]]-1</f>
        <v>3.529706097990859E-3</v>
      </c>
      <c r="AD568" s="70">
        <f t="shared" si="18"/>
        <v>153.81702856970574</v>
      </c>
      <c r="AE568" s="70">
        <f t="shared" si="19"/>
        <v>141.33832961803066</v>
      </c>
    </row>
    <row r="569" spans="24:31">
      <c r="X569" s="6">
        <v>42096</v>
      </c>
      <c r="Y569" s="49">
        <v>91.811999999999998</v>
      </c>
      <c r="Z569" s="49">
        <v>2066.96</v>
      </c>
      <c r="AA569" s="49">
        <v>0.01</v>
      </c>
      <c r="AB569" s="66">
        <f>Y570/Price_data_Daily[[#This Row],[ASML]]-1</f>
        <v>-5.062519060689219E-3</v>
      </c>
      <c r="AC569" s="68">
        <f>Z570/Price_data_Daily[[#This Row],[S&amp;P500]]-1</f>
        <v>6.6087877849596577E-3</v>
      </c>
      <c r="AD569" s="70">
        <f t="shared" si="18"/>
        <v>153.03832693071303</v>
      </c>
      <c r="AE569" s="70">
        <f t="shared" si="19"/>
        <v>142.2724046443569</v>
      </c>
    </row>
    <row r="570" spans="24:31">
      <c r="X570" s="6">
        <v>42100</v>
      </c>
      <c r="Y570" s="49">
        <v>91.347200000000001</v>
      </c>
      <c r="Z570" s="49">
        <v>2080.6201000000001</v>
      </c>
      <c r="AA570" s="49">
        <v>3.0000000000000001E-3</v>
      </c>
      <c r="AB570" s="66">
        <f>Y571/Price_data_Daily[[#This Row],[ASML]]-1</f>
        <v>-5.98814194633146E-4</v>
      </c>
      <c r="AC570" s="68">
        <f>Z571/Price_data_Daily[[#This Row],[S&amp;P500]]-1</f>
        <v>-2.0618853004448212E-3</v>
      </c>
      <c r="AD570" s="70">
        <f t="shared" si="18"/>
        <v>152.946685408224</v>
      </c>
      <c r="AE570" s="70">
        <f t="shared" si="19"/>
        <v>141.97905526456177</v>
      </c>
    </row>
    <row r="571" spans="24:31">
      <c r="X571" s="6">
        <v>42101</v>
      </c>
      <c r="Y571" s="49">
        <v>91.292500000000004</v>
      </c>
      <c r="Z571" s="49">
        <v>2076.3301000000001</v>
      </c>
      <c r="AA571" s="49">
        <v>1.4999999999999999E-2</v>
      </c>
      <c r="AB571" s="66">
        <f>Y572/Price_data_Daily[[#This Row],[ASML]]-1</f>
        <v>-1.9968781663334267E-3</v>
      </c>
      <c r="AC571" s="68">
        <f>Z572/Price_data_Daily[[#This Row],[S&amp;P500]]-1</f>
        <v>2.6825214352956817E-3</v>
      </c>
      <c r="AD571" s="70">
        <f t="shared" si="18"/>
        <v>152.64126951151925</v>
      </c>
      <c r="AE571" s="70">
        <f t="shared" si="19"/>
        <v>142.35991712367198</v>
      </c>
    </row>
    <row r="572" spans="24:31">
      <c r="X572" s="6">
        <v>42102</v>
      </c>
      <c r="Y572" s="49">
        <v>91.110200000000006</v>
      </c>
      <c r="Z572" s="49">
        <v>2081.8998999999999</v>
      </c>
      <c r="AA572" s="49">
        <v>1.7999999999999999E-2</v>
      </c>
      <c r="AB572" s="66">
        <f>Y573/Price_data_Daily[[#This Row],[ASML]]-1</f>
        <v>7.7027599544288172E-3</v>
      </c>
      <c r="AC572" s="68">
        <f>Z573/Price_data_Daily[[#This Row],[S&amp;P500]]-1</f>
        <v>4.4574669512209564E-3</v>
      </c>
      <c r="AD572" s="70">
        <f t="shared" si="18"/>
        <v>153.81702856970577</v>
      </c>
      <c r="AE572" s="70">
        <f t="shared" si="19"/>
        <v>142.9944817494293</v>
      </c>
    </row>
    <row r="573" spans="24:31">
      <c r="X573" s="6">
        <v>42103</v>
      </c>
      <c r="Y573" s="49">
        <v>91.811999999999998</v>
      </c>
      <c r="Z573" s="49">
        <v>2091.1799000000001</v>
      </c>
      <c r="AA573" s="49">
        <v>0.02</v>
      </c>
      <c r="AB573" s="66">
        <f>Y574/Price_data_Daily[[#This Row],[ASML]]-1</f>
        <v>-7.1472138718250422E-3</v>
      </c>
      <c r="AC573" s="68">
        <f>Z574/Price_data_Daily[[#This Row],[S&amp;P500]]-1</f>
        <v>5.2029000470021902E-3</v>
      </c>
      <c r="AD573" s="70">
        <f t="shared" si="18"/>
        <v>152.71766536938947</v>
      </c>
      <c r="AE573" s="70">
        <f t="shared" si="19"/>
        <v>143.73846774524446</v>
      </c>
    </row>
    <row r="574" spans="24:31">
      <c r="X574" s="6">
        <v>42104</v>
      </c>
      <c r="Y574" s="49">
        <v>91.155799999999999</v>
      </c>
      <c r="Z574" s="49">
        <v>2102.0601000000001</v>
      </c>
      <c r="AA574" s="49">
        <v>1.4999999999999999E-2</v>
      </c>
      <c r="AB574" s="66">
        <f>Y575/Price_data_Daily[[#This Row],[ASML]]-1</f>
        <v>-2.0997018291759595E-3</v>
      </c>
      <c r="AC574" s="68">
        <f>Z575/Price_data_Daily[[#This Row],[S&amp;P500]]-1</f>
        <v>-4.5813152535457702E-3</v>
      </c>
      <c r="AD574" s="70">
        <f t="shared" si="18"/>
        <v>152.39700380806588</v>
      </c>
      <c r="AE574" s="70">
        <f t="shared" si="19"/>
        <v>143.07995651044189</v>
      </c>
    </row>
    <row r="575" spans="24:31">
      <c r="X575" s="6">
        <v>42107</v>
      </c>
      <c r="Y575" s="49">
        <v>90.964399999999998</v>
      </c>
      <c r="Z575" s="49">
        <v>2092.4299000000001</v>
      </c>
      <c r="AA575" s="49">
        <v>5.0000000000000001E-3</v>
      </c>
      <c r="AB575" s="66">
        <f>Y576/Price_data_Daily[[#This Row],[ASML]]-1</f>
        <v>1.6028248413666457E-3</v>
      </c>
      <c r="AC575" s="68">
        <f>Z576/Price_data_Daily[[#This Row],[S&amp;P500]]-1</f>
        <v>1.6297798076772008E-3</v>
      </c>
      <c r="AD575" s="70">
        <f t="shared" si="18"/>
        <v>152.64126951151928</v>
      </c>
      <c r="AE575" s="70">
        <f t="shared" si="19"/>
        <v>143.31314533444595</v>
      </c>
    </row>
    <row r="576" spans="24:31">
      <c r="X576" s="6">
        <v>42108</v>
      </c>
      <c r="Y576" s="49">
        <v>91.110200000000006</v>
      </c>
      <c r="Z576" s="49">
        <v>2095.8400999999999</v>
      </c>
      <c r="AA576" s="49">
        <v>0.01</v>
      </c>
      <c r="AB576" s="66">
        <f>Y577/Price_data_Daily[[#This Row],[ASML]]-1</f>
        <v>-3.8310748961148278E-2</v>
      </c>
      <c r="AC576" s="68">
        <f>Z577/Price_data_Daily[[#This Row],[S&amp;P500]]-1</f>
        <v>5.1481980901120217E-3</v>
      </c>
      <c r="AD576" s="70">
        <f t="shared" si="18"/>
        <v>146.79346815415249</v>
      </c>
      <c r="AE576" s="70">
        <f t="shared" si="19"/>
        <v>144.05094979554468</v>
      </c>
    </row>
    <row r="577" spans="24:31">
      <c r="X577" s="6">
        <v>42109</v>
      </c>
      <c r="Y577" s="49">
        <v>87.619699999999995</v>
      </c>
      <c r="Z577" s="49">
        <v>2106.6298999999999</v>
      </c>
      <c r="AA577" s="49">
        <v>1.4999999999999999E-2</v>
      </c>
      <c r="AB577" s="66">
        <f>Y578/Price_data_Daily[[#This Row],[ASML]]-1</f>
        <v>-1.0609486222847075E-2</v>
      </c>
      <c r="AC577" s="68">
        <f>Z578/Price_data_Daily[[#This Row],[S&amp;P500]]-1</f>
        <v>-7.7844713017705125E-4</v>
      </c>
      <c r="AD577" s="70">
        <f t="shared" si="18"/>
        <v>145.23606487616706</v>
      </c>
      <c r="AE577" s="70">
        <f t="shared" si="19"/>
        <v>143.93881374707706</v>
      </c>
    </row>
    <row r="578" spans="24:31">
      <c r="X578" s="6">
        <v>42110</v>
      </c>
      <c r="Y578" s="49">
        <v>86.690100000000001</v>
      </c>
      <c r="Z578" s="49">
        <v>2104.9899999999998</v>
      </c>
      <c r="AA578" s="49">
        <v>0.01</v>
      </c>
      <c r="AB578" s="66">
        <f>Y579/Price_data_Daily[[#This Row],[ASML]]-1</f>
        <v>-6.5186220802606609E-3</v>
      </c>
      <c r="AC578" s="68">
        <f>Z579/Price_data_Daily[[#This Row],[S&amp;P500]]-1</f>
        <v>-1.1311265136651372E-2</v>
      </c>
      <c r="AD578" s="70">
        <f t="shared" si="18"/>
        <v>144.28932585681511</v>
      </c>
      <c r="AE578" s="70">
        <f t="shared" si="19"/>
        <v>142.3106836613288</v>
      </c>
    </row>
    <row r="579" spans="24:31">
      <c r="X579" s="6">
        <v>42111</v>
      </c>
      <c r="Y579" s="49">
        <v>86.125</v>
      </c>
      <c r="Z579" s="49">
        <v>2081.1799000000001</v>
      </c>
      <c r="AA579" s="49">
        <v>1.2999999999999999E-2</v>
      </c>
      <c r="AB579" s="66">
        <f>Y580/Price_data_Daily[[#This Row],[ASML]]-1</f>
        <v>1.6719883889695142E-2</v>
      </c>
      <c r="AC579" s="68">
        <f>Z580/Price_data_Daily[[#This Row],[S&amp;P500]]-1</f>
        <v>9.2351458900787886E-3</v>
      </c>
      <c r="AD579" s="70">
        <f t="shared" si="18"/>
        <v>146.70182663166344</v>
      </c>
      <c r="AE579" s="70">
        <f t="shared" si="19"/>
        <v>143.62494358665802</v>
      </c>
    </row>
    <row r="580" spans="24:31">
      <c r="X580" s="6">
        <v>42114</v>
      </c>
      <c r="Y580" s="49">
        <v>87.564999999999998</v>
      </c>
      <c r="Z580" s="49">
        <v>2100.3998999999999</v>
      </c>
      <c r="AA580" s="49">
        <v>1.2999999999999999E-2</v>
      </c>
      <c r="AB580" s="66">
        <f>Y581/Price_data_Daily[[#This Row],[ASML]]-1</f>
        <v>1.7381373836578673E-2</v>
      </c>
      <c r="AC580" s="68">
        <f>Z581/Price_data_Daily[[#This Row],[S&amp;P500]]-1</f>
        <v>-1.4806228090183948E-3</v>
      </c>
      <c r="AD580" s="70">
        <f t="shared" si="18"/>
        <v>149.25170592285733</v>
      </c>
      <c r="AE580" s="70">
        <f t="shared" si="19"/>
        <v>143.41228921923963</v>
      </c>
    </row>
    <row r="581" spans="24:31">
      <c r="X581" s="6">
        <v>42115</v>
      </c>
      <c r="Y581" s="49">
        <v>89.087000000000003</v>
      </c>
      <c r="Z581" s="49">
        <v>2097.29</v>
      </c>
      <c r="AA581" s="49">
        <v>0.02</v>
      </c>
      <c r="AB581" s="66">
        <f>Y582/Price_data_Daily[[#This Row],[ASML]]-1</f>
        <v>0.10291512790867352</v>
      </c>
      <c r="AC581" s="68">
        <f>Z582/Price_data_Daily[[#This Row],[S&amp;P500]]-1</f>
        <v>5.08751770141469E-3</v>
      </c>
      <c r="AD581" s="70">
        <f t="shared" si="18"/>
        <v>164.6119643284959</v>
      </c>
      <c r="AE581" s="70">
        <f t="shared" si="19"/>
        <v>144.14190177924291</v>
      </c>
    </row>
    <row r="582" spans="24:31">
      <c r="X582" s="6">
        <v>42116</v>
      </c>
      <c r="Y582" s="49">
        <v>98.255399999999995</v>
      </c>
      <c r="Z582" s="49">
        <v>2107.96</v>
      </c>
      <c r="AA582" s="49">
        <v>0.02</v>
      </c>
      <c r="AB582" s="66">
        <f>Y583/Price_data_Daily[[#This Row],[ASML]]-1</f>
        <v>8.1624012522467648E-3</v>
      </c>
      <c r="AC582" s="68">
        <f>Z583/Price_data_Daily[[#This Row],[S&amp;P500]]-1</f>
        <v>2.3576823089621612E-3</v>
      </c>
      <c r="AD582" s="70">
        <f t="shared" si="18"/>
        <v>165.95559323226561</v>
      </c>
      <c r="AE582" s="70">
        <f t="shared" si="19"/>
        <v>144.481742591048</v>
      </c>
    </row>
    <row r="583" spans="24:31">
      <c r="X583" s="6">
        <v>42117</v>
      </c>
      <c r="Y583" s="49">
        <v>99.057400000000001</v>
      </c>
      <c r="Z583" s="49">
        <v>2112.9299000000001</v>
      </c>
      <c r="AA583" s="49">
        <v>0.02</v>
      </c>
      <c r="AB583" s="66">
        <f>Y584/Price_data_Daily[[#This Row],[ASML]]-1</f>
        <v>-6.6648226179972792E-3</v>
      </c>
      <c r="AC583" s="68">
        <f>Z584/Price_data_Daily[[#This Row],[S&amp;P500]]-1</f>
        <v>2.2527959872211678E-3</v>
      </c>
      <c r="AD583" s="70">
        <f t="shared" si="18"/>
        <v>164.84952864090806</v>
      </c>
      <c r="AE583" s="70">
        <f t="shared" si="19"/>
        <v>144.80723048098383</v>
      </c>
    </row>
    <row r="584" spans="24:31">
      <c r="X584" s="6">
        <v>42118</v>
      </c>
      <c r="Y584" s="49">
        <v>98.397199999999998</v>
      </c>
      <c r="Z584" s="49">
        <v>2117.6898999999999</v>
      </c>
      <c r="AA584" s="49">
        <v>1.4999999999999999E-2</v>
      </c>
      <c r="AB584" s="66">
        <f>Y585/Price_data_Daily[[#This Row],[ASML]]-1</f>
        <v>2.379640884090195E-2</v>
      </c>
      <c r="AC584" s="68">
        <f>Z585/Price_data_Daily[[#This Row],[S&amp;P500]]-1</f>
        <v>-4.1413051079858265E-3</v>
      </c>
      <c r="AD584" s="70">
        <f t="shared" si="18"/>
        <v>168.77235542167708</v>
      </c>
      <c r="AE584" s="70">
        <f t="shared" si="19"/>
        <v>144.20753955771966</v>
      </c>
    </row>
    <row r="585" spans="24:31">
      <c r="X585" s="6">
        <v>42121</v>
      </c>
      <c r="Y585" s="49">
        <v>100.73869999999999</v>
      </c>
      <c r="Z585" s="49">
        <v>2108.9198999999999</v>
      </c>
      <c r="AA585" s="49">
        <v>1.2999999999999999E-2</v>
      </c>
      <c r="AB585" s="66">
        <f>Y586/Price_data_Daily[[#This Row],[ASML]]-1</f>
        <v>7.2961036821017622E-4</v>
      </c>
      <c r="AC585" s="68">
        <f>Z586/Price_data_Daily[[#This Row],[S&amp;P500]]-1</f>
        <v>2.7692374660603924E-3</v>
      </c>
      <c r="AD585" s="70">
        <f t="shared" si="18"/>
        <v>168.89549348205998</v>
      </c>
      <c r="AE585" s="70">
        <f t="shared" si="19"/>
        <v>144.60688447915129</v>
      </c>
    </row>
    <row r="586" spans="24:31">
      <c r="X586" s="6">
        <v>42122</v>
      </c>
      <c r="Y586" s="49">
        <v>100.8122</v>
      </c>
      <c r="Z586" s="49">
        <v>2114.7600000000002</v>
      </c>
      <c r="AA586" s="49">
        <v>1.2999999999999999E-2</v>
      </c>
      <c r="AB586" s="66">
        <f>Y587/Price_data_Daily[[#This Row],[ASML]]-1</f>
        <v>-1.9582947302013154E-2</v>
      </c>
      <c r="AC586" s="68">
        <f>Z587/Price_data_Daily[[#This Row],[S&amp;P500]]-1</f>
        <v>-3.7403298719477229E-3</v>
      </c>
      <c r="AD586" s="70">
        <f t="shared" si="18"/>
        <v>165.58802193365329</v>
      </c>
      <c r="AE586" s="70">
        <f t="shared" si="19"/>
        <v>144.06600702944462</v>
      </c>
    </row>
    <row r="587" spans="24:31">
      <c r="X587" s="6">
        <v>42123</v>
      </c>
      <c r="Y587" s="49">
        <v>98.837999999999994</v>
      </c>
      <c r="Z587" s="49">
        <v>2106.8501000000001</v>
      </c>
      <c r="AA587" s="49">
        <v>3.0000000000000001E-3</v>
      </c>
      <c r="AB587" s="66">
        <f>Y588/Price_data_Daily[[#This Row],[ASML]]-1</f>
        <v>-5.574778931180191E-3</v>
      </c>
      <c r="AC587" s="68">
        <f>Z588/Price_data_Daily[[#This Row],[S&amp;P500]]-1</f>
        <v>-1.0128912351191954E-2</v>
      </c>
      <c r="AD587" s="70">
        <f t="shared" si="18"/>
        <v>164.66490531772175</v>
      </c>
      <c r="AE587" s="70">
        <f t="shared" si="19"/>
        <v>142.60677507145718</v>
      </c>
    </row>
    <row r="588" spans="24:31">
      <c r="X588" s="6">
        <v>42124</v>
      </c>
      <c r="Y588" s="49">
        <v>98.287000000000006</v>
      </c>
      <c r="Z588" s="49">
        <v>2085.5100000000002</v>
      </c>
      <c r="AA588" s="49">
        <v>5.0000000000000001E-3</v>
      </c>
      <c r="AB588" s="66">
        <f>Y589/Price_data_Daily[[#This Row],[ASML]]-1</f>
        <v>1.2425854894340116E-2</v>
      </c>
      <c r="AC588" s="68">
        <f>Z589/Price_data_Daily[[#This Row],[S&amp;P500]]-1</f>
        <v>1.0922987662490113E-2</v>
      </c>
      <c r="AD588" s="70">
        <f t="shared" si="18"/>
        <v>166.71100753739</v>
      </c>
      <c r="AE588" s="70">
        <f t="shared" si="19"/>
        <v>144.16446711615021</v>
      </c>
    </row>
    <row r="589" spans="24:31">
      <c r="X589" s="6">
        <v>42125</v>
      </c>
      <c r="Y589" s="49">
        <v>99.508300000000006</v>
      </c>
      <c r="Z589" s="49">
        <v>2108.29</v>
      </c>
      <c r="AA589" s="49">
        <v>3.0000000000000001E-3</v>
      </c>
      <c r="AB589" s="66">
        <f>Y590/Price_data_Daily[[#This Row],[ASML]]-1</f>
        <v>-4.4287762930329544E-3</v>
      </c>
      <c r="AC589" s="68">
        <f>Z590/Price_data_Daily[[#This Row],[S&amp;P500]]-1</f>
        <v>2.9407719051932624E-3</v>
      </c>
      <c r="AD589" s="70">
        <f t="shared" si="18"/>
        <v>165.97268177942078</v>
      </c>
      <c r="AE589" s="70">
        <f t="shared" si="19"/>
        <v>144.58842193077254</v>
      </c>
    </row>
    <row r="590" spans="24:31">
      <c r="X590" s="6">
        <v>42128</v>
      </c>
      <c r="Y590" s="49">
        <v>99.067599999999999</v>
      </c>
      <c r="Z590" s="49">
        <v>2114.4899999999998</v>
      </c>
      <c r="AA590" s="49">
        <v>3.0000000000000001E-3</v>
      </c>
      <c r="AB590" s="66">
        <f>Y591/Price_data_Daily[[#This Row],[ASML]]-1</f>
        <v>-2.2708736256858986E-2</v>
      </c>
      <c r="AC590" s="68">
        <f>Z591/Price_data_Daily[[#This Row],[S&amp;P500]]-1</f>
        <v>-1.1837369767650707E-2</v>
      </c>
      <c r="AD590" s="70">
        <f t="shared" ref="AD590:AD653" si="20">AD589*(1+AB590)</f>
        <v>162.20365192304834</v>
      </c>
      <c r="AE590" s="70">
        <f t="shared" ref="AE590:AE653" si="21">AE589*(1+AC590)</f>
        <v>142.8768753162569</v>
      </c>
    </row>
    <row r="591" spans="24:31">
      <c r="X591" s="6">
        <v>42129</v>
      </c>
      <c r="Y591" s="49">
        <v>96.817899999999995</v>
      </c>
      <c r="Z591" s="49">
        <v>2089.46</v>
      </c>
      <c r="AA591" s="49">
        <v>8.0000000000000002E-3</v>
      </c>
      <c r="AB591" s="66">
        <f>Y592/Price_data_Daily[[#This Row],[ASML]]-1</f>
        <v>3.4146578267035821E-3</v>
      </c>
      <c r="AC591" s="68">
        <f>Z592/Price_data_Daily[[#This Row],[S&amp;P500]]-1</f>
        <v>-4.4557445464379342E-3</v>
      </c>
      <c r="AD591" s="70">
        <f t="shared" si="20"/>
        <v>162.75752189260729</v>
      </c>
      <c r="AE591" s="70">
        <f t="shared" si="21"/>
        <v>142.24025245825439</v>
      </c>
    </row>
    <row r="592" spans="24:31">
      <c r="X592" s="6">
        <v>42130</v>
      </c>
      <c r="Y592" s="49">
        <v>97.148499999999999</v>
      </c>
      <c r="Z592" s="49">
        <v>2080.1498999999999</v>
      </c>
      <c r="AA592" s="49">
        <v>0.01</v>
      </c>
      <c r="AB592" s="66">
        <f>Y593/Price_data_Daily[[#This Row],[ASML]]-1</f>
        <v>3.9691812019742034E-3</v>
      </c>
      <c r="AC592" s="68">
        <f>Z593/Price_data_Daily[[#This Row],[S&amp;P500]]-1</f>
        <v>3.7738145698058556E-3</v>
      </c>
      <c r="AD592" s="70">
        <f t="shared" si="20"/>
        <v>163.40353598898332</v>
      </c>
      <c r="AE592" s="70">
        <f t="shared" si="21"/>
        <v>142.77704079539421</v>
      </c>
    </row>
    <row r="593" spans="24:31">
      <c r="X593" s="6">
        <v>42131</v>
      </c>
      <c r="Y593" s="49">
        <v>97.534099999999995</v>
      </c>
      <c r="Z593" s="49">
        <v>2088</v>
      </c>
      <c r="AA593" s="49">
        <v>5.0000000000000001E-3</v>
      </c>
      <c r="AB593" s="66">
        <f>Y594/Price_data_Daily[[#This Row],[ASML]]-1</f>
        <v>1.4309867010614763E-2</v>
      </c>
      <c r="AC593" s="68">
        <f>Z594/Price_data_Daily[[#This Row],[S&amp;P500]]-1</f>
        <v>1.3457902298850577E-2</v>
      </c>
      <c r="AD593" s="70">
        <f t="shared" si="20"/>
        <v>165.74181885804987</v>
      </c>
      <c r="AE593" s="70">
        <f t="shared" si="21"/>
        <v>144.69852026093764</v>
      </c>
    </row>
    <row r="594" spans="24:31">
      <c r="X594" s="6">
        <v>42132</v>
      </c>
      <c r="Y594" s="49">
        <v>98.9298</v>
      </c>
      <c r="Z594" s="49">
        <v>2116.1001000000001</v>
      </c>
      <c r="AA594" s="49">
        <v>3.0000000000000001E-3</v>
      </c>
      <c r="AB594" s="66">
        <f>Y595/Price_data_Daily[[#This Row],[ASML]]-1</f>
        <v>8.168418413865064E-3</v>
      </c>
      <c r="AC594" s="68">
        <f>Z595/Price_data_Daily[[#This Row],[S&amp;P500]]-1</f>
        <v>-5.0895512929657327E-3</v>
      </c>
      <c r="AD594" s="70">
        <f t="shared" si="20"/>
        <v>167.09566738315746</v>
      </c>
      <c r="AE594" s="70">
        <f t="shared" si="21"/>
        <v>143.96206972005336</v>
      </c>
    </row>
    <row r="595" spans="24:31">
      <c r="X595" s="6">
        <v>42135</v>
      </c>
      <c r="Y595" s="49">
        <v>99.737899999999996</v>
      </c>
      <c r="Z595" s="49">
        <v>2105.3301000000001</v>
      </c>
      <c r="AA595" s="49">
        <v>5.0000000000000001E-3</v>
      </c>
      <c r="AB595" s="66">
        <f>Y596/Price_data_Daily[[#This Row],[ASML]]-1</f>
        <v>9.1239137780085855E-5</v>
      </c>
      <c r="AC595" s="68">
        <f>Z596/Price_data_Daily[[#This Row],[S&amp;P500]]-1</f>
        <v>-2.9496562083067834E-3</v>
      </c>
      <c r="AD595" s="70">
        <f t="shared" si="20"/>
        <v>167.11091304777628</v>
      </c>
      <c r="AE595" s="70">
        <f t="shared" si="21"/>
        <v>143.53743110734291</v>
      </c>
    </row>
    <row r="596" spans="24:31">
      <c r="X596" s="6">
        <v>42136</v>
      </c>
      <c r="Y596" s="49">
        <v>99.747</v>
      </c>
      <c r="Z596" s="49">
        <v>2099.1201000000001</v>
      </c>
      <c r="AA596" s="49">
        <v>1.2999999999999999E-2</v>
      </c>
      <c r="AB596" s="66">
        <f>Y597/Price_data_Daily[[#This Row],[ASML]]-1</f>
        <v>-4.6016421546513087E-4</v>
      </c>
      <c r="AC596" s="68">
        <f>Z597/Price_data_Daily[[#This Row],[S&amp;P500]]-1</f>
        <v>-3.0493729253511237E-4</v>
      </c>
      <c r="AD596" s="70">
        <f t="shared" si="20"/>
        <v>167.03401458557798</v>
      </c>
      <c r="AE596" s="70">
        <f t="shared" si="21"/>
        <v>143.49366119172359</v>
      </c>
    </row>
    <row r="597" spans="24:31">
      <c r="X597" s="6">
        <v>42137</v>
      </c>
      <c r="Y597" s="49">
        <v>99.701099999999997</v>
      </c>
      <c r="Z597" s="49">
        <v>2098.48</v>
      </c>
      <c r="AA597" s="49">
        <v>0.01</v>
      </c>
      <c r="AB597" s="66">
        <f>Y598/Price_data_Daily[[#This Row],[ASML]]-1</f>
        <v>1.8420057552023028E-2</v>
      </c>
      <c r="AC597" s="68">
        <f>Z598/Price_data_Daily[[#This Row],[S&amp;P500]]-1</f>
        <v>1.0779278334794862E-2</v>
      </c>
      <c r="AD597" s="70">
        <f t="shared" si="20"/>
        <v>170.11079074738979</v>
      </c>
      <c r="AE597" s="70">
        <f t="shared" si="21"/>
        <v>145.04041930498792</v>
      </c>
    </row>
    <row r="598" spans="24:31">
      <c r="X598" s="6">
        <v>42138</v>
      </c>
      <c r="Y598" s="49">
        <v>101.5376</v>
      </c>
      <c r="Z598" s="49">
        <v>2121.1001000000001</v>
      </c>
      <c r="AA598" s="49">
        <v>0.01</v>
      </c>
      <c r="AB598" s="66">
        <f>Y599/Price_data_Daily[[#This Row],[ASML]]-1</f>
        <v>4.2496572698191848E-3</v>
      </c>
      <c r="AC598" s="68">
        <f>Z599/Price_data_Daily[[#This Row],[S&amp;P500]]-1</f>
        <v>7.6842200893767476E-4</v>
      </c>
      <c r="AD598" s="70">
        <f t="shared" si="20"/>
        <v>170.83370330596412</v>
      </c>
      <c r="AE598" s="70">
        <f t="shared" si="21"/>
        <v>145.15187155536742</v>
      </c>
    </row>
    <row r="599" spans="24:31">
      <c r="X599" s="6">
        <v>42139</v>
      </c>
      <c r="Y599" s="49">
        <v>101.9691</v>
      </c>
      <c r="Z599" s="49">
        <v>2122.73</v>
      </c>
      <c r="AA599" s="49">
        <v>0.01</v>
      </c>
      <c r="AB599" s="66">
        <f>Y600/Price_data_Daily[[#This Row],[ASML]]-1</f>
        <v>-2.6968954320483185E-4</v>
      </c>
      <c r="AC599" s="68">
        <f>Z600/Price_data_Daily[[#This Row],[S&amp;P500]]-1</f>
        <v>3.0479618227470251E-3</v>
      </c>
      <c r="AD599" s="70">
        <f t="shared" si="20"/>
        <v>170.78763124255553</v>
      </c>
      <c r="AE599" s="70">
        <f t="shared" si="21"/>
        <v>145.59428891836845</v>
      </c>
    </row>
    <row r="600" spans="24:31">
      <c r="X600" s="6">
        <v>42142</v>
      </c>
      <c r="Y600" s="49">
        <v>101.94159999999999</v>
      </c>
      <c r="Z600" s="49">
        <v>2129.1999999999998</v>
      </c>
      <c r="AA600" s="49">
        <v>8.0000000000000002E-3</v>
      </c>
      <c r="AB600" s="66">
        <f>Y601/Price_data_Daily[[#This Row],[ASML]]-1</f>
        <v>1.8010311786358368E-3</v>
      </c>
      <c r="AC600" s="68">
        <f>Z601/Price_data_Daily[[#This Row],[S&amp;P500]]-1</f>
        <v>-6.4338718767598113E-4</v>
      </c>
      <c r="AD600" s="70">
        <f t="shared" si="20"/>
        <v>171.09522509134874</v>
      </c>
      <c r="AE600" s="70">
        <f t="shared" si="21"/>
        <v>145.50061541827958</v>
      </c>
    </row>
    <row r="601" spans="24:31">
      <c r="X601" s="6">
        <v>42143</v>
      </c>
      <c r="Y601" s="49">
        <v>102.12520000000001</v>
      </c>
      <c r="Z601" s="49">
        <v>2127.8301000000001</v>
      </c>
      <c r="AA601" s="49">
        <v>0.01</v>
      </c>
      <c r="AB601" s="66">
        <f>Y602/Price_data_Daily[[#This Row],[ASML]]-1</f>
        <v>3.7767367897443282E-3</v>
      </c>
      <c r="AC601" s="68">
        <f>Z602/Price_data_Daily[[#This Row],[S&amp;P500]]-1</f>
        <v>-9.3052542117910697E-4</v>
      </c>
      <c r="AD601" s="70">
        <f t="shared" si="20"/>
        <v>171.74140672250081</v>
      </c>
      <c r="AE601" s="70">
        <f t="shared" si="21"/>
        <v>145.36522339683566</v>
      </c>
    </row>
    <row r="602" spans="24:31">
      <c r="X602" s="6">
        <v>42144</v>
      </c>
      <c r="Y602" s="49">
        <v>102.51090000000001</v>
      </c>
      <c r="Z602" s="49">
        <v>2125.8501000000001</v>
      </c>
      <c r="AA602" s="49">
        <v>1.2999999999999999E-2</v>
      </c>
      <c r="AB602" s="66">
        <f>Y603/Price_data_Daily[[#This Row],[ASML]]-1</f>
        <v>-9.8526107955365649E-4</v>
      </c>
      <c r="AC602" s="68">
        <f>Z603/Price_data_Daily[[#This Row],[S&amp;P500]]-1</f>
        <v>2.3378882640878729E-3</v>
      </c>
      <c r="AD602" s="70">
        <f t="shared" si="20"/>
        <v>171.57219659870933</v>
      </c>
      <c r="AE602" s="70">
        <f t="shared" si="21"/>
        <v>145.70507104662164</v>
      </c>
    </row>
    <row r="603" spans="24:31">
      <c r="X603" s="6">
        <v>42145</v>
      </c>
      <c r="Y603" s="49">
        <v>102.40989999999999</v>
      </c>
      <c r="Z603" s="49">
        <v>2130.8200999999999</v>
      </c>
      <c r="AA603" s="49">
        <v>1.2999999999999999E-2</v>
      </c>
      <c r="AB603" s="66">
        <f>Y604/Price_data_Daily[[#This Row],[ASML]]-1</f>
        <v>-4.9311638816168513E-3</v>
      </c>
      <c r="AC603" s="68">
        <f>Z604/Price_data_Daily[[#This Row],[S&amp;P500]]-1</f>
        <v>-2.2338816871493306E-3</v>
      </c>
      <c r="AD603" s="70">
        <f t="shared" si="20"/>
        <v>170.72614597975212</v>
      </c>
      <c r="AE603" s="70">
        <f t="shared" si="21"/>
        <v>145.37958315668581</v>
      </c>
    </row>
    <row r="604" spans="24:31">
      <c r="X604" s="6">
        <v>42146</v>
      </c>
      <c r="Y604" s="49">
        <v>101.9049</v>
      </c>
      <c r="Z604" s="49">
        <v>2126.0601000000001</v>
      </c>
      <c r="AA604" s="49">
        <v>0.01</v>
      </c>
      <c r="AB604" s="66">
        <f>Y605/Price_data_Daily[[#This Row],[ASML]]-1</f>
        <v>-1.8111984801515879E-2</v>
      </c>
      <c r="AC604" s="68">
        <f>Z605/Price_data_Daily[[#This Row],[S&amp;P500]]-1</f>
        <v>-1.0281976506684942E-2</v>
      </c>
      <c r="AD604" s="70">
        <f t="shared" si="20"/>
        <v>167.63395661854545</v>
      </c>
      <c r="AE604" s="70">
        <f t="shared" si="21"/>
        <v>143.88479369811711</v>
      </c>
    </row>
    <row r="605" spans="24:31">
      <c r="X605" s="6">
        <v>42150</v>
      </c>
      <c r="Y605" s="49">
        <v>100.0592</v>
      </c>
      <c r="Z605" s="49">
        <v>2104.1999999999998</v>
      </c>
      <c r="AA605" s="49">
        <v>0.01</v>
      </c>
      <c r="AB605" s="66">
        <f>Y606/Price_data_Daily[[#This Row],[ASML]]-1</f>
        <v>3.2669659561539666E-2</v>
      </c>
      <c r="AC605" s="68">
        <f>Z606/Price_data_Daily[[#This Row],[S&amp;P500]]-1</f>
        <v>9.1626271266991299E-3</v>
      </c>
      <c r="AD605" s="70">
        <f t="shared" si="20"/>
        <v>173.11050091222725</v>
      </c>
      <c r="AE605" s="70">
        <f t="shared" si="21"/>
        <v>145.20315641197499</v>
      </c>
    </row>
    <row r="606" spans="24:31">
      <c r="X606" s="6">
        <v>42151</v>
      </c>
      <c r="Y606" s="49">
        <v>103.32810000000001</v>
      </c>
      <c r="Z606" s="49">
        <v>2123.48</v>
      </c>
      <c r="AA606" s="49">
        <v>1.2999999999999999E-2</v>
      </c>
      <c r="AB606" s="66">
        <f>Y607/Price_data_Daily[[#This Row],[ASML]]-1</f>
        <v>1.1286378052049573E-2</v>
      </c>
      <c r="AC606" s="68">
        <f>Z607/Price_data_Daily[[#This Row],[S&amp;P500]]-1</f>
        <v>-1.2667884792887385E-3</v>
      </c>
      <c r="AD606" s="70">
        <f t="shared" si="20"/>
        <v>175.06429147030232</v>
      </c>
      <c r="AE606" s="70">
        <f t="shared" si="21"/>
        <v>145.01921472627595</v>
      </c>
    </row>
    <row r="607" spans="24:31">
      <c r="X607" s="6">
        <v>42152</v>
      </c>
      <c r="Y607" s="49">
        <v>104.4943</v>
      </c>
      <c r="Z607" s="49">
        <v>2120.79</v>
      </c>
      <c r="AA607" s="49">
        <v>3.0000000000000001E-3</v>
      </c>
      <c r="AB607" s="66">
        <f>Y608/Price_data_Daily[[#This Row],[ASML]]-1</f>
        <v>-1.3181580239304824E-2</v>
      </c>
      <c r="AC607" s="68">
        <f>Z608/Price_data_Daily[[#This Row],[S&amp;P500]]-1</f>
        <v>-6.3184473710267142E-3</v>
      </c>
      <c r="AD607" s="70">
        <f t="shared" si="20"/>
        <v>172.75666746524948</v>
      </c>
      <c r="AE607" s="70">
        <f t="shared" si="21"/>
        <v>144.10291845024034</v>
      </c>
    </row>
    <row r="608" spans="24:31">
      <c r="X608" s="6">
        <v>42153</v>
      </c>
      <c r="Y608" s="49">
        <v>103.1169</v>
      </c>
      <c r="Z608" s="49">
        <v>2107.3899000000001</v>
      </c>
      <c r="AA608" s="49">
        <v>3.0000000000000001E-3</v>
      </c>
      <c r="AB608" s="66">
        <f>Y609/Price_data_Daily[[#This Row],[ASML]]-1</f>
        <v>-5.9660443632421067E-3</v>
      </c>
      <c r="AC608" s="68">
        <f>Z609/Price_data_Daily[[#This Row],[S&amp;P500]]-1</f>
        <v>2.0594670212663591E-3</v>
      </c>
      <c r="AD608" s="70">
        <f t="shared" si="20"/>
        <v>171.72599352310593</v>
      </c>
      <c r="AE608" s="70">
        <f t="shared" si="21"/>
        <v>144.39969365845684</v>
      </c>
    </row>
    <row r="609" spans="24:31">
      <c r="X609" s="6">
        <v>42156</v>
      </c>
      <c r="Y609" s="49">
        <v>102.5017</v>
      </c>
      <c r="Z609" s="49">
        <v>2111.73</v>
      </c>
      <c r="AA609" s="49">
        <v>8.0000000000000002E-3</v>
      </c>
      <c r="AB609" s="66">
        <f>Y610/Price_data_Daily[[#This Row],[ASML]]-1</f>
        <v>-1.4153911593661417E-2</v>
      </c>
      <c r="AC609" s="68">
        <f>Z610/Price_data_Daily[[#This Row],[S&amp;P500]]-1</f>
        <v>-1.0086043196809724E-3</v>
      </c>
      <c r="AD609" s="70">
        <f t="shared" si="20"/>
        <v>169.29539899244622</v>
      </c>
      <c r="AE609" s="70">
        <f t="shared" si="21"/>
        <v>144.25405150367231</v>
      </c>
    </row>
    <row r="610" spans="24:31">
      <c r="X610" s="6">
        <v>42157</v>
      </c>
      <c r="Y610" s="49">
        <v>101.0509</v>
      </c>
      <c r="Z610" s="49">
        <v>2109.6001000000001</v>
      </c>
      <c r="AA610" s="49">
        <v>0.01</v>
      </c>
      <c r="AB610" s="66">
        <f>Y611/Price_data_Daily[[#This Row],[ASML]]-1</f>
        <v>1.5175520455532832E-2</v>
      </c>
      <c r="AC610" s="68">
        <f>Z611/Price_data_Daily[[#This Row],[S&amp;P500]]-1</f>
        <v>2.1188849962605616E-3</v>
      </c>
      <c r="AD610" s="70">
        <f t="shared" si="20"/>
        <v>171.86454478288368</v>
      </c>
      <c r="AE610" s="70">
        <f t="shared" si="21"/>
        <v>144.55970924905324</v>
      </c>
    </row>
    <row r="611" spans="24:31">
      <c r="X611" s="6">
        <v>42158</v>
      </c>
      <c r="Y611" s="49">
        <v>102.5844</v>
      </c>
      <c r="Z611" s="49">
        <v>2114.0700999999999</v>
      </c>
      <c r="AA611" s="49">
        <v>0.01</v>
      </c>
      <c r="AB611" s="66">
        <f>Y612/Price_data_Daily[[#This Row],[ASML]]-1</f>
        <v>-1.0114598320992263E-2</v>
      </c>
      <c r="AC611" s="68">
        <f>Z612/Price_data_Daily[[#This Row],[S&amp;P500]]-1</f>
        <v>-8.6231766865252357E-3</v>
      </c>
      <c r="AD611" s="70">
        <f t="shared" si="20"/>
        <v>170.12620394678464</v>
      </c>
      <c r="AE611" s="70">
        <f t="shared" si="21"/>
        <v>143.31314533444595</v>
      </c>
    </row>
    <row r="612" spans="24:31">
      <c r="X612" s="6">
        <v>42159</v>
      </c>
      <c r="Y612" s="49">
        <v>101.5468</v>
      </c>
      <c r="Z612" s="49">
        <v>2095.8400999999999</v>
      </c>
      <c r="AA612" s="49">
        <v>5.0000000000000001E-3</v>
      </c>
      <c r="AB612" s="66">
        <f>Y613/Price_data_Daily[[#This Row],[ASML]]-1</f>
        <v>-1.3473590502113275E-2</v>
      </c>
      <c r="AC612" s="68">
        <f>Z613/Price_data_Daily[[#This Row],[S&amp;P500]]-1</f>
        <v>-1.4361782656986399E-3</v>
      </c>
      <c r="AD612" s="70">
        <f t="shared" si="20"/>
        <v>167.83399314112665</v>
      </c>
      <c r="AE612" s="70">
        <f t="shared" si="21"/>
        <v>143.10732210992771</v>
      </c>
    </row>
    <row r="613" spans="24:31">
      <c r="X613" s="6">
        <v>42160</v>
      </c>
      <c r="Y613" s="49">
        <v>100.1786</v>
      </c>
      <c r="Z613" s="49">
        <v>2092.8301000000001</v>
      </c>
      <c r="AA613" s="49">
        <v>0.01</v>
      </c>
      <c r="AB613" s="66">
        <f>Y614/Price_data_Daily[[#This Row],[ASML]]-1</f>
        <v>-1.1915718526711361E-2</v>
      </c>
      <c r="AC613" s="68">
        <f>Z614/Price_data_Daily[[#This Row],[S&amp;P500]]-1</f>
        <v>-6.4745341726497596E-3</v>
      </c>
      <c r="AD613" s="70">
        <f t="shared" si="20"/>
        <v>165.834130519643</v>
      </c>
      <c r="AE613" s="70">
        <f t="shared" si="21"/>
        <v>142.18076886257057</v>
      </c>
    </row>
    <row r="614" spans="24:31">
      <c r="X614" s="6">
        <v>42163</v>
      </c>
      <c r="Y614" s="49">
        <v>98.984899999999996</v>
      </c>
      <c r="Z614" s="49">
        <v>2079.2800000000002</v>
      </c>
      <c r="AA614" s="49">
        <v>0.01</v>
      </c>
      <c r="AB614" s="66">
        <f>Y615/Price_data_Daily[[#This Row],[ASML]]-1</f>
        <v>4.1743740711968069E-3</v>
      </c>
      <c r="AC614" s="68">
        <f>Z615/Price_data_Daily[[#This Row],[S&amp;P500]]-1</f>
        <v>4.1836597283650967E-4</v>
      </c>
      <c r="AD614" s="70">
        <f t="shared" si="20"/>
        <v>166.52638421420366</v>
      </c>
      <c r="AE614" s="70">
        <f t="shared" si="21"/>
        <v>142.24025245825442</v>
      </c>
    </row>
    <row r="615" spans="24:31">
      <c r="X615" s="6">
        <v>42164</v>
      </c>
      <c r="Y615" s="49">
        <v>99.398099999999999</v>
      </c>
      <c r="Z615" s="49">
        <v>2080.1498999999999</v>
      </c>
      <c r="AA615" s="49">
        <v>1.2999999999999999E-2</v>
      </c>
      <c r="AB615" s="66">
        <f>Y616/Price_data_Daily[[#This Row],[ASML]]-1</f>
        <v>6.8361467673929699E-3</v>
      </c>
      <c r="AC615" s="68">
        <f>Z616/Price_data_Daily[[#This Row],[S&amp;P500]]-1</f>
        <v>1.2042449440783143E-2</v>
      </c>
      <c r="AD615" s="70">
        <f t="shared" si="20"/>
        <v>167.66478301733522</v>
      </c>
      <c r="AE615" s="70">
        <f t="shared" si="21"/>
        <v>143.95317350692719</v>
      </c>
    </row>
    <row r="616" spans="24:31">
      <c r="X616" s="6">
        <v>42165</v>
      </c>
      <c r="Y616" s="49">
        <v>100.0776</v>
      </c>
      <c r="Z616" s="49">
        <v>2105.1999999999998</v>
      </c>
      <c r="AA616" s="49">
        <v>1.2999999999999999E-2</v>
      </c>
      <c r="AB616" s="66">
        <f>Y617/Price_data_Daily[[#This Row],[ASML]]-1</f>
        <v>9.2668089562497613E-3</v>
      </c>
      <c r="AC616" s="68">
        <f>Z617/Price_data_Daily[[#This Row],[S&amp;P500]]-1</f>
        <v>1.7385996579897256E-3</v>
      </c>
      <c r="AD616" s="70">
        <f t="shared" si="20"/>
        <v>169.21850053024795</v>
      </c>
      <c r="AE616" s="70">
        <f t="shared" si="21"/>
        <v>144.20345044515287</v>
      </c>
    </row>
    <row r="617" spans="24:31">
      <c r="X617" s="6">
        <v>42166</v>
      </c>
      <c r="Y617" s="49">
        <v>101.005</v>
      </c>
      <c r="Z617" s="49">
        <v>2108.8600999999999</v>
      </c>
      <c r="AA617" s="49">
        <v>8.0000000000000002E-3</v>
      </c>
      <c r="AB617" s="66">
        <f>Y618/Price_data_Daily[[#This Row],[ASML]]-1</f>
        <v>-1.9000049502499894E-2</v>
      </c>
      <c r="AC617" s="68">
        <f>Z618/Price_data_Daily[[#This Row],[S&amp;P500]]-1</f>
        <v>-6.9942999063806743E-3</v>
      </c>
      <c r="AD617" s="70">
        <f t="shared" si="20"/>
        <v>166.00334064343443</v>
      </c>
      <c r="AE617" s="70">
        <f t="shared" si="21"/>
        <v>143.19484826520457</v>
      </c>
    </row>
    <row r="618" spans="24:31">
      <c r="X618" s="6">
        <v>42167</v>
      </c>
      <c r="Y618" s="49">
        <v>99.085899999999995</v>
      </c>
      <c r="Z618" s="49">
        <v>2094.1100999999999</v>
      </c>
      <c r="AA618" s="49">
        <v>5.0000000000000001E-3</v>
      </c>
      <c r="AB618" s="66">
        <f>Y619/Price_data_Daily[[#This Row],[ASML]]-1</f>
        <v>4.355816518798461E-3</v>
      </c>
      <c r="AC618" s="68">
        <f>Z619/Price_data_Daily[[#This Row],[S&amp;P500]]-1</f>
        <v>-4.6225840752116554E-3</v>
      </c>
      <c r="AD618" s="70">
        <f t="shared" si="20"/>
        <v>166.72642073678483</v>
      </c>
      <c r="AE618" s="70">
        <f t="shared" si="21"/>
        <v>142.53291803996149</v>
      </c>
    </row>
    <row r="619" spans="24:31">
      <c r="X619" s="6">
        <v>42170</v>
      </c>
      <c r="Y619" s="49">
        <v>99.517499999999998</v>
      </c>
      <c r="Z619" s="49">
        <v>2084.4299000000001</v>
      </c>
      <c r="AA619" s="49">
        <v>3.0000000000000001E-3</v>
      </c>
      <c r="AB619" s="66">
        <f>Y620/Price_data_Daily[[#This Row],[ASML]]-1</f>
        <v>7.657949606853176E-3</v>
      </c>
      <c r="AC619" s="68">
        <f>Z620/Price_data_Daily[[#This Row],[S&amp;P500]]-1</f>
        <v>5.6898531344229397E-3</v>
      </c>
      <c r="AD619" s="70">
        <f t="shared" si="20"/>
        <v>168.00320326491814</v>
      </c>
      <c r="AE619" s="70">
        <f t="shared" si="21"/>
        <v>143.3439094104296</v>
      </c>
    </row>
    <row r="620" spans="24:31">
      <c r="X620" s="6">
        <v>42171</v>
      </c>
      <c r="Y620" s="49">
        <v>100.2796</v>
      </c>
      <c r="Z620" s="49">
        <v>2096.29</v>
      </c>
      <c r="AA620" s="49">
        <v>8.0000000000000002E-3</v>
      </c>
      <c r="AB620" s="66">
        <f>Y621/Price_data_Daily[[#This Row],[ASML]]-1</f>
        <v>-1.2727414150036531E-2</v>
      </c>
      <c r="AC620" s="68">
        <f>Z621/Price_data_Daily[[#This Row],[S&amp;P500]]-1</f>
        <v>1.9796402215341846E-3</v>
      </c>
      <c r="AD620" s="70">
        <f t="shared" si="20"/>
        <v>165.86495691843277</v>
      </c>
      <c r="AE620" s="70">
        <f t="shared" si="21"/>
        <v>143.62767877901044</v>
      </c>
    </row>
    <row r="621" spans="24:31">
      <c r="X621" s="6">
        <v>42172</v>
      </c>
      <c r="Y621" s="49">
        <v>99.003299999999996</v>
      </c>
      <c r="Z621" s="49">
        <v>2100.4398999999999</v>
      </c>
      <c r="AA621" s="49">
        <v>3.0000000000000001E-3</v>
      </c>
      <c r="AB621" s="66">
        <f>Y622/Price_data_Daily[[#This Row],[ASML]]-1</f>
        <v>1.0294606341404666E-2</v>
      </c>
      <c r="AC621" s="68">
        <f>Z622/Price_data_Daily[[#This Row],[S&amp;P500]]-1</f>
        <v>9.9027351365776894E-3</v>
      </c>
      <c r="AD621" s="70">
        <f t="shared" si="20"/>
        <v>167.57247135574207</v>
      </c>
      <c r="AE621" s="70">
        <f t="shared" si="21"/>
        <v>145.04998564024044</v>
      </c>
    </row>
    <row r="622" spans="24:31">
      <c r="X622" s="6">
        <v>42173</v>
      </c>
      <c r="Y622" s="49">
        <v>100.02249999999999</v>
      </c>
      <c r="Z622" s="49">
        <v>2121.2399999999998</v>
      </c>
      <c r="AA622" s="49">
        <v>3.0000000000000001E-3</v>
      </c>
      <c r="AB622" s="66">
        <f>Y623/Price_data_Daily[[#This Row],[ASML]]-1</f>
        <v>-1.1017521057761215E-3</v>
      </c>
      <c r="AC622" s="68">
        <f>Z623/Price_data_Daily[[#This Row],[S&amp;P500]]-1</f>
        <v>-5.3035017254059458E-3</v>
      </c>
      <c r="AD622" s="70">
        <f t="shared" si="20"/>
        <v>167.38784803255578</v>
      </c>
      <c r="AE622" s="70">
        <f t="shared" si="21"/>
        <v>144.28071279112731</v>
      </c>
    </row>
    <row r="623" spans="24:31">
      <c r="X623" s="6">
        <v>42174</v>
      </c>
      <c r="Y623" s="49">
        <v>99.912300000000002</v>
      </c>
      <c r="Z623" s="49">
        <v>2109.9899999999998</v>
      </c>
      <c r="AA623" s="49">
        <v>3.0000000000000001E-3</v>
      </c>
      <c r="AB623" s="66">
        <f>Y624/Price_data_Daily[[#This Row],[ASML]]-1</f>
        <v>2.8489985717474076E-2</v>
      </c>
      <c r="AC623" s="68">
        <f>Z624/Price_data_Daily[[#This Row],[S&amp;P500]]-1</f>
        <v>6.0948630088295541E-3</v>
      </c>
      <c r="AD623" s="70">
        <f t="shared" si="20"/>
        <v>172.156725432282</v>
      </c>
      <c r="AE623" s="70">
        <f t="shared" si="21"/>
        <v>145.16008397040551</v>
      </c>
    </row>
    <row r="624" spans="24:31">
      <c r="X624" s="6">
        <v>42177</v>
      </c>
      <c r="Y624" s="49">
        <v>102.75879999999999</v>
      </c>
      <c r="Z624" s="49">
        <v>2122.8501000000001</v>
      </c>
      <c r="AA624" s="49">
        <v>3.0000000000000001E-3</v>
      </c>
      <c r="AB624" s="66">
        <f>Y625/Price_data_Daily[[#This Row],[ASML]]-1</f>
        <v>-8.0421336177532998E-3</v>
      </c>
      <c r="AC624" s="68">
        <f>Z625/Price_data_Daily[[#This Row],[S&amp;P500]]-1</f>
        <v>6.3589040036293731E-4</v>
      </c>
      <c r="AD624" s="70">
        <f t="shared" si="20"/>
        <v>170.77221804316073</v>
      </c>
      <c r="AE624" s="70">
        <f t="shared" si="21"/>
        <v>145.25238987431817</v>
      </c>
    </row>
    <row r="625" spans="24:31">
      <c r="X625" s="6">
        <v>42178</v>
      </c>
      <c r="Y625" s="49">
        <v>101.9324</v>
      </c>
      <c r="Z625" s="49">
        <v>2124.1999999999998</v>
      </c>
      <c r="AA625" s="49">
        <v>8.0000000000000002E-3</v>
      </c>
      <c r="AB625" s="66">
        <f>Y626/Price_data_Daily[[#This Row],[ASML]]-1</f>
        <v>-9.3679732842549823E-3</v>
      </c>
      <c r="AC625" s="68">
        <f>Z626/Price_data_Daily[[#This Row],[S&amp;P500]]-1</f>
        <v>-7.3533094812162636E-3</v>
      </c>
      <c r="AD625" s="70">
        <f t="shared" si="20"/>
        <v>169.17242846683945</v>
      </c>
      <c r="AE625" s="70">
        <f t="shared" si="21"/>
        <v>144.18430409868603</v>
      </c>
    </row>
    <row r="626" spans="24:31">
      <c r="X626" s="6">
        <v>42179</v>
      </c>
      <c r="Y626" s="49">
        <v>100.97750000000001</v>
      </c>
      <c r="Z626" s="49">
        <v>2108.5801000000001</v>
      </c>
      <c r="AA626" s="49">
        <v>5.0000000000000001E-3</v>
      </c>
      <c r="AB626" s="66">
        <f>Y627/Price_data_Daily[[#This Row],[ASML]]-1</f>
        <v>2.6362308435046167E-3</v>
      </c>
      <c r="AC626" s="68">
        <f>Z627/Price_data_Daily[[#This Row],[S&amp;P500]]-1</f>
        <v>-2.973565007087009E-3</v>
      </c>
      <c r="AD626" s="70">
        <f t="shared" si="20"/>
        <v>169.61840604063431</v>
      </c>
      <c r="AE626" s="70">
        <f t="shared" si="21"/>
        <v>143.75556269744698</v>
      </c>
    </row>
    <row r="627" spans="24:31">
      <c r="X627" s="6">
        <v>42180</v>
      </c>
      <c r="Y627" s="49">
        <v>101.2437</v>
      </c>
      <c r="Z627" s="49">
        <v>2102.3101000000001</v>
      </c>
      <c r="AA627" s="49">
        <v>5.0000000000000001E-3</v>
      </c>
      <c r="AB627" s="66">
        <f>Y628/Price_data_Daily[[#This Row],[ASML]]-1</f>
        <v>-1.3422069718906027E-2</v>
      </c>
      <c r="AC627" s="68">
        <f>Z628/Price_data_Daily[[#This Row],[S&amp;P500]]-1</f>
        <v>-3.9009468679251924E-4</v>
      </c>
      <c r="AD627" s="70">
        <f t="shared" si="20"/>
        <v>167.34177596914722</v>
      </c>
      <c r="AE627" s="70">
        <f t="shared" si="21"/>
        <v>143.69948441624183</v>
      </c>
    </row>
    <row r="628" spans="24:31">
      <c r="X628" s="6">
        <v>42181</v>
      </c>
      <c r="Y628" s="49">
        <v>99.884799999999998</v>
      </c>
      <c r="Z628" s="49">
        <v>2101.4899999999998</v>
      </c>
      <c r="AA628" s="49">
        <v>5.0000000000000001E-3</v>
      </c>
      <c r="AB628" s="66">
        <f>Y629/Price_data_Daily[[#This Row],[ASML]]-1</f>
        <v>-3.8793690331261566E-2</v>
      </c>
      <c r="AC628" s="68">
        <f>Z629/Price_data_Daily[[#This Row],[S&amp;P500]]-1</f>
        <v>-2.0866194937877225E-2</v>
      </c>
      <c r="AD628" s="70">
        <f t="shared" si="20"/>
        <v>160.84997093271679</v>
      </c>
      <c r="AE628" s="70">
        <f t="shared" si="21"/>
        <v>140.70102296194008</v>
      </c>
    </row>
    <row r="629" spans="24:31">
      <c r="X629" s="6">
        <v>42184</v>
      </c>
      <c r="Y629" s="49">
        <v>96.009900000000002</v>
      </c>
      <c r="Z629" s="49">
        <v>2057.6399000000001</v>
      </c>
      <c r="AA629" s="49">
        <v>5.0000000000000001E-3</v>
      </c>
      <c r="AB629" s="66">
        <f>Y630/Price_data_Daily[[#This Row],[ASML]]-1</f>
        <v>-4.1131175014244015E-3</v>
      </c>
      <c r="AC629" s="68">
        <f>Z630/Price_data_Daily[[#This Row],[S&amp;P500]]-1</f>
        <v>2.6584826625881686E-3</v>
      </c>
      <c r="AD629" s="70">
        <f t="shared" si="20"/>
        <v>160.18837610216983</v>
      </c>
      <c r="AE629" s="70">
        <f t="shared" si="21"/>
        <v>141.07507419209281</v>
      </c>
    </row>
    <row r="630" spans="24:31">
      <c r="X630" s="6">
        <v>42185</v>
      </c>
      <c r="Y630" s="49">
        <v>95.614999999999995</v>
      </c>
      <c r="Z630" s="49">
        <v>2063.1100999999999</v>
      </c>
      <c r="AA630" s="49">
        <v>0.01</v>
      </c>
      <c r="AB630" s="66">
        <f>Y631/Price_data_Daily[[#This Row],[ASML]]-1</f>
        <v>1.4597082047795862E-2</v>
      </c>
      <c r="AC630" s="68">
        <f>Z631/Price_data_Daily[[#This Row],[S&amp;P500]]-1</f>
        <v>6.9360331278489618E-3</v>
      </c>
      <c r="AD630" s="70">
        <f t="shared" si="20"/>
        <v>162.52665897123637</v>
      </c>
      <c r="AE630" s="70">
        <f t="shared" si="21"/>
        <v>142.05357558020293</v>
      </c>
    </row>
    <row r="631" spans="24:31">
      <c r="X631" s="6">
        <v>42186</v>
      </c>
      <c r="Y631" s="49">
        <v>97.0107</v>
      </c>
      <c r="Z631" s="49">
        <v>2077.4198999999999</v>
      </c>
      <c r="AA631" s="49">
        <v>3.0000000000000001E-3</v>
      </c>
      <c r="AB631" s="66">
        <f>Y632/Price_data_Daily[[#This Row],[ASML]]-1</f>
        <v>-9.9380789954097715E-3</v>
      </c>
      <c r="AC631" s="68">
        <f>Z632/Price_data_Daily[[#This Row],[S&amp;P500]]-1</f>
        <v>-3.080263166823638E-4</v>
      </c>
      <c r="AD631" s="70">
        <f t="shared" si="20"/>
        <v>160.9114561955202</v>
      </c>
      <c r="AE631" s="70">
        <f t="shared" si="21"/>
        <v>142.00981934054539</v>
      </c>
    </row>
    <row r="632" spans="24:31">
      <c r="X632" s="6">
        <v>42187</v>
      </c>
      <c r="Y632" s="49">
        <v>96.046599999999998</v>
      </c>
      <c r="Z632" s="49">
        <v>2076.7800000000002</v>
      </c>
      <c r="AA632" s="49">
        <v>3.0000000000000001E-3</v>
      </c>
      <c r="AB632" s="66">
        <f>Y633/Price_data_Daily[[#This Row],[ASML]]-1</f>
        <v>-2.5621937684415674E-2</v>
      </c>
      <c r="AC632" s="68">
        <f>Z633/Price_data_Daily[[#This Row],[S&amp;P500]]-1</f>
        <v>-3.8617475129768541E-3</v>
      </c>
      <c r="AD632" s="70">
        <f t="shared" si="20"/>
        <v>156.78859289216999</v>
      </c>
      <c r="AE632" s="70">
        <f t="shared" si="21"/>
        <v>141.46141327388875</v>
      </c>
    </row>
    <row r="633" spans="24:31">
      <c r="X633" s="6">
        <v>42191</v>
      </c>
      <c r="Y633" s="49">
        <v>93.585700000000003</v>
      </c>
      <c r="Z633" s="49">
        <v>2068.7600000000002</v>
      </c>
      <c r="AA633" s="49">
        <v>5.0000000000000001E-3</v>
      </c>
      <c r="AB633" s="66">
        <f>Y634/Price_data_Daily[[#This Row],[ASML]]-1</f>
        <v>-1.726866390912285E-2</v>
      </c>
      <c r="AC633" s="68">
        <f>Z634/Price_data_Daily[[#This Row],[S&amp;P500]]-1</f>
        <v>6.0809857112471555E-3</v>
      </c>
      <c r="AD633" s="70">
        <f t="shared" si="20"/>
        <v>154.08106337673081</v>
      </c>
      <c r="AE633" s="70">
        <f t="shared" si="21"/>
        <v>142.32163810670011</v>
      </c>
    </row>
    <row r="634" spans="24:31">
      <c r="X634" s="6">
        <v>42192</v>
      </c>
      <c r="Y634" s="49">
        <v>91.9696</v>
      </c>
      <c r="Z634" s="49">
        <v>2081.3400999999999</v>
      </c>
      <c r="AA634" s="49">
        <v>0.01</v>
      </c>
      <c r="AB634" s="66">
        <f>Y635/Price_data_Daily[[#This Row],[ASML]]-1</f>
        <v>-3.0151267375306601E-2</v>
      </c>
      <c r="AC634" s="68">
        <f>Z635/Price_data_Daily[[#This Row],[S&amp;P500]]-1</f>
        <v>-1.6652732535158421E-2</v>
      </c>
      <c r="AD634" s="70">
        <f t="shared" si="20"/>
        <v>149.43532403738743</v>
      </c>
      <c r="AE634" s="70">
        <f t="shared" si="21"/>
        <v>139.95159393334362</v>
      </c>
    </row>
    <row r="635" spans="24:31">
      <c r="X635" s="6">
        <v>42193</v>
      </c>
      <c r="Y635" s="49">
        <v>89.196600000000004</v>
      </c>
      <c r="Z635" s="49">
        <v>2046.6801</v>
      </c>
      <c r="AA635" s="49">
        <v>0.01</v>
      </c>
      <c r="AB635" s="66">
        <f>Y636/Price_data_Daily[[#This Row],[ASML]]-1</f>
        <v>2.5530121103270575E-2</v>
      </c>
      <c r="AC635" s="68">
        <f>Z636/Price_data_Daily[[#This Row],[S&amp;P500]]-1</f>
        <v>2.2622001357222032E-3</v>
      </c>
      <c r="AD635" s="70">
        <f t="shared" si="20"/>
        <v>153.2504259571684</v>
      </c>
      <c r="AE635" s="70">
        <f t="shared" si="21"/>
        <v>140.26819244813416</v>
      </c>
    </row>
    <row r="636" spans="24:31">
      <c r="X636" s="6">
        <v>42194</v>
      </c>
      <c r="Y636" s="49">
        <v>91.473799999999997</v>
      </c>
      <c r="Z636" s="49">
        <v>2051.3101000000001</v>
      </c>
      <c r="AA636" s="49">
        <v>8.0000000000000002E-3</v>
      </c>
      <c r="AB636" s="66">
        <f>Y637/Price_data_Daily[[#This Row],[ASML]]-1</f>
        <v>3.0917049472089397E-2</v>
      </c>
      <c r="AC636" s="68">
        <f>Z637/Price_data_Daily[[#This Row],[S&amp;P500]]-1</f>
        <v>1.2338456287033228E-2</v>
      </c>
      <c r="AD636" s="70">
        <f t="shared" si="20"/>
        <v>157.98847695810494</v>
      </c>
      <c r="AE636" s="70">
        <f t="shared" si="21"/>
        <v>141.99888540911664</v>
      </c>
    </row>
    <row r="637" spans="24:31">
      <c r="X637" s="6">
        <v>42195</v>
      </c>
      <c r="Y637" s="49">
        <v>94.301900000000003</v>
      </c>
      <c r="Z637" s="49">
        <v>2076.6201000000001</v>
      </c>
      <c r="AA637" s="49">
        <v>8.0000000000000002E-3</v>
      </c>
      <c r="AB637" s="66">
        <f>Y638/Price_data_Daily[[#This Row],[ASML]]-1</f>
        <v>5.8429363565315473E-3</v>
      </c>
      <c r="AC637" s="68">
        <f>Z638/Price_data_Daily[[#This Row],[S&amp;P500]]-1</f>
        <v>1.1066058736501683E-2</v>
      </c>
      <c r="AD637" s="70">
        <f t="shared" si="20"/>
        <v>158.91159357403649</v>
      </c>
      <c r="AE637" s="70">
        <f t="shared" si="21"/>
        <v>143.5702534155717</v>
      </c>
    </row>
    <row r="638" spans="24:31">
      <c r="X638" s="6">
        <v>42198</v>
      </c>
      <c r="Y638" s="49">
        <v>94.852900000000005</v>
      </c>
      <c r="Z638" s="49">
        <v>2099.6001000000001</v>
      </c>
      <c r="AA638" s="49">
        <v>8.0000000000000002E-3</v>
      </c>
      <c r="AB638" s="66">
        <f>Y639/Price_data_Daily[[#This Row],[ASML]]-1</f>
        <v>-2.2266056177513427E-3</v>
      </c>
      <c r="AC638" s="68">
        <f>Z639/Price_data_Daily[[#This Row],[S&amp;P500]]-1</f>
        <v>4.453181346295354E-3</v>
      </c>
      <c r="AD638" s="70">
        <f t="shared" si="20"/>
        <v>158.55776012705871</v>
      </c>
      <c r="AE638" s="70">
        <f t="shared" si="21"/>
        <v>144.20959778996482</v>
      </c>
    </row>
    <row r="639" spans="24:31">
      <c r="X639" s="6">
        <v>42199</v>
      </c>
      <c r="Y639" s="49">
        <v>94.6417</v>
      </c>
      <c r="Z639" s="49">
        <v>2108.9499999999998</v>
      </c>
      <c r="AA639" s="49">
        <v>0.01</v>
      </c>
      <c r="AB639" s="66">
        <f>Y640/Price_data_Daily[[#This Row],[ASML]]-1</f>
        <v>3.5024730113681457E-2</v>
      </c>
      <c r="AC639" s="68">
        <f>Z640/Price_data_Daily[[#This Row],[S&amp;P500]]-1</f>
        <v>-7.3501031318901067E-4</v>
      </c>
      <c r="AD639" s="70">
        <f t="shared" si="20"/>
        <v>164.11120288293878</v>
      </c>
      <c r="AE639" s="70">
        <f t="shared" si="21"/>
        <v>144.10360224832834</v>
      </c>
    </row>
    <row r="640" spans="24:31">
      <c r="X640" s="6">
        <v>42200</v>
      </c>
      <c r="Y640" s="49">
        <v>97.956500000000005</v>
      </c>
      <c r="Z640" s="49">
        <v>2107.3998999999999</v>
      </c>
      <c r="AA640" s="49">
        <v>1.2999999999999999E-2</v>
      </c>
      <c r="AB640" s="66">
        <f>Y641/Price_data_Daily[[#This Row],[ASML]]-1</f>
        <v>-5.9242623001026007E-2</v>
      </c>
      <c r="AC640" s="68">
        <f>Z641/Price_data_Daily[[#This Row],[S&amp;P500]]-1</f>
        <v>8.0146629977537742E-3</v>
      </c>
      <c r="AD640" s="70">
        <f t="shared" si="20"/>
        <v>154.38882476029994</v>
      </c>
      <c r="AE640" s="70">
        <f t="shared" si="21"/>
        <v>145.25854405711104</v>
      </c>
    </row>
    <row r="641" spans="24:31">
      <c r="X641" s="6">
        <v>42201</v>
      </c>
      <c r="Y641" s="49">
        <v>92.153300000000002</v>
      </c>
      <c r="Z641" s="49">
        <v>2124.29</v>
      </c>
      <c r="AA641" s="49">
        <v>0.01</v>
      </c>
      <c r="AB641" s="66">
        <f>Y642/Price_data_Daily[[#This Row],[ASML]]-1</f>
        <v>1.8935838434435137E-3</v>
      </c>
      <c r="AC641" s="68">
        <f>Z642/Price_data_Daily[[#This Row],[S&amp;P500]]-1</f>
        <v>1.1062048966949956E-3</v>
      </c>
      <c r="AD641" s="70">
        <f t="shared" si="20"/>
        <v>154.68117294447427</v>
      </c>
      <c r="AE641" s="70">
        <f t="shared" si="21"/>
        <v>145.41922976983381</v>
      </c>
    </row>
    <row r="642" spans="24:31">
      <c r="X642" s="6">
        <v>42202</v>
      </c>
      <c r="Y642" s="49">
        <v>92.327799999999996</v>
      </c>
      <c r="Z642" s="49">
        <v>2126.6399000000001</v>
      </c>
      <c r="AA642" s="49">
        <v>1.2999999999999999E-2</v>
      </c>
      <c r="AB642" s="66">
        <f>Y643/Price_data_Daily[[#This Row],[ASML]]-1</f>
        <v>4.4742753536854973E-3</v>
      </c>
      <c r="AC642" s="68">
        <f>Z643/Price_data_Daily[[#This Row],[S&amp;P500]]-1</f>
        <v>7.7121660324341867E-4</v>
      </c>
      <c r="AD642" s="70">
        <f t="shared" si="20"/>
        <v>155.37325910425889</v>
      </c>
      <c r="AE642" s="70">
        <f t="shared" si="21"/>
        <v>145.53137949426318</v>
      </c>
    </row>
    <row r="643" spans="24:31">
      <c r="X643" s="6">
        <v>42205</v>
      </c>
      <c r="Y643" s="49">
        <v>92.740899999999996</v>
      </c>
      <c r="Z643" s="49">
        <v>2128.2800000000002</v>
      </c>
      <c r="AA643" s="49">
        <v>2.3E-2</v>
      </c>
      <c r="AB643" s="66">
        <f>Y644/Price_data_Daily[[#This Row],[ASML]]-1</f>
        <v>-9.8985453020183911E-4</v>
      </c>
      <c r="AC643" s="68">
        <f>Z644/Price_data_Daily[[#This Row],[S&amp;P500]]-1</f>
        <v>-4.2616573007311365E-3</v>
      </c>
      <c r="AD643" s="70">
        <f t="shared" si="20"/>
        <v>155.21946217986232</v>
      </c>
      <c r="AE643" s="70">
        <f t="shared" si="21"/>
        <v>144.91117462835598</v>
      </c>
    </row>
    <row r="644" spans="24:31">
      <c r="X644" s="6">
        <v>42206</v>
      </c>
      <c r="Y644" s="49">
        <v>92.649100000000004</v>
      </c>
      <c r="Z644" s="49">
        <v>2119.21</v>
      </c>
      <c r="AA644" s="49">
        <v>0.03</v>
      </c>
      <c r="AB644" s="66">
        <f>Y645/Price_data_Daily[[#This Row],[ASML]]-1</f>
        <v>-5.9471705607516689E-4</v>
      </c>
      <c r="AC644" s="68">
        <f>Z645/Price_data_Daily[[#This Row],[S&amp;P500]]-1</f>
        <v>-2.3877293897255347E-3</v>
      </c>
      <c r="AD644" s="70">
        <f t="shared" si="20"/>
        <v>155.12715051826913</v>
      </c>
      <c r="AE644" s="70">
        <f t="shared" si="21"/>
        <v>144.56516595779621</v>
      </c>
    </row>
    <row r="645" spans="24:31">
      <c r="X645" s="6">
        <v>42207</v>
      </c>
      <c r="Y645" s="49">
        <v>92.593999999999994</v>
      </c>
      <c r="Z645" s="49">
        <v>2114.1498999999999</v>
      </c>
      <c r="AA645" s="49">
        <v>0.03</v>
      </c>
      <c r="AB645" s="66">
        <f>Y646/Price_data_Daily[[#This Row],[ASML]]-1</f>
        <v>1.0809555694753392E-2</v>
      </c>
      <c r="AC645" s="68">
        <f>Z646/Price_data_Daily[[#This Row],[S&amp;P500]]-1</f>
        <v>-5.6760402845607016E-3</v>
      </c>
      <c r="AD645" s="70">
        <f t="shared" si="20"/>
        <v>156.80400609156476</v>
      </c>
      <c r="AE645" s="70">
        <f t="shared" si="21"/>
        <v>143.74460825207555</v>
      </c>
    </row>
    <row r="646" spans="24:31">
      <c r="X646" s="6">
        <v>42208</v>
      </c>
      <c r="Y646" s="49">
        <v>93.594899999999996</v>
      </c>
      <c r="Z646" s="49">
        <v>2102.1498999999999</v>
      </c>
      <c r="AA646" s="49">
        <v>0.03</v>
      </c>
      <c r="AB646" s="66">
        <f>Y647/Price_data_Daily[[#This Row],[ASML]]-1</f>
        <v>-3.3356518357303688E-2</v>
      </c>
      <c r="AC646" s="68">
        <f>Z647/Price_data_Daily[[#This Row],[S&amp;P500]]-1</f>
        <v>-1.0703328054769035E-2</v>
      </c>
      <c r="AD646" s="70">
        <f t="shared" si="20"/>
        <v>151.57357038387272</v>
      </c>
      <c r="AE646" s="70">
        <f t="shared" si="21"/>
        <v>142.20606255384934</v>
      </c>
    </row>
    <row r="647" spans="24:31">
      <c r="X647" s="6">
        <v>42209</v>
      </c>
      <c r="Y647" s="49">
        <v>90.472899999999996</v>
      </c>
      <c r="Z647" s="49">
        <v>2079.6498999999999</v>
      </c>
      <c r="AA647" s="49">
        <v>0.03</v>
      </c>
      <c r="AB647" s="66">
        <f>Y648/Price_data_Daily[[#This Row],[ASML]]-1</f>
        <v>1.0146684808380879E-3</v>
      </c>
      <c r="AC647" s="68">
        <f>Z648/Price_data_Daily[[#This Row],[S&amp;P500]]-1</f>
        <v>-5.7750104957569048E-3</v>
      </c>
      <c r="AD647" s="70">
        <f t="shared" si="20"/>
        <v>151.72736730826932</v>
      </c>
      <c r="AE647" s="70">
        <f t="shared" si="21"/>
        <v>141.38482105004059</v>
      </c>
    </row>
    <row r="648" spans="24:31">
      <c r="X648" s="6">
        <v>42212</v>
      </c>
      <c r="Y648" s="49">
        <v>90.564700000000002</v>
      </c>
      <c r="Z648" s="49">
        <v>2067.6399000000001</v>
      </c>
      <c r="AA648" s="49">
        <v>2.8000000000000001E-2</v>
      </c>
      <c r="AB648" s="66">
        <f>Y649/Price_data_Daily[[#This Row],[ASML]]-1</f>
        <v>4.5635882413346263E-3</v>
      </c>
      <c r="AC648" s="68">
        <f>Z649/Price_data_Daily[[#This Row],[S&amp;P500]]-1</f>
        <v>1.2386150992733214E-2</v>
      </c>
      <c r="AD648" s="70">
        <f t="shared" si="20"/>
        <v>152.419788537606</v>
      </c>
      <c r="AE648" s="70">
        <f t="shared" si="21"/>
        <v>143.13603479164695</v>
      </c>
    </row>
    <row r="649" spans="24:31">
      <c r="X649" s="6">
        <v>42213</v>
      </c>
      <c r="Y649" s="49">
        <v>90.977999999999994</v>
      </c>
      <c r="Z649" s="49">
        <v>2093.25</v>
      </c>
      <c r="AA649" s="49">
        <v>4.2999999999999997E-2</v>
      </c>
      <c r="AB649" s="66">
        <f>Y650/Price_data_Daily[[#This Row],[ASML]]-1</f>
        <v>-6.0564092417947357E-4</v>
      </c>
      <c r="AC649" s="68">
        <f>Z650/Price_data_Daily[[#This Row],[S&amp;P500]]-1</f>
        <v>7.3188104621999539E-3</v>
      </c>
      <c r="AD649" s="70">
        <f t="shared" si="20"/>
        <v>152.32747687601284</v>
      </c>
      <c r="AE649" s="70">
        <f t="shared" si="21"/>
        <v>144.18362030059788</v>
      </c>
    </row>
    <row r="650" spans="24:31">
      <c r="X650" s="6">
        <v>42214</v>
      </c>
      <c r="Y650" s="49">
        <v>90.922899999999998</v>
      </c>
      <c r="Z650" s="49">
        <v>2108.5700999999999</v>
      </c>
      <c r="AA650" s="49">
        <v>4.4999999999999998E-2</v>
      </c>
      <c r="AB650" s="66">
        <f>Y651/Price_data_Daily[[#This Row],[ASML]]-1</f>
        <v>7.0609274451216564E-4</v>
      </c>
      <c r="AC650" s="68">
        <f>Z651/Price_data_Daily[[#This Row],[S&amp;P500]]-1</f>
        <v>2.8360451473696813E-5</v>
      </c>
      <c r="AD650" s="70">
        <f t="shared" si="20"/>
        <v>152.43503420222484</v>
      </c>
      <c r="AE650" s="70">
        <f t="shared" si="21"/>
        <v>144.18770941316473</v>
      </c>
    </row>
    <row r="651" spans="24:31">
      <c r="X651" s="6">
        <v>42215</v>
      </c>
      <c r="Y651" s="49">
        <v>90.987099999999998</v>
      </c>
      <c r="Z651" s="49">
        <v>2108.6298999999999</v>
      </c>
      <c r="AA651" s="49">
        <v>0.06</v>
      </c>
      <c r="AB651" s="66">
        <f>Y652/Price_data_Daily[[#This Row],[ASML]]-1</f>
        <v>8.0780682096692757E-4</v>
      </c>
      <c r="AC651" s="68">
        <f>Z652/Price_data_Daily[[#This Row],[S&amp;P500]]-1</f>
        <v>-2.271522375737911E-3</v>
      </c>
      <c r="AD651" s="70">
        <f t="shared" si="20"/>
        <v>152.55817226260771</v>
      </c>
      <c r="AE651" s="70">
        <f t="shared" si="21"/>
        <v>143.86018380492632</v>
      </c>
    </row>
    <row r="652" spans="24:31">
      <c r="X652" s="6">
        <v>42216</v>
      </c>
      <c r="Y652" s="49">
        <v>91.060599999999994</v>
      </c>
      <c r="Z652" s="49">
        <v>2103.8400999999999</v>
      </c>
      <c r="AA652" s="49">
        <v>5.8000000000000003E-2</v>
      </c>
      <c r="AB652" s="66">
        <f>Y653/Price_data_Daily[[#This Row],[ASML]]-1</f>
        <v>-1.0386489875972571E-2</v>
      </c>
      <c r="AC652" s="68">
        <f>Z653/Price_data_Daily[[#This Row],[S&amp;P500]]-1</f>
        <v>-2.7569110409103592E-3</v>
      </c>
      <c r="AD652" s="70">
        <f t="shared" si="20"/>
        <v>150.97362835090524</v>
      </c>
      <c r="AE652" s="70">
        <f t="shared" si="21"/>
        <v>143.46357407584713</v>
      </c>
    </row>
    <row r="653" spans="24:31">
      <c r="X653" s="6">
        <v>42219</v>
      </c>
      <c r="Y653" s="49">
        <v>90.114800000000002</v>
      </c>
      <c r="Z653" s="49">
        <v>2098.04</v>
      </c>
      <c r="AA653" s="49">
        <v>6.3E-2</v>
      </c>
      <c r="AB653" s="66">
        <f>Y654/Price_data_Daily[[#This Row],[ASML]]-1</f>
        <v>-1.3755787062724401E-2</v>
      </c>
      <c r="AC653" s="68">
        <f>Z654/Price_data_Daily[[#This Row],[S&amp;P500]]-1</f>
        <v>-2.2496711216183352E-3</v>
      </c>
      <c r="AD653" s="70">
        <f t="shared" si="20"/>
        <v>148.89686726722331</v>
      </c>
      <c r="AE653" s="70">
        <f t="shared" si="21"/>
        <v>143.14082821624456</v>
      </c>
    </row>
    <row r="654" spans="24:31">
      <c r="X654" s="6">
        <v>42220</v>
      </c>
      <c r="Y654" s="49">
        <v>88.875200000000007</v>
      </c>
      <c r="Z654" s="49">
        <v>2093.3200999999999</v>
      </c>
      <c r="AA654" s="49">
        <v>7.4999999999999997E-2</v>
      </c>
      <c r="AB654" s="66">
        <f>Y655/Price_data_Daily[[#This Row],[ASML]]-1</f>
        <v>1.9009802509586393E-2</v>
      </c>
      <c r="AC654" s="68">
        <f>Z655/Price_data_Daily[[#This Row],[S&amp;P500]]-1</f>
        <v>3.1146693713970386E-3</v>
      </c>
      <c r="AD654" s="70">
        <f t="shared" ref="AD654:AD717" si="22">AD653*(1+AB654)</f>
        <v>151.72736730826932</v>
      </c>
      <c r="AE654" s="70">
        <f t="shared" ref="AE654:AE717" si="23">AE653*(1+AC654)</f>
        <v>143.58666456968609</v>
      </c>
    </row>
    <row r="655" spans="24:31">
      <c r="X655" s="6">
        <v>42221</v>
      </c>
      <c r="Y655" s="49">
        <v>90.564700000000002</v>
      </c>
      <c r="Z655" s="49">
        <v>2099.8400999999999</v>
      </c>
      <c r="AA655" s="49">
        <v>7.4999999999999997E-2</v>
      </c>
      <c r="AB655" s="66">
        <f>Y656/Price_data_Daily[[#This Row],[ASML]]-1</f>
        <v>-2.3014485776467031E-2</v>
      </c>
      <c r="AC655" s="68">
        <f>Z656/Price_data_Daily[[#This Row],[S&amp;P500]]-1</f>
        <v>-7.7529712857659083E-3</v>
      </c>
      <c r="AD655" s="70">
        <f t="shared" si="22"/>
        <v>148.23543997145237</v>
      </c>
      <c r="AE655" s="70">
        <f t="shared" si="23"/>
        <v>142.47344128225842</v>
      </c>
    </row>
    <row r="656" spans="24:31">
      <c r="X656" s="6">
        <v>42222</v>
      </c>
      <c r="Y656" s="49">
        <v>88.480400000000003</v>
      </c>
      <c r="Z656" s="49">
        <v>2083.5601000000001</v>
      </c>
      <c r="AA656" s="49">
        <v>2.8000000000000001E-2</v>
      </c>
      <c r="AB656" s="66">
        <f>Y657/Price_data_Daily[[#This Row],[ASML]]-1</f>
        <v>6.3302155053548415E-3</v>
      </c>
      <c r="AC656" s="68">
        <f>Z657/Price_data_Daily[[#This Row],[S&amp;P500]]-1</f>
        <v>-2.8748870742918431E-3</v>
      </c>
      <c r="AD656" s="70">
        <f t="shared" si="22"/>
        <v>149.17380225200276</v>
      </c>
      <c r="AE656" s="70">
        <f t="shared" si="23"/>
        <v>142.06384622748618</v>
      </c>
    </row>
    <row r="657" spans="24:31">
      <c r="X657" s="6">
        <v>42223</v>
      </c>
      <c r="Y657" s="49">
        <v>89.040499999999994</v>
      </c>
      <c r="Z657" s="49">
        <v>2077.5700999999999</v>
      </c>
      <c r="AA657" s="49">
        <v>5.5E-2</v>
      </c>
      <c r="AB657" s="66">
        <f>Y658/Price_data_Daily[[#This Row],[ASML]]-1</f>
        <v>2.526603062651267E-2</v>
      </c>
      <c r="AC657" s="68">
        <f>Z658/Price_data_Daily[[#This Row],[S&amp;P500]]-1</f>
        <v>1.2808135812120147E-2</v>
      </c>
      <c r="AD657" s="70">
        <f t="shared" si="22"/>
        <v>152.9428321083752</v>
      </c>
      <c r="AE657" s="70">
        <f t="shared" si="23"/>
        <v>143.88341926395998</v>
      </c>
    </row>
    <row r="658" spans="24:31">
      <c r="X658" s="6">
        <v>42226</v>
      </c>
      <c r="Y658" s="49">
        <v>91.290199999999999</v>
      </c>
      <c r="Z658" s="49">
        <v>2104.1799000000001</v>
      </c>
      <c r="AA658" s="49">
        <v>6.5000000000000002E-2</v>
      </c>
      <c r="AB658" s="66">
        <f>Y659/Price_data_Daily[[#This Row],[ASML]]-1</f>
        <v>-2.3135013396838877E-3</v>
      </c>
      <c r="AC658" s="68">
        <f>Z659/Price_data_Daily[[#This Row],[S&amp;P500]]-1</f>
        <v>-9.5570725677971424E-3</v>
      </c>
      <c r="AD658" s="70">
        <f t="shared" si="22"/>
        <v>152.58899866139743</v>
      </c>
      <c r="AE658" s="70">
        <f t="shared" si="23"/>
        <v>142.50831498475154</v>
      </c>
    </row>
    <row r="659" spans="24:31">
      <c r="X659" s="6">
        <v>42227</v>
      </c>
      <c r="Y659" s="49">
        <v>91.078999999999994</v>
      </c>
      <c r="Z659" s="49">
        <v>2084.0700999999999</v>
      </c>
      <c r="AA659" s="49">
        <v>9.8000000000000004E-2</v>
      </c>
      <c r="AB659" s="66">
        <f>Y660/Price_data_Daily[[#This Row],[ASML]]-1</f>
        <v>-2.127274124661005E-2</v>
      </c>
      <c r="AC659" s="68">
        <f>Z660/Price_data_Daily[[#This Row],[S&amp;P500]]-1</f>
        <v>9.5001602873168167E-4</v>
      </c>
      <c r="AD659" s="70">
        <f t="shared" si="22"/>
        <v>149.34301237579419</v>
      </c>
      <c r="AE659" s="70">
        <f t="shared" si="23"/>
        <v>142.64370016821459</v>
      </c>
    </row>
    <row r="660" spans="24:31">
      <c r="X660" s="6">
        <v>42228</v>
      </c>
      <c r="Y660" s="49">
        <v>89.141499999999994</v>
      </c>
      <c r="Z660" s="49">
        <v>2086.0500000000002</v>
      </c>
      <c r="AA660" s="49">
        <v>0.09</v>
      </c>
      <c r="AB660" s="66">
        <f>Y661/Price_data_Daily[[#This Row],[ASML]]-1</f>
        <v>-2.4309664970860845E-2</v>
      </c>
      <c r="AC660" s="68">
        <f>Z661/Price_data_Daily[[#This Row],[S&amp;P500]]-1</f>
        <v>-1.2751851585532936E-3</v>
      </c>
      <c r="AD660" s="70">
        <f t="shared" si="22"/>
        <v>145.7125337791995</v>
      </c>
      <c r="AE660" s="70">
        <f t="shared" si="23"/>
        <v>142.46180303879896</v>
      </c>
    </row>
    <row r="661" spans="24:31">
      <c r="X661" s="6">
        <v>42229</v>
      </c>
      <c r="Y661" s="49">
        <v>86.974500000000006</v>
      </c>
      <c r="Z661" s="49">
        <v>2083.3899000000001</v>
      </c>
      <c r="AA661" s="49">
        <v>8.3000000000000004E-2</v>
      </c>
      <c r="AB661" s="66">
        <f>Y662/Price_data_Daily[[#This Row],[ASML]]-1</f>
        <v>-2.1431569023104502E-2</v>
      </c>
      <c r="AC661" s="68">
        <f>Z662/Price_data_Daily[[#This Row],[S&amp;P500]]-1</f>
        <v>3.9119417829567293E-3</v>
      </c>
      <c r="AD661" s="70">
        <f t="shared" si="22"/>
        <v>142.58968555397914</v>
      </c>
      <c r="AE661" s="70">
        <f t="shared" si="23"/>
        <v>143.01910531858178</v>
      </c>
    </row>
    <row r="662" spans="24:31">
      <c r="X662" s="6">
        <v>42230</v>
      </c>
      <c r="Y662" s="49">
        <v>85.110500000000002</v>
      </c>
      <c r="Z662" s="49">
        <v>2091.54</v>
      </c>
      <c r="AA662" s="49">
        <v>0.08</v>
      </c>
      <c r="AB662" s="66">
        <f>Y663/Price_data_Daily[[#This Row],[ASML]]-1</f>
        <v>5.1779745154827417E-3</v>
      </c>
      <c r="AC662" s="68">
        <f>Z663/Price_data_Daily[[#This Row],[S&amp;P500]]-1</f>
        <v>5.2114231618807239E-3</v>
      </c>
      <c r="AD662" s="70">
        <f t="shared" si="22"/>
        <v>143.32801131194833</v>
      </c>
      <c r="AE662" s="70">
        <f t="shared" si="23"/>
        <v>143.76443839663048</v>
      </c>
    </row>
    <row r="663" spans="24:31">
      <c r="X663" s="6">
        <v>42233</v>
      </c>
      <c r="Y663" s="49">
        <v>85.551199999999994</v>
      </c>
      <c r="Z663" s="49">
        <v>2102.4398999999999</v>
      </c>
      <c r="AA663" s="49">
        <v>0.06</v>
      </c>
      <c r="AB663" s="66">
        <f>Y664/Price_data_Daily[[#This Row],[ASML]]-1</f>
        <v>-3.4342008060669338E-3</v>
      </c>
      <c r="AC663" s="68">
        <f>Z664/Price_data_Daily[[#This Row],[S&amp;P500]]-1</f>
        <v>-2.6255209483039277E-3</v>
      </c>
      <c r="AD663" s="70">
        <f t="shared" si="22"/>
        <v>142.83579413996887</v>
      </c>
      <c r="AE663" s="70">
        <f t="shared" si="23"/>
        <v>143.38698185199897</v>
      </c>
    </row>
    <row r="664" spans="24:31">
      <c r="X664" s="6">
        <v>42234</v>
      </c>
      <c r="Y664" s="49">
        <v>85.257400000000004</v>
      </c>
      <c r="Z664" s="49">
        <v>2096.9198999999999</v>
      </c>
      <c r="AA664" s="49">
        <v>8.5000000000000006E-2</v>
      </c>
      <c r="AB664" s="66">
        <f>Y665/Price_data_Daily[[#This Row],[ASML]]-1</f>
        <v>-2.0786465456370973E-2</v>
      </c>
      <c r="AC664" s="68">
        <f>Z665/Price_data_Daily[[#This Row],[S&amp;P500]]-1</f>
        <v>-8.2548694396957778E-3</v>
      </c>
      <c r="AD664" s="70">
        <f t="shared" si="22"/>
        <v>139.8667428391451</v>
      </c>
      <c r="AE664" s="70">
        <f t="shared" si="23"/>
        <v>142.2033410374587</v>
      </c>
    </row>
    <row r="665" spans="24:31">
      <c r="X665" s="6">
        <v>42235</v>
      </c>
      <c r="Y665" s="49">
        <v>83.485200000000006</v>
      </c>
      <c r="Z665" s="49">
        <v>2079.6100999999999</v>
      </c>
      <c r="AA665" s="49">
        <v>0.04</v>
      </c>
      <c r="AB665" s="66">
        <f>Y666/Price_data_Daily[[#This Row],[ASML]]-1</f>
        <v>-3.8275047553338881E-2</v>
      </c>
      <c r="AC665" s="68">
        <f>Z666/Price_data_Daily[[#This Row],[S&amp;P500]]-1</f>
        <v>-2.1100157188118973E-2</v>
      </c>
      <c r="AD665" s="70">
        <f t="shared" si="22"/>
        <v>134.51333660584621</v>
      </c>
      <c r="AE665" s="70">
        <f t="shared" si="23"/>
        <v>139.20282818889262</v>
      </c>
    </row>
    <row r="666" spans="24:31">
      <c r="X666" s="6">
        <v>42236</v>
      </c>
      <c r="Y666" s="49">
        <v>80.2898</v>
      </c>
      <c r="Z666" s="49">
        <v>2035.73</v>
      </c>
      <c r="AA666" s="49">
        <v>1.4999999999999999E-2</v>
      </c>
      <c r="AB666" s="66">
        <f>Y667/Price_data_Daily[[#This Row],[ASML]]-1</f>
        <v>-1.7497863987704476E-2</v>
      </c>
      <c r="AC666" s="68">
        <f>Z667/Price_data_Daily[[#This Row],[S&amp;P500]]-1</f>
        <v>-3.1850982202944356E-2</v>
      </c>
      <c r="AD666" s="70">
        <f t="shared" si="22"/>
        <v>132.1596405373848</v>
      </c>
      <c r="AE666" s="70">
        <f t="shared" si="23"/>
        <v>134.76908138564869</v>
      </c>
    </row>
    <row r="667" spans="24:31">
      <c r="X667" s="6">
        <v>42237</v>
      </c>
      <c r="Y667" s="49">
        <v>78.884900000000002</v>
      </c>
      <c r="Z667" s="49">
        <v>1970.89</v>
      </c>
      <c r="AA667" s="49">
        <v>0.02</v>
      </c>
      <c r="AB667" s="66">
        <f>Y668/Price_data_Daily[[#This Row],[ASML]]-1</f>
        <v>-7.1002181659608476E-3</v>
      </c>
      <c r="AC667" s="68">
        <f>Z668/Price_data_Daily[[#This Row],[S&amp;P500]]-1</f>
        <v>-3.941366590728046E-2</v>
      </c>
      <c r="AD667" s="70">
        <f t="shared" si="22"/>
        <v>131.22127825683441</v>
      </c>
      <c r="AE667" s="70">
        <f t="shared" si="23"/>
        <v>129.45733783728363</v>
      </c>
    </row>
    <row r="668" spans="24:31">
      <c r="X668" s="6">
        <v>42240</v>
      </c>
      <c r="Y668" s="49">
        <v>78.324799999999996</v>
      </c>
      <c r="Z668" s="49">
        <v>1893.21</v>
      </c>
      <c r="AA668" s="49">
        <v>1.4999999999999999E-2</v>
      </c>
      <c r="AB668" s="66">
        <f>Y669/Price_data_Daily[[#This Row],[ASML]]-1</f>
        <v>2.004729025800267E-2</v>
      </c>
      <c r="AC668" s="68">
        <f>Z669/Price_data_Daily[[#This Row],[S&amp;P500]]-1</f>
        <v>-1.3522007595565322E-2</v>
      </c>
      <c r="AD668" s="70">
        <f t="shared" si="22"/>
        <v>133.85190931007531</v>
      </c>
      <c r="AE668" s="70">
        <f t="shared" si="23"/>
        <v>127.70681473174622</v>
      </c>
    </row>
    <row r="669" spans="24:31">
      <c r="X669" s="6">
        <v>42241</v>
      </c>
      <c r="Y669" s="49">
        <v>79.894999999999996</v>
      </c>
      <c r="Z669" s="49">
        <v>1867.61</v>
      </c>
      <c r="AA669" s="49">
        <v>5.2999999999999999E-2</v>
      </c>
      <c r="AB669" s="66">
        <f>Y670/Price_data_Daily[[#This Row],[ASML]]-1</f>
        <v>1.5974716815820855E-2</v>
      </c>
      <c r="AC669" s="68">
        <f>Z670/Price_data_Daily[[#This Row],[S&amp;P500]]-1</f>
        <v>3.9033845395987532E-2</v>
      </c>
      <c r="AD669" s="70">
        <f t="shared" si="22"/>
        <v>135.99015565656069</v>
      </c>
      <c r="AE669" s="70">
        <f t="shared" si="23"/>
        <v>132.69170279399921</v>
      </c>
    </row>
    <row r="670" spans="24:31">
      <c r="X670" s="6">
        <v>42242</v>
      </c>
      <c r="Y670" s="49">
        <v>81.171300000000002</v>
      </c>
      <c r="Z670" s="49">
        <v>1940.51</v>
      </c>
      <c r="AA670" s="49">
        <v>5.5E-2</v>
      </c>
      <c r="AB670" s="66">
        <f>Y671/Price_data_Daily[[#This Row],[ASML]]-1</f>
        <v>3.9706152297671604E-2</v>
      </c>
      <c r="AC670" s="68">
        <f>Z671/Price_data_Daily[[#This Row],[S&amp;P500]]-1</f>
        <v>2.4297736162143035E-2</v>
      </c>
      <c r="AD670" s="70">
        <f t="shared" si="22"/>
        <v>141.38980148804416</v>
      </c>
      <c r="AE670" s="70">
        <f t="shared" si="23"/>
        <v>135.9158107793933</v>
      </c>
    </row>
    <row r="671" spans="24:31">
      <c r="X671" s="6">
        <v>42243</v>
      </c>
      <c r="Y671" s="49">
        <v>84.394300000000001</v>
      </c>
      <c r="Z671" s="49">
        <v>1987.66</v>
      </c>
      <c r="AA671" s="49">
        <v>0.05</v>
      </c>
      <c r="AB671" s="66">
        <f>Y672/Price_data_Daily[[#This Row],[ASML]]-1</f>
        <v>7.6071488240314622E-4</v>
      </c>
      <c r="AC671" s="68">
        <f>Z672/Price_data_Daily[[#This Row],[S&amp;P500]]-1</f>
        <v>6.0875602467214129E-4</v>
      </c>
      <c r="AD671" s="70">
        <f t="shared" si="22"/>
        <v>141.49735881425613</v>
      </c>
      <c r="AE671" s="70">
        <f t="shared" si="23"/>
        <v>135.99855034805344</v>
      </c>
    </row>
    <row r="672" spans="24:31">
      <c r="X672" s="6">
        <v>42244</v>
      </c>
      <c r="Y672" s="49">
        <v>84.458500000000001</v>
      </c>
      <c r="Z672" s="49">
        <v>1988.87</v>
      </c>
      <c r="AA672" s="49">
        <v>0.05</v>
      </c>
      <c r="AB672" s="66">
        <f>Y673/Price_data_Daily[[#This Row],[ASML]]-1</f>
        <v>-1.0435894551762082E-2</v>
      </c>
      <c r="AC672" s="68">
        <f>Z673/Price_data_Daily[[#This Row],[S&amp;P500]]-1</f>
        <v>-8.391649529632339E-3</v>
      </c>
      <c r="AD672" s="70">
        <f t="shared" si="22"/>
        <v>140.02070729831772</v>
      </c>
      <c r="AE672" s="70">
        <f t="shared" si="23"/>
        <v>134.85729817699453</v>
      </c>
    </row>
    <row r="673" spans="24:31">
      <c r="X673" s="6">
        <v>42247</v>
      </c>
      <c r="Y673" s="49">
        <v>83.577100000000002</v>
      </c>
      <c r="Z673" s="49">
        <v>1972.1801</v>
      </c>
      <c r="AA673" s="49">
        <v>3.0000000000000001E-3</v>
      </c>
      <c r="AB673" s="66">
        <f>Y674/Price_data_Daily[[#This Row],[ASML]]-1</f>
        <v>-2.0436219969345637E-2</v>
      </c>
      <c r="AC673" s="68">
        <f>Z674/Price_data_Daily[[#This Row],[S&amp;P500]]-1</f>
        <v>-2.9576457038583914E-2</v>
      </c>
      <c r="AD673" s="70">
        <f t="shared" si="22"/>
        <v>137.15921332370593</v>
      </c>
      <c r="AE673" s="70">
        <f t="shared" si="23"/>
        <v>130.86869709112315</v>
      </c>
    </row>
    <row r="674" spans="24:31">
      <c r="X674" s="6">
        <v>42248</v>
      </c>
      <c r="Y674" s="49">
        <v>81.869100000000003</v>
      </c>
      <c r="Z674" s="49">
        <v>1913.85</v>
      </c>
      <c r="AA674" s="49">
        <v>3.7999999999999999E-2</v>
      </c>
      <c r="AB674" s="66">
        <f>Y675/Price_data_Daily[[#This Row],[ASML]]-1</f>
        <v>1.6487294962324039E-2</v>
      </c>
      <c r="AC674" s="68">
        <f>Z675/Price_data_Daily[[#This Row],[S&amp;P500]]-1</f>
        <v>1.8292969668469272E-2</v>
      </c>
      <c r="AD674" s="70">
        <f t="shared" si="22"/>
        <v>139.4205977305742</v>
      </c>
      <c r="AE674" s="70">
        <f t="shared" si="23"/>
        <v>133.26267419756317</v>
      </c>
    </row>
    <row r="675" spans="24:31">
      <c r="X675" s="6">
        <v>42249</v>
      </c>
      <c r="Y675" s="49">
        <v>83.218900000000005</v>
      </c>
      <c r="Z675" s="49">
        <v>1948.86</v>
      </c>
      <c r="AA675" s="49">
        <v>2.5000000000000001E-2</v>
      </c>
      <c r="AB675" s="66">
        <f>Y676/Price_data_Daily[[#This Row],[ASML]]-1</f>
        <v>2.2619861593940582E-2</v>
      </c>
      <c r="AC675" s="68">
        <f>Z676/Price_data_Daily[[#This Row],[S&amp;P500]]-1</f>
        <v>1.1647835144650287E-3</v>
      </c>
      <c r="AD675" s="70">
        <f t="shared" si="22"/>
        <v>142.57427235458425</v>
      </c>
      <c r="AE675" s="70">
        <f t="shared" si="23"/>
        <v>133.41789636356202</v>
      </c>
    </row>
    <row r="676" spans="24:31">
      <c r="X676" s="6">
        <v>42250</v>
      </c>
      <c r="Y676" s="49">
        <v>85.101299999999995</v>
      </c>
      <c r="Z676" s="49">
        <v>1951.13</v>
      </c>
      <c r="AA676" s="49">
        <v>1.4999999999999999E-2</v>
      </c>
      <c r="AB676" s="66">
        <f>Y677/Price_data_Daily[[#This Row],[ASML]]-1</f>
        <v>-1.4134919208049657E-2</v>
      </c>
      <c r="AC676" s="68">
        <f>Z677/Price_data_Daily[[#This Row],[S&amp;P500]]-1</f>
        <v>-1.5329578244401953E-2</v>
      </c>
      <c r="AD676" s="70">
        <f t="shared" si="22"/>
        <v>140.55899653370574</v>
      </c>
      <c r="AE676" s="70">
        <f t="shared" si="23"/>
        <v>131.3726562820533</v>
      </c>
    </row>
    <row r="677" spans="24:31">
      <c r="X677" s="6">
        <v>42251</v>
      </c>
      <c r="Y677" s="49">
        <v>83.898399999999995</v>
      </c>
      <c r="Z677" s="49">
        <v>1921.22</v>
      </c>
      <c r="AA677" s="49">
        <v>2.5000000000000001E-2</v>
      </c>
      <c r="AB677" s="66">
        <f>Y678/Price_data_Daily[[#This Row],[ASML]]-1</f>
        <v>2.7471322456685598E-2</v>
      </c>
      <c r="AC677" s="68">
        <f>Z678/Price_data_Daily[[#This Row],[S&amp;P500]]-1</f>
        <v>2.5083020164270664E-2</v>
      </c>
      <c r="AD677" s="70">
        <f t="shared" si="22"/>
        <v>144.42033805167131</v>
      </c>
      <c r="AE677" s="70">
        <f t="shared" si="23"/>
        <v>134.66787926860985</v>
      </c>
    </row>
    <row r="678" spans="24:31">
      <c r="X678" s="6">
        <v>42255</v>
      </c>
      <c r="Y678" s="49">
        <v>86.203199999999995</v>
      </c>
      <c r="Z678" s="49">
        <v>1969.41</v>
      </c>
      <c r="AA678" s="49">
        <v>2.5000000000000001E-2</v>
      </c>
      <c r="AB678" s="66">
        <f>Y679/Price_data_Daily[[#This Row],[ASML]]-1</f>
        <v>-2.993160346715662E-2</v>
      </c>
      <c r="AC678" s="68">
        <f>Z679/Price_data_Daily[[#This Row],[S&amp;P500]]-1</f>
        <v>-1.3897563229596788E-2</v>
      </c>
      <c r="AD678" s="70">
        <f t="shared" si="22"/>
        <v>140.09760576051596</v>
      </c>
      <c r="AE678" s="70">
        <f t="shared" si="23"/>
        <v>132.79632390147864</v>
      </c>
    </row>
    <row r="679" spans="24:31">
      <c r="X679" s="6">
        <v>42256</v>
      </c>
      <c r="Y679" s="49">
        <v>83.623000000000005</v>
      </c>
      <c r="Z679" s="49">
        <v>1942.04</v>
      </c>
      <c r="AA679" s="49">
        <v>3.5000000000000003E-2</v>
      </c>
      <c r="AB679" s="66">
        <f>Y680/Price_data_Daily[[#This Row],[ASML]]-1</f>
        <v>1.2516891285890175E-2</v>
      </c>
      <c r="AC679" s="68">
        <f>Z680/Price_data_Daily[[#This Row],[S&amp;P500]]-1</f>
        <v>5.2779551399559921E-3</v>
      </c>
      <c r="AD679" s="70">
        <f t="shared" si="22"/>
        <v>141.85119226123385</v>
      </c>
      <c r="AE679" s="70">
        <f t="shared" si="23"/>
        <v>133.49721694178172</v>
      </c>
    </row>
    <row r="680" spans="24:31">
      <c r="X680" s="6">
        <v>42257</v>
      </c>
      <c r="Y680" s="49">
        <v>84.669700000000006</v>
      </c>
      <c r="Z680" s="49">
        <v>1952.29</v>
      </c>
      <c r="AA680" s="49">
        <v>1.4999999999999999E-2</v>
      </c>
      <c r="AB680" s="66">
        <f>Y681/Price_data_Daily[[#This Row],[ASML]]-1</f>
        <v>-5.7470381966631123E-3</v>
      </c>
      <c r="AC680" s="68">
        <f>Z681/Price_data_Daily[[#This Row],[S&amp;P500]]-1</f>
        <v>4.4870382986135215E-3</v>
      </c>
      <c r="AD680" s="70">
        <f t="shared" si="22"/>
        <v>141.03596804106633</v>
      </c>
      <c r="AE680" s="70">
        <f t="shared" si="23"/>
        <v>134.0962240669578</v>
      </c>
    </row>
    <row r="681" spans="24:31">
      <c r="X681" s="6">
        <v>42258</v>
      </c>
      <c r="Y681" s="49">
        <v>84.183099999999996</v>
      </c>
      <c r="Z681" s="49">
        <v>1961.05</v>
      </c>
      <c r="AA681" s="49">
        <v>2.3E-2</v>
      </c>
      <c r="AB681" s="66">
        <f>Y682/Price_data_Daily[[#This Row],[ASML]]-1</f>
        <v>-8.1809769419277645E-3</v>
      </c>
      <c r="AC681" s="68">
        <f>Z682/Price_data_Daily[[#This Row],[S&amp;P500]]-1</f>
        <v>-4.0896458529868784E-3</v>
      </c>
      <c r="AD681" s="70">
        <f t="shared" si="22"/>
        <v>139.8821560385399</v>
      </c>
      <c r="AE681" s="70">
        <f t="shared" si="23"/>
        <v>133.54781800030116</v>
      </c>
    </row>
    <row r="682" spans="24:31">
      <c r="X682" s="6">
        <v>42261</v>
      </c>
      <c r="Y682" s="49">
        <v>83.494399999999999</v>
      </c>
      <c r="Z682" s="49">
        <v>1953.03</v>
      </c>
      <c r="AA682" s="49">
        <v>2.5000000000000001E-2</v>
      </c>
      <c r="AB682" s="66">
        <f>Y683/Price_data_Daily[[#This Row],[ASML]]-1</f>
        <v>2.639458454698751E-2</v>
      </c>
      <c r="AC682" s="68">
        <f>Z683/Price_data_Daily[[#This Row],[S&amp;P500]]-1</f>
        <v>1.2831344116577714E-2</v>
      </c>
      <c r="AD682" s="70">
        <f t="shared" si="22"/>
        <v>143.57428743271404</v>
      </c>
      <c r="AE682" s="70">
        <f t="shared" si="23"/>
        <v>135.26141600908113</v>
      </c>
    </row>
    <row r="683" spans="24:31">
      <c r="X683" s="6">
        <v>42262</v>
      </c>
      <c r="Y683" s="49">
        <v>85.6982</v>
      </c>
      <c r="Z683" s="49">
        <v>1978.09</v>
      </c>
      <c r="AA683" s="49">
        <v>5.8000000000000003E-2</v>
      </c>
      <c r="AB683" s="66">
        <f>Y684/Price_data_Daily[[#This Row],[ASML]]-1</f>
        <v>4.071264040551581E-3</v>
      </c>
      <c r="AC683" s="68">
        <f>Z684/Price_data_Daily[[#This Row],[S&amp;P500]]-1</f>
        <v>8.7054178525749482E-3</v>
      </c>
      <c r="AD683" s="70">
        <f t="shared" si="22"/>
        <v>144.15881626628666</v>
      </c>
      <c r="AE683" s="70">
        <f t="shared" si="23"/>
        <v>136.43892315477115</v>
      </c>
    </row>
    <row r="684" spans="24:31">
      <c r="X684" s="6">
        <v>42263</v>
      </c>
      <c r="Y684" s="49">
        <v>86.0471</v>
      </c>
      <c r="Z684" s="49">
        <v>1995.3100999999999</v>
      </c>
      <c r="AA684" s="49">
        <v>5.2999999999999999E-2</v>
      </c>
      <c r="AB684" s="66">
        <f>Y685/Price_data_Daily[[#This Row],[ASML]]-1</f>
        <v>-9.8178788128827632E-3</v>
      </c>
      <c r="AC684" s="68">
        <f>Z685/Price_data_Daily[[#This Row],[S&amp;P500]]-1</f>
        <v>-2.5610555472053154E-3</v>
      </c>
      <c r="AD684" s="70">
        <f t="shared" si="22"/>
        <v>142.74348247837563</v>
      </c>
      <c r="AE684" s="70">
        <f t="shared" si="23"/>
        <v>136.0894954937709</v>
      </c>
    </row>
    <row r="685" spans="24:31">
      <c r="X685" s="6">
        <v>42264</v>
      </c>
      <c r="Y685" s="49">
        <v>85.202299999999994</v>
      </c>
      <c r="Z685" s="49">
        <v>1990.2</v>
      </c>
      <c r="AA685" s="49">
        <v>3.0000000000000001E-3</v>
      </c>
      <c r="AB685" s="66">
        <f>Y686/Price_data_Daily[[#This Row],[ASML]]-1</f>
        <v>-2.9960458813905078E-2</v>
      </c>
      <c r="AC685" s="68">
        <f>Z686/Price_data_Daily[[#This Row],[S&amp;P500]]-1</f>
        <v>-1.6164204602552523E-2</v>
      </c>
      <c r="AD685" s="70">
        <f t="shared" si="22"/>
        <v>138.46682225062887</v>
      </c>
      <c r="AE685" s="70">
        <f t="shared" si="23"/>
        <v>133.88971704435144</v>
      </c>
    </row>
    <row r="686" spans="24:31">
      <c r="X686" s="6">
        <v>42265</v>
      </c>
      <c r="Y686" s="49">
        <v>82.649600000000007</v>
      </c>
      <c r="Z686" s="49">
        <v>1958.03</v>
      </c>
      <c r="AA686" s="49">
        <v>0.01</v>
      </c>
      <c r="AB686" s="66">
        <f>Y687/Price_data_Daily[[#This Row],[ASML]]-1</f>
        <v>-6.7768023075732708E-3</v>
      </c>
      <c r="AC686" s="68">
        <f>Z687/Price_data_Daily[[#This Row],[S&amp;P500]]-1</f>
        <v>4.5658135983617232E-3</v>
      </c>
      <c r="AD686" s="70">
        <f t="shared" si="22"/>
        <v>137.52845997007847</v>
      </c>
      <c r="AE686" s="70">
        <f t="shared" si="23"/>
        <v>134.50103253511335</v>
      </c>
    </row>
    <row r="687" spans="24:31">
      <c r="X687" s="6">
        <v>42268</v>
      </c>
      <c r="Y687" s="49">
        <v>82.089500000000001</v>
      </c>
      <c r="Z687" s="49">
        <v>1966.97</v>
      </c>
      <c r="AA687" s="49">
        <v>1.2999999999999999E-2</v>
      </c>
      <c r="AB687" s="66">
        <f>Y688/Price_data_Daily[[#This Row],[ASML]]-1</f>
        <v>-3.0425328452481804E-2</v>
      </c>
      <c r="AC687" s="68">
        <f>Z688/Price_data_Daily[[#This Row],[S&amp;P500]]-1</f>
        <v>-1.2318439020422289E-2</v>
      </c>
      <c r="AD687" s="70">
        <f t="shared" si="22"/>
        <v>133.34411140392484</v>
      </c>
      <c r="AE687" s="70">
        <f t="shared" si="23"/>
        <v>132.84418976764573</v>
      </c>
    </row>
    <row r="688" spans="24:31">
      <c r="X688" s="6">
        <v>42269</v>
      </c>
      <c r="Y688" s="49">
        <v>79.591899999999995</v>
      </c>
      <c r="Z688" s="49">
        <v>1942.74</v>
      </c>
      <c r="AA688" s="49">
        <v>3.0000000000000001E-3</v>
      </c>
      <c r="AB688" s="66">
        <f>Y689/Price_data_Daily[[#This Row],[ASML]]-1</f>
        <v>-3.2302282016134831E-2</v>
      </c>
      <c r="AC688" s="68">
        <f>Z689/Price_data_Daily[[#This Row],[S&amp;P500]]-1</f>
        <v>-2.0486529334856618E-3</v>
      </c>
      <c r="AD688" s="70">
        <f t="shared" si="22"/>
        <v>129.03679231216435</v>
      </c>
      <c r="AE688" s="70">
        <f t="shared" si="23"/>
        <v>132.57203812858171</v>
      </c>
    </row>
    <row r="689" spans="24:31">
      <c r="X689" s="6">
        <v>42270</v>
      </c>
      <c r="Y689" s="49">
        <v>77.020899999999997</v>
      </c>
      <c r="Z689" s="49">
        <v>1938.76</v>
      </c>
      <c r="AA689" s="49">
        <v>3.0000000000000001E-3</v>
      </c>
      <c r="AB689" s="66">
        <f>Y690/Price_data_Daily[[#This Row],[ASML]]-1</f>
        <v>3.8145490379883906E-3</v>
      </c>
      <c r="AC689" s="68">
        <f>Z690/Price_data_Daily[[#This Row],[S&amp;P500]]-1</f>
        <v>-3.3629742722152134E-3</v>
      </c>
      <c r="AD689" s="70">
        <f t="shared" si="22"/>
        <v>129.52900948414381</v>
      </c>
      <c r="AE689" s="70">
        <f t="shared" si="23"/>
        <v>132.12620177514015</v>
      </c>
    </row>
    <row r="690" spans="24:31">
      <c r="X690" s="6">
        <v>42271</v>
      </c>
      <c r="Y690" s="49">
        <v>77.314700000000002</v>
      </c>
      <c r="Z690" s="49">
        <v>1932.24</v>
      </c>
      <c r="AA690" s="49">
        <v>5.0000000000000001E-3</v>
      </c>
      <c r="AB690" s="66">
        <f>Y691/Price_data_Daily[[#This Row],[ASML]]-1</f>
        <v>1.3658463396999609E-2</v>
      </c>
      <c r="AC690" s="68">
        <f>Z691/Price_data_Daily[[#This Row],[S&amp;P500]]-1</f>
        <v>-4.6578064836666488E-4</v>
      </c>
      <c r="AD690" s="70">
        <f t="shared" si="22"/>
        <v>131.2981767190326</v>
      </c>
      <c r="AE690" s="70">
        <f t="shared" si="23"/>
        <v>132.06465994721108</v>
      </c>
    </row>
    <row r="691" spans="24:31">
      <c r="X691" s="6">
        <v>42272</v>
      </c>
      <c r="Y691" s="49">
        <v>78.370699999999999</v>
      </c>
      <c r="Z691" s="49">
        <v>1931.34</v>
      </c>
      <c r="AA691" s="49">
        <v>0.02</v>
      </c>
      <c r="AB691" s="66">
        <f>Y692/Price_data_Daily[[#This Row],[ASML]]-1</f>
        <v>-2.6596674522493813E-2</v>
      </c>
      <c r="AC691" s="68">
        <f>Z692/Price_data_Daily[[#This Row],[S&amp;P500]]-1</f>
        <v>-2.5666117824929779E-2</v>
      </c>
      <c r="AD691" s="70">
        <f t="shared" si="22"/>
        <v>127.80608184743961</v>
      </c>
      <c r="AE691" s="70">
        <f t="shared" si="23"/>
        <v>128.67507282449668</v>
      </c>
    </row>
    <row r="692" spans="24:31">
      <c r="X692" s="6">
        <v>42275</v>
      </c>
      <c r="Y692" s="49">
        <v>76.286299999999997</v>
      </c>
      <c r="Z692" s="49">
        <v>1881.77</v>
      </c>
      <c r="AA692" s="49">
        <v>1.2999999999999999E-2</v>
      </c>
      <c r="AB692" s="66">
        <f>Y693/Price_data_Daily[[#This Row],[ASML]]-1</f>
        <v>2.5638941723481246E-2</v>
      </c>
      <c r="AC692" s="68">
        <f>Z693/Price_data_Daily[[#This Row],[S&amp;P500]]-1</f>
        <v>1.2328818080848958E-3</v>
      </c>
      <c r="AD692" s="70">
        <f t="shared" si="22"/>
        <v>131.08289453183258</v>
      </c>
      <c r="AE692" s="70">
        <f t="shared" si="23"/>
        <v>128.83371398093601</v>
      </c>
    </row>
    <row r="693" spans="24:31">
      <c r="X693" s="6">
        <v>42276</v>
      </c>
      <c r="Y693" s="49">
        <v>78.242199999999997</v>
      </c>
      <c r="Z693" s="49">
        <v>1884.09</v>
      </c>
      <c r="AA693" s="49">
        <v>3.0000000000000001E-3</v>
      </c>
      <c r="AB693" s="66">
        <f>Y694/Price_data_Daily[[#This Row],[ASML]]-1</f>
        <v>3.250675466691888E-2</v>
      </c>
      <c r="AC693" s="68">
        <f>Z694/Price_data_Daily[[#This Row],[S&amp;P500]]-1</f>
        <v>1.9075521869974299E-2</v>
      </c>
      <c r="AD693" s="70">
        <f t="shared" si="22"/>
        <v>135.34397402540847</v>
      </c>
      <c r="AE693" s="70">
        <f t="shared" si="23"/>
        <v>131.29128430956936</v>
      </c>
    </row>
    <row r="694" spans="24:31">
      <c r="X694" s="6">
        <v>42277</v>
      </c>
      <c r="Y694" s="49">
        <v>80.785600000000002</v>
      </c>
      <c r="Z694" s="49">
        <v>1920.03</v>
      </c>
      <c r="AA694" s="49">
        <v>5.0000000000000001E-3</v>
      </c>
      <c r="AB694" s="66">
        <f>Y695/Price_data_Daily[[#This Row],[ASML]]-1</f>
        <v>-2.2845655661405062E-2</v>
      </c>
      <c r="AC694" s="68">
        <f>Z695/Price_data_Daily[[#This Row],[S&amp;P500]]-1</f>
        <v>1.9738754081968235E-3</v>
      </c>
      <c r="AD694" s="70">
        <f t="shared" si="22"/>
        <v>132.25195219897785</v>
      </c>
      <c r="AE694" s="70">
        <f t="shared" si="23"/>
        <v>131.55043694697861</v>
      </c>
    </row>
    <row r="695" spans="24:31">
      <c r="X695" s="6">
        <v>42278</v>
      </c>
      <c r="Y695" s="49">
        <v>78.94</v>
      </c>
      <c r="Z695" s="49">
        <v>1923.8199</v>
      </c>
      <c r="AA695" s="49">
        <v>1.7999999999999999E-2</v>
      </c>
      <c r="AB695" s="66">
        <f>Y696/Price_data_Daily[[#This Row],[ASML]]-1</f>
        <v>2.8382315682796921E-2</v>
      </c>
      <c r="AC695" s="68">
        <f>Z696/Price_data_Daily[[#This Row],[S&amp;P500]]-1</f>
        <v>1.4315321304244621E-2</v>
      </c>
      <c r="AD695" s="70">
        <f t="shared" si="22"/>
        <v>136.0055688559554</v>
      </c>
      <c r="AE695" s="70">
        <f t="shared" si="23"/>
        <v>133.43362371958838</v>
      </c>
    </row>
    <row r="696" spans="24:31">
      <c r="X696" s="6">
        <v>42279</v>
      </c>
      <c r="Y696" s="49">
        <v>81.180499999999995</v>
      </c>
      <c r="Z696" s="49">
        <v>1951.36</v>
      </c>
      <c r="AA696" s="49">
        <v>8.0000000000000002E-3</v>
      </c>
      <c r="AB696" s="66">
        <f>Y697/Price_data_Daily[[#This Row],[ASML]]-1</f>
        <v>1.108394257241585E-2</v>
      </c>
      <c r="AC696" s="68">
        <f>Z697/Price_data_Daily[[#This Row],[S&amp;P500]]-1</f>
        <v>1.8289808133814311E-2</v>
      </c>
      <c r="AD696" s="70">
        <f t="shared" si="22"/>
        <v>137.51304677068356</v>
      </c>
      <c r="AE696" s="70">
        <f t="shared" si="23"/>
        <v>135.87409909601922</v>
      </c>
    </row>
    <row r="697" spans="24:31">
      <c r="X697" s="6">
        <v>42282</v>
      </c>
      <c r="Y697" s="49">
        <v>82.080299999999994</v>
      </c>
      <c r="Z697" s="49">
        <v>1987.05</v>
      </c>
      <c r="AA697" s="49">
        <v>8.0000000000000002E-3</v>
      </c>
      <c r="AB697" s="66">
        <f>Y698/Price_data_Daily[[#This Row],[ASML]]-1</f>
        <v>7.3842322701063168E-3</v>
      </c>
      <c r="AC697" s="68">
        <f>Z698/Price_data_Daily[[#This Row],[S&amp;P500]]-1</f>
        <v>-3.5882338139452408E-3</v>
      </c>
      <c r="AD697" s="70">
        <f t="shared" si="22"/>
        <v>138.52847504820829</v>
      </c>
      <c r="AE697" s="70">
        <f t="shared" si="23"/>
        <v>135.38655105920353</v>
      </c>
    </row>
    <row r="698" spans="24:31">
      <c r="X698" s="6">
        <v>42283</v>
      </c>
      <c r="Y698" s="49">
        <v>82.686400000000006</v>
      </c>
      <c r="Z698" s="49">
        <v>1979.92</v>
      </c>
      <c r="AA698" s="49">
        <v>5.0000000000000001E-3</v>
      </c>
      <c r="AB698" s="66">
        <f>Y699/Price_data_Daily[[#This Row],[ASML]]-1</f>
        <v>1.1005437411704122E-4</v>
      </c>
      <c r="AC698" s="68">
        <f>Z699/Price_data_Daily[[#This Row],[S&amp;P500]]-1</f>
        <v>8.0356782092205759E-3</v>
      </c>
      <c r="AD698" s="70">
        <f t="shared" si="22"/>
        <v>138.54372071282711</v>
      </c>
      <c r="AE698" s="70">
        <f t="shared" si="23"/>
        <v>136.47447381737149</v>
      </c>
    </row>
    <row r="699" spans="24:31">
      <c r="X699" s="6">
        <v>42284</v>
      </c>
      <c r="Y699" s="49">
        <v>82.695499999999996</v>
      </c>
      <c r="Z699" s="49">
        <v>1995.83</v>
      </c>
      <c r="AA699" s="49">
        <v>5.0000000000000001E-3</v>
      </c>
      <c r="AB699" s="66">
        <f>Y700/Price_data_Daily[[#This Row],[ASML]]-1</f>
        <v>1.4657387645035103E-2</v>
      </c>
      <c r="AC699" s="68">
        <f>Z700/Price_data_Daily[[#This Row],[S&amp;P500]]-1</f>
        <v>8.8184364399774839E-3</v>
      </c>
      <c r="AD699" s="70">
        <f t="shared" si="22"/>
        <v>140.57440973310051</v>
      </c>
      <c r="AE699" s="70">
        <f t="shared" si="23"/>
        <v>137.67796529040936</v>
      </c>
    </row>
    <row r="700" spans="24:31">
      <c r="X700" s="6">
        <v>42285</v>
      </c>
      <c r="Y700" s="49">
        <v>83.907600000000002</v>
      </c>
      <c r="Z700" s="49">
        <v>2013.4301</v>
      </c>
      <c r="AA700" s="49">
        <v>3.0000000000000001E-3</v>
      </c>
      <c r="AB700" s="66">
        <f>Y701/Price_data_Daily[[#This Row],[ASML]]-1</f>
        <v>-5.5811392531784909E-3</v>
      </c>
      <c r="AC700" s="68">
        <f>Z701/Price_data_Daily[[#This Row],[S&amp;P500]]-1</f>
        <v>7.2508104453183897E-4</v>
      </c>
      <c r="AD700" s="70">
        <f t="shared" si="22"/>
        <v>139.78984437694672</v>
      </c>
      <c r="AE700" s="70">
        <f t="shared" si="23"/>
        <v>137.77779297329116</v>
      </c>
    </row>
    <row r="701" spans="24:31">
      <c r="X701" s="6">
        <v>42286</v>
      </c>
      <c r="Y701" s="49">
        <v>83.439300000000003</v>
      </c>
      <c r="Z701" s="49">
        <v>2014.89</v>
      </c>
      <c r="AA701" s="49">
        <v>3.0000000000000001E-3</v>
      </c>
      <c r="AB701" s="66">
        <f>Y702/Price_data_Daily[[#This Row],[ASML]]-1</f>
        <v>-1.1114666589964295E-2</v>
      </c>
      <c r="AC701" s="68">
        <f>Z702/Price_data_Daily[[#This Row],[S&amp;P500]]-1</f>
        <v>1.2755038736604885E-3</v>
      </c>
      <c r="AD701" s="70">
        <f t="shared" si="22"/>
        <v>138.23612686403396</v>
      </c>
      <c r="AE701" s="70">
        <f t="shared" si="23"/>
        <v>137.95352908193297</v>
      </c>
    </row>
    <row r="702" spans="24:31">
      <c r="X702" s="6">
        <v>42289</v>
      </c>
      <c r="Y702" s="49">
        <v>82.511899999999997</v>
      </c>
      <c r="Z702" s="49">
        <v>2017.46</v>
      </c>
      <c r="AA702" s="49">
        <v>0.01</v>
      </c>
      <c r="AB702" s="66">
        <f>Y703/Price_data_Daily[[#This Row],[ASML]]-1</f>
        <v>-2.8377724909982693E-2</v>
      </c>
      <c r="AC702" s="68">
        <f>Z703/Price_data_Daily[[#This Row],[S&amp;P500]]-1</f>
        <v>-6.8254637018825282E-3</v>
      </c>
      <c r="AD702" s="70">
        <f t="shared" si="22"/>
        <v>134.31330008326495</v>
      </c>
      <c r="AE702" s="70">
        <f t="shared" si="23"/>
        <v>137.01193227663765</v>
      </c>
    </row>
    <row r="703" spans="24:31">
      <c r="X703" s="6">
        <v>42290</v>
      </c>
      <c r="Y703" s="49">
        <v>80.170400000000001</v>
      </c>
      <c r="Z703" s="49">
        <v>2003.6899000000001</v>
      </c>
      <c r="AA703" s="49">
        <v>5.0000000000000001E-3</v>
      </c>
      <c r="AB703" s="66">
        <f>Y704/Price_data_Daily[[#This Row],[ASML]]-1</f>
        <v>-4.577749393790409E-4</v>
      </c>
      <c r="AC703" s="68">
        <f>Z704/Price_data_Daily[[#This Row],[S&amp;P500]]-1</f>
        <v>-4.7162487568560563E-3</v>
      </c>
      <c r="AD703" s="70">
        <f t="shared" si="22"/>
        <v>134.25181482046153</v>
      </c>
      <c r="AE703" s="70">
        <f t="shared" si="23"/>
        <v>136.36574992136352</v>
      </c>
    </row>
    <row r="704" spans="24:31">
      <c r="X704" s="6">
        <v>42291</v>
      </c>
      <c r="Y704" s="49">
        <v>80.133700000000005</v>
      </c>
      <c r="Z704" s="49">
        <v>1994.24</v>
      </c>
      <c r="AA704" s="49">
        <v>0.01</v>
      </c>
      <c r="AB704" s="66">
        <f>Y705/Price_data_Daily[[#This Row],[ASML]]-1</f>
        <v>1.4093945493593774E-2</v>
      </c>
      <c r="AC704" s="68">
        <f>Z705/Price_data_Daily[[#This Row],[S&amp;P500]]-1</f>
        <v>1.4852775994865119E-2</v>
      </c>
      <c r="AD704" s="70">
        <f t="shared" si="22"/>
        <v>136.14395258095718</v>
      </c>
      <c r="AE704" s="70">
        <f t="shared" si="23"/>
        <v>138.39115985831734</v>
      </c>
    </row>
    <row r="705" spans="24:31">
      <c r="X705" s="6">
        <v>42292</v>
      </c>
      <c r="Y705" s="49">
        <v>81.263099999999994</v>
      </c>
      <c r="Z705" s="49">
        <v>2023.86</v>
      </c>
      <c r="AA705" s="49">
        <v>5.0000000000000001E-3</v>
      </c>
      <c r="AB705" s="66">
        <f>Y706/Price_data_Daily[[#This Row],[ASML]]-1</f>
        <v>1.6944960258715724E-3</v>
      </c>
      <c r="AC705" s="68">
        <f>Z706/Price_data_Daily[[#This Row],[S&amp;P500]]-1</f>
        <v>4.5704742422894018E-3</v>
      </c>
      <c r="AD705" s="70">
        <f t="shared" si="22"/>
        <v>136.37464796755205</v>
      </c>
      <c r="AE705" s="70">
        <f t="shared" si="23"/>
        <v>139.02367308981033</v>
      </c>
    </row>
    <row r="706" spans="24:31">
      <c r="X706" s="6">
        <v>42293</v>
      </c>
      <c r="Y706" s="49">
        <v>81.400800000000004</v>
      </c>
      <c r="Z706" s="49">
        <v>2033.11</v>
      </c>
      <c r="AA706" s="49">
        <v>5.0000000000000001E-3</v>
      </c>
      <c r="AB706" s="66">
        <f>Y707/Price_data_Daily[[#This Row],[ASML]]-1</f>
        <v>1.4668160509478945E-3</v>
      </c>
      <c r="AC706" s="68">
        <f>Z707/Price_data_Daily[[#This Row],[S&amp;P500]]-1</f>
        <v>2.7052151629769483E-4</v>
      </c>
      <c r="AD706" s="70">
        <f t="shared" si="22"/>
        <v>136.57468449013322</v>
      </c>
      <c r="AE706" s="70">
        <f t="shared" si="23"/>
        <v>139.06128198465586</v>
      </c>
    </row>
    <row r="707" spans="24:31">
      <c r="X707" s="6">
        <v>42296</v>
      </c>
      <c r="Y707" s="49">
        <v>81.520200000000003</v>
      </c>
      <c r="Z707" s="49">
        <v>2033.66</v>
      </c>
      <c r="AA707" s="49">
        <v>5.0000000000000001E-3</v>
      </c>
      <c r="AB707" s="66">
        <f>Y708/Price_data_Daily[[#This Row],[ASML]]-1</f>
        <v>2.7036243777616153E-3</v>
      </c>
      <c r="AC707" s="68">
        <f>Z708/Price_data_Daily[[#This Row],[S&amp;P500]]-1</f>
        <v>-1.4210831702448079E-3</v>
      </c>
      <c r="AD707" s="70">
        <f t="shared" si="22"/>
        <v>136.94393113650585</v>
      </c>
      <c r="AE707" s="70">
        <f t="shared" si="23"/>
        <v>138.86366433719479</v>
      </c>
    </row>
    <row r="708" spans="24:31">
      <c r="X708" s="6">
        <v>42297</v>
      </c>
      <c r="Y708" s="49">
        <v>81.740600000000001</v>
      </c>
      <c r="Z708" s="49">
        <v>2030.77</v>
      </c>
      <c r="AA708" s="49">
        <v>0.01</v>
      </c>
      <c r="AB708" s="66">
        <f>Y709/Price_data_Daily[[#This Row],[ASML]]-1</f>
        <v>1.1120544747653005E-2</v>
      </c>
      <c r="AC708" s="68">
        <f>Z709/Price_data_Daily[[#This Row],[S&amp;P500]]-1</f>
        <v>-5.8254258237022682E-3</v>
      </c>
      <c r="AD708" s="70">
        <f t="shared" si="22"/>
        <v>138.46682225062887</v>
      </c>
      <c r="AE708" s="70">
        <f t="shared" si="23"/>
        <v>138.05472436099097</v>
      </c>
    </row>
    <row r="709" spans="24:31">
      <c r="X709" s="6">
        <v>42298</v>
      </c>
      <c r="Y709" s="49">
        <v>82.649600000000007</v>
      </c>
      <c r="Z709" s="49">
        <v>2018.9399000000001</v>
      </c>
      <c r="AA709" s="49">
        <v>5.0000000000000001E-3</v>
      </c>
      <c r="AB709" s="66">
        <f>Y710/Price_data_Daily[[#This Row],[ASML]]-1</f>
        <v>2.5663766067833382E-2</v>
      </c>
      <c r="AC709" s="68">
        <f>Z710/Price_data_Daily[[#This Row],[S&amp;P500]]-1</f>
        <v>1.6627587577024983E-2</v>
      </c>
      <c r="AD709" s="70">
        <f t="shared" si="22"/>
        <v>142.02040238502528</v>
      </c>
      <c r="AE709" s="70">
        <f t="shared" si="23"/>
        <v>140.35024138072541</v>
      </c>
    </row>
    <row r="710" spans="24:31">
      <c r="X710" s="6">
        <v>42299</v>
      </c>
      <c r="Y710" s="49">
        <v>84.770700000000005</v>
      </c>
      <c r="Z710" s="49">
        <v>2052.5100000000002</v>
      </c>
      <c r="AA710" s="49">
        <v>5.0000000000000001E-3</v>
      </c>
      <c r="AB710" s="66">
        <f>Y711/Price_data_Daily[[#This Row],[ASML]]-1</f>
        <v>1.4298572502055462E-2</v>
      </c>
      <c r="AC710" s="68">
        <f>Z711/Price_data_Daily[[#This Row],[S&amp;P500]]-1</f>
        <v>1.1030348207804019E-2</v>
      </c>
      <c r="AD710" s="70">
        <f t="shared" si="22"/>
        <v>144.05109140529865</v>
      </c>
      <c r="AE710" s="70">
        <f t="shared" si="23"/>
        <v>141.89835341420417</v>
      </c>
    </row>
    <row r="711" spans="24:31">
      <c r="X711" s="6">
        <v>42300</v>
      </c>
      <c r="Y711" s="49">
        <v>85.982799999999997</v>
      </c>
      <c r="Z711" s="49">
        <v>2075.1498999999999</v>
      </c>
      <c r="AA711" s="49">
        <v>3.0000000000000001E-3</v>
      </c>
      <c r="AB711" s="66">
        <f>Y712/Price_data_Daily[[#This Row],[ASML]]-1</f>
        <v>-1.4416836855743242E-2</v>
      </c>
      <c r="AC711" s="68">
        <f>Z712/Price_data_Daily[[#This Row],[S&amp;P500]]-1</f>
        <v>-1.9131148067904613E-3</v>
      </c>
      <c r="AD711" s="70">
        <f t="shared" si="22"/>
        <v>141.97433032161669</v>
      </c>
      <c r="AE711" s="70">
        <f t="shared" si="23"/>
        <v>141.62688557322826</v>
      </c>
    </row>
    <row r="712" spans="24:31">
      <c r="X712" s="6">
        <v>42303</v>
      </c>
      <c r="Y712" s="49">
        <v>84.743200000000002</v>
      </c>
      <c r="Z712" s="49">
        <v>2071.1799000000001</v>
      </c>
      <c r="AA712" s="49">
        <v>8.0000000000000002E-3</v>
      </c>
      <c r="AB712" s="66">
        <f>Y713/Price_data_Daily[[#This Row],[ASML]]-1</f>
        <v>-8.0183424746764764E-3</v>
      </c>
      <c r="AC712" s="68">
        <f>Z713/Price_data_Daily[[#This Row],[S&amp;P500]]-1</f>
        <v>-2.5540997187158965E-3</v>
      </c>
      <c r="AD712" s="70">
        <f t="shared" si="22"/>
        <v>140.83593151848513</v>
      </c>
      <c r="AE712" s="70">
        <f t="shared" si="23"/>
        <v>141.26515638462308</v>
      </c>
    </row>
    <row r="713" spans="24:31">
      <c r="X713" s="6">
        <v>42304</v>
      </c>
      <c r="Y713" s="49">
        <v>84.063699999999997</v>
      </c>
      <c r="Z713" s="49">
        <v>2065.8899000000001</v>
      </c>
      <c r="AA713" s="49">
        <v>0.01</v>
      </c>
      <c r="AB713" s="66">
        <f>Y714/Price_data_Daily[[#This Row],[ASML]]-1</f>
        <v>1.9551839854776931E-2</v>
      </c>
      <c r="AC713" s="68">
        <f>Z714/Price_data_Daily[[#This Row],[S&amp;P500]]-1</f>
        <v>1.1840030778019761E-2</v>
      </c>
      <c r="AD713" s="70">
        <f t="shared" si="22"/>
        <v>143.58953309733289</v>
      </c>
      <c r="AE713" s="70">
        <f t="shared" si="23"/>
        <v>142.93774018407879</v>
      </c>
    </row>
    <row r="714" spans="24:31">
      <c r="X714" s="6">
        <v>42305</v>
      </c>
      <c r="Y714" s="49">
        <v>85.707300000000004</v>
      </c>
      <c r="Z714" s="49">
        <v>2090.3501000000001</v>
      </c>
      <c r="AA714" s="49">
        <v>3.5000000000000003E-2</v>
      </c>
      <c r="AB714" s="66">
        <f>Y715/Price_data_Daily[[#This Row],[ASML]]-1</f>
        <v>-1.3712950938834956E-2</v>
      </c>
      <c r="AC714" s="68">
        <f>Z715/Price_data_Daily[[#This Row],[S&amp;P500]]-1</f>
        <v>-4.4978111561311263E-4</v>
      </c>
      <c r="AD714" s="70">
        <f t="shared" si="22"/>
        <v>141.62049687463895</v>
      </c>
      <c r="AE714" s="70">
        <f t="shared" si="23"/>
        <v>142.87344948783559</v>
      </c>
    </row>
    <row r="715" spans="24:31">
      <c r="X715" s="6">
        <v>42306</v>
      </c>
      <c r="Y715" s="49">
        <v>84.531999999999996</v>
      </c>
      <c r="Z715" s="49">
        <v>2089.4099000000001</v>
      </c>
      <c r="AA715" s="49">
        <v>5.2999999999999999E-2</v>
      </c>
      <c r="AB715" s="66">
        <f>Y716/Price_data_Daily[[#This Row],[ASML]]-1</f>
        <v>7.9295414754174676E-3</v>
      </c>
      <c r="AC715" s="68">
        <f>Z716/Price_data_Daily[[#This Row],[S&amp;P500]]-1</f>
        <v>-4.8098747880921389E-3</v>
      </c>
      <c r="AD715" s="70">
        <f t="shared" si="22"/>
        <v>142.74348247837563</v>
      </c>
      <c r="AE715" s="70">
        <f t="shared" si="23"/>
        <v>142.1862460852563</v>
      </c>
    </row>
    <row r="716" spans="24:31">
      <c r="X716" s="6">
        <v>42307</v>
      </c>
      <c r="Y716" s="49">
        <v>85.202299999999994</v>
      </c>
      <c r="Z716" s="49">
        <v>2079.3600999999999</v>
      </c>
      <c r="AA716" s="49">
        <v>6.8000000000000005E-2</v>
      </c>
      <c r="AB716" s="66">
        <f>Y717/Price_data_Daily[[#This Row],[ASML]]-1</f>
        <v>1.4226141782557544E-2</v>
      </c>
      <c r="AC716" s="68">
        <f>Z717/Price_data_Daily[[#This Row],[S&amp;P500]]-1</f>
        <v>1.1873797135955488E-2</v>
      </c>
      <c r="AD716" s="70">
        <f t="shared" si="22"/>
        <v>144.77417149864903</v>
      </c>
      <c r="AE716" s="70">
        <f t="shared" si="23"/>
        <v>143.87453672679567</v>
      </c>
    </row>
    <row r="717" spans="24:31">
      <c r="X717" s="6">
        <v>42310</v>
      </c>
      <c r="Y717" s="49">
        <v>86.414400000000001</v>
      </c>
      <c r="Z717" s="49">
        <v>2104.0500000000002</v>
      </c>
      <c r="AA717" s="49">
        <v>5.2999999999999999E-2</v>
      </c>
      <c r="AB717" s="66">
        <f>Y718/Price_data_Daily[[#This Row],[ASML]]-1</f>
        <v>1.0625543890832923E-2</v>
      </c>
      <c r="AC717" s="68">
        <f>Z718/Price_data_Daily[[#This Row],[S&amp;P500]]-1</f>
        <v>2.7280720515194812E-3</v>
      </c>
      <c r="AD717" s="70">
        <f t="shared" si="22"/>
        <v>146.31247581216689</v>
      </c>
      <c r="AE717" s="70">
        <f t="shared" si="23"/>
        <v>144.26703682936537</v>
      </c>
    </row>
    <row r="718" spans="24:31">
      <c r="X718" s="6">
        <v>42311</v>
      </c>
      <c r="Y718" s="49">
        <v>87.332599999999999</v>
      </c>
      <c r="Z718" s="49">
        <v>2109.79</v>
      </c>
      <c r="AA718" s="49">
        <v>5.8000000000000003E-2</v>
      </c>
      <c r="AB718" s="66">
        <f>Y719/Price_data_Daily[[#This Row],[ASML]]-1</f>
        <v>4.8366818347329588E-3</v>
      </c>
      <c r="AC718" s="68">
        <f>Z719/Price_data_Daily[[#This Row],[S&amp;P500]]-1</f>
        <v>-3.5453291559822686E-3</v>
      </c>
      <c r="AD718" s="70">
        <f t="shared" ref="AD718:AD781" si="24">AD717*(1+AB718)</f>
        <v>147.02014270612241</v>
      </c>
      <c r="AE718" s="70">
        <f t="shared" ref="AE718:AE781" si="25">AE717*(1+AC718)</f>
        <v>143.75556269744706</v>
      </c>
    </row>
    <row r="719" spans="24:31">
      <c r="X719" s="6">
        <v>42312</v>
      </c>
      <c r="Y719" s="49">
        <v>87.754999999999995</v>
      </c>
      <c r="Z719" s="49">
        <v>2102.3101000000001</v>
      </c>
      <c r="AA719" s="49">
        <v>5.5E-2</v>
      </c>
      <c r="AB719" s="66">
        <f>Y720/Price_data_Daily[[#This Row],[ASML]]-1</f>
        <v>-3.7673067061704257E-3</v>
      </c>
      <c r="AC719" s="68">
        <f>Z720/Price_data_Daily[[#This Row],[S&amp;P500]]-1</f>
        <v>-1.1321831160874263E-3</v>
      </c>
      <c r="AD719" s="70">
        <f t="shared" si="24"/>
        <v>146.4662727365635</v>
      </c>
      <c r="AE719" s="70">
        <f t="shared" si="25"/>
        <v>143.59280507651735</v>
      </c>
    </row>
    <row r="720" spans="24:31">
      <c r="X720" s="6">
        <v>42313</v>
      </c>
      <c r="Y720" s="49">
        <v>87.424400000000006</v>
      </c>
      <c r="Z720" s="49">
        <v>2099.9299000000001</v>
      </c>
      <c r="AA720" s="49">
        <v>0.04</v>
      </c>
      <c r="AB720" s="66">
        <f>Y721/Price_data_Daily[[#This Row],[ASML]]-1</f>
        <v>1.1763306353832492E-2</v>
      </c>
      <c r="AC720" s="68">
        <f>Z721/Price_data_Daily[[#This Row],[S&amp;P500]]-1</f>
        <v>-3.4758303122417455E-4</v>
      </c>
      <c r="AD720" s="70">
        <f t="shared" si="24"/>
        <v>148.18920037326768</v>
      </c>
      <c r="AE720" s="70">
        <f t="shared" si="25"/>
        <v>143.54289465406688</v>
      </c>
    </row>
    <row r="721" spans="24:31">
      <c r="X721" s="6">
        <v>42314</v>
      </c>
      <c r="Y721" s="49">
        <v>88.452799999999996</v>
      </c>
      <c r="Z721" s="49">
        <v>2099.1999999999998</v>
      </c>
      <c r="AA721" s="49">
        <v>7.2999999999999995E-2</v>
      </c>
      <c r="AB721" s="66">
        <f>Y722/Price_data_Daily[[#This Row],[ASML]]-1</f>
        <v>-6.3321907277100742E-3</v>
      </c>
      <c r="AC721" s="68">
        <f>Z722/Price_data_Daily[[#This Row],[S&amp;P500]]-1</f>
        <v>-9.822741996951101E-3</v>
      </c>
      <c r="AD721" s="70">
        <f t="shared" si="24"/>
        <v>147.25083809271732</v>
      </c>
      <c r="AE721" s="70">
        <f t="shared" si="25"/>
        <v>142.13290983438446</v>
      </c>
    </row>
    <row r="722" spans="24:31">
      <c r="X722" s="6">
        <v>42317</v>
      </c>
      <c r="Y722" s="49">
        <v>87.892700000000005</v>
      </c>
      <c r="Z722" s="49">
        <v>2078.5801000000001</v>
      </c>
      <c r="AA722" s="49">
        <v>7.4999999999999997E-2</v>
      </c>
      <c r="AB722" s="66">
        <f>Y723/Price_data_Daily[[#This Row],[ASML]]-1</f>
        <v>-2.2983706269121273E-2</v>
      </c>
      <c r="AC722" s="68">
        <f>Z723/Price_data_Daily[[#This Row],[S&amp;P500]]-1</f>
        <v>1.5105985090493323E-3</v>
      </c>
      <c r="AD722" s="70">
        <f t="shared" si="24"/>
        <v>143.86646808211236</v>
      </c>
      <c r="AE722" s="70">
        <f t="shared" si="25"/>
        <v>142.34761559606713</v>
      </c>
    </row>
    <row r="723" spans="24:31">
      <c r="X723" s="6">
        <v>42318</v>
      </c>
      <c r="Y723" s="49">
        <v>85.872600000000006</v>
      </c>
      <c r="Z723" s="49">
        <v>2081.7199999999998</v>
      </c>
      <c r="AA723" s="49">
        <v>0.125</v>
      </c>
      <c r="AB723" s="66">
        <f>Y724/Price_data_Daily[[#This Row],[ASML]]-1</f>
        <v>4.597508401981365E-3</v>
      </c>
      <c r="AC723" s="68">
        <f>Z724/Price_data_Daily[[#This Row],[S&amp;P500]]-1</f>
        <v>-3.2280998405164185E-3</v>
      </c>
      <c r="AD723" s="70">
        <f t="shared" si="24"/>
        <v>144.52789537788325</v>
      </c>
      <c r="AE723" s="70">
        <f t="shared" si="25"/>
        <v>141.88810328086356</v>
      </c>
    </row>
    <row r="724" spans="24:31">
      <c r="X724" s="6">
        <v>42319</v>
      </c>
      <c r="Y724" s="49">
        <v>86.267399999999995</v>
      </c>
      <c r="Z724" s="49">
        <v>2075</v>
      </c>
      <c r="AA724" s="49">
        <v>0.123</v>
      </c>
      <c r="AB724" s="66">
        <f>Y725/Price_data_Daily[[#This Row],[ASML]]-1</f>
        <v>-1.2559785040467175E-2</v>
      </c>
      <c r="AC724" s="68">
        <f>Z725/Price_data_Daily[[#This Row],[S&amp;P500]]-1</f>
        <v>-1.3990361445783139E-2</v>
      </c>
      <c r="AD724" s="70">
        <f t="shared" si="24"/>
        <v>142.71265607958591</v>
      </c>
      <c r="AE724" s="70">
        <f t="shared" si="25"/>
        <v>139.90303743110766</v>
      </c>
    </row>
    <row r="725" spans="24:31">
      <c r="X725" s="6">
        <v>42320</v>
      </c>
      <c r="Y725" s="49">
        <v>85.183899999999994</v>
      </c>
      <c r="Z725" s="49">
        <v>2045.97</v>
      </c>
      <c r="AA725" s="49">
        <v>0.123</v>
      </c>
      <c r="AB725" s="66">
        <f>Y726/Price_data_Daily[[#This Row],[ASML]]-1</f>
        <v>-1.4766874961113508E-2</v>
      </c>
      <c r="AC725" s="68">
        <f>Z726/Price_data_Daily[[#This Row],[S&amp;P500]]-1</f>
        <v>-1.1207397957936904E-2</v>
      </c>
      <c r="AD725" s="70">
        <f t="shared" si="24"/>
        <v>140.60523613189028</v>
      </c>
      <c r="AE725" s="70">
        <f t="shared" si="25"/>
        <v>138.33508841509308</v>
      </c>
    </row>
    <row r="726" spans="24:31">
      <c r="X726" s="6">
        <v>42321</v>
      </c>
      <c r="Y726" s="49">
        <v>83.926000000000002</v>
      </c>
      <c r="Z726" s="49">
        <v>2023.04</v>
      </c>
      <c r="AA726" s="49">
        <v>0.113</v>
      </c>
      <c r="AB726" s="66">
        <f>Y727/Price_data_Daily[[#This Row],[ASML]]-1</f>
        <v>9.7371493935132225E-3</v>
      </c>
      <c r="AC726" s="68">
        <f>Z727/Price_data_Daily[[#This Row],[S&amp;P500]]-1</f>
        <v>1.4903264394179105E-2</v>
      </c>
      <c r="AD726" s="70">
        <f t="shared" si="24"/>
        <v>141.97433032161669</v>
      </c>
      <c r="AE726" s="70">
        <f t="shared" si="25"/>
        <v>140.39673281273537</v>
      </c>
    </row>
    <row r="727" spans="24:31">
      <c r="X727" s="6">
        <v>42324</v>
      </c>
      <c r="Y727" s="49">
        <v>84.743200000000002</v>
      </c>
      <c r="Z727" s="49">
        <v>2053.1898999999999</v>
      </c>
      <c r="AA727" s="49">
        <v>9.8000000000000004E-2</v>
      </c>
      <c r="AB727" s="66">
        <f>Y728/Price_data_Daily[[#This Row],[ASML]]-1</f>
        <v>-3.359561593142546E-3</v>
      </c>
      <c r="AC727" s="68">
        <f>Z728/Price_data_Daily[[#This Row],[S&amp;P500]]-1</f>
        <v>-1.3393792751464906E-3</v>
      </c>
      <c r="AD727" s="70">
        <f t="shared" si="24"/>
        <v>141.49735881425605</v>
      </c>
      <c r="AE727" s="70">
        <f t="shared" si="25"/>
        <v>140.2086883385077</v>
      </c>
    </row>
    <row r="728" spans="24:31">
      <c r="X728" s="6">
        <v>42325</v>
      </c>
      <c r="Y728" s="49">
        <v>84.458500000000001</v>
      </c>
      <c r="Z728" s="49">
        <v>2050.4398999999999</v>
      </c>
      <c r="AA728" s="49">
        <v>0.13500000000000001</v>
      </c>
      <c r="AB728" s="66">
        <f>Y729/Price_data_Daily[[#This Row],[ASML]]-1</f>
        <v>1.2721040511020076E-2</v>
      </c>
      <c r="AC728" s="68">
        <f>Z729/Price_data_Daily[[#This Row],[S&amp;P500]]-1</f>
        <v>1.6162482987187365E-2</v>
      </c>
      <c r="AD728" s="70">
        <f t="shared" si="24"/>
        <v>143.29735244793454</v>
      </c>
      <c r="AE728" s="70">
        <f t="shared" si="25"/>
        <v>142.47480887843469</v>
      </c>
    </row>
    <row r="729" spans="24:31">
      <c r="X729" s="6">
        <v>42326</v>
      </c>
      <c r="Y729" s="49">
        <v>85.532899999999998</v>
      </c>
      <c r="Z729" s="49">
        <v>2083.5801000000001</v>
      </c>
      <c r="AA729" s="49">
        <v>0.123</v>
      </c>
      <c r="AB729" s="66">
        <f>Y730/Price_data_Daily[[#This Row],[ASML]]-1</f>
        <v>1.3947849307107685E-3</v>
      </c>
      <c r="AC729" s="68">
        <f>Z730/Price_data_Daily[[#This Row],[S&amp;P500]]-1</f>
        <v>-1.1231149692783049E-3</v>
      </c>
      <c r="AD729" s="70">
        <f t="shared" si="24"/>
        <v>143.49722143573968</v>
      </c>
      <c r="AE729" s="70">
        <f t="shared" si="25"/>
        <v>142.31479328783826</v>
      </c>
    </row>
    <row r="730" spans="24:31">
      <c r="X730" s="6">
        <v>42327</v>
      </c>
      <c r="Y730" s="49">
        <v>85.652199999999993</v>
      </c>
      <c r="Z730" s="49">
        <v>2081.2399999999998</v>
      </c>
      <c r="AA730" s="49">
        <v>8.7999999999999995E-2</v>
      </c>
      <c r="AB730" s="66">
        <f>Y731/Price_data_Daily[[#This Row],[ASML]]-1</f>
        <v>-1.9725120895902171E-2</v>
      </c>
      <c r="AC730" s="68">
        <f>Z731/Price_data_Daily[[#This Row],[S&amp;P500]]-1</f>
        <v>3.8101804693355668E-3</v>
      </c>
      <c r="AD730" s="70">
        <f t="shared" si="24"/>
        <v>140.66672139469367</v>
      </c>
      <c r="AE730" s="70">
        <f t="shared" si="25"/>
        <v>142.85703833372111</v>
      </c>
    </row>
    <row r="731" spans="24:31">
      <c r="X731" s="6">
        <v>42328</v>
      </c>
      <c r="Y731" s="49">
        <v>83.962699999999998</v>
      </c>
      <c r="Z731" s="49">
        <v>2089.1698999999999</v>
      </c>
      <c r="AA731" s="49">
        <v>9.2999999999999999E-2</v>
      </c>
      <c r="AB731" s="66">
        <f>Y732/Price_data_Daily[[#This Row],[ASML]]-1</f>
        <v>-1.2794967289046166E-2</v>
      </c>
      <c r="AC731" s="68">
        <f>Z732/Price_data_Daily[[#This Row],[S&amp;P500]]-1</f>
        <v>-1.2348445188684609E-3</v>
      </c>
      <c r="AD731" s="70">
        <f t="shared" si="24"/>
        <v>138.86689529579118</v>
      </c>
      <c r="AE731" s="70">
        <f t="shared" si="25"/>
        <v>142.68063210295293</v>
      </c>
    </row>
    <row r="732" spans="24:31">
      <c r="X732" s="6">
        <v>42331</v>
      </c>
      <c r="Y732" s="49">
        <v>82.888400000000004</v>
      </c>
      <c r="Z732" s="49">
        <v>2086.5900999999999</v>
      </c>
      <c r="AA732" s="49">
        <v>0.105</v>
      </c>
      <c r="AB732" s="66">
        <f>Y733/Price_data_Daily[[#This Row],[ASML]]-1</f>
        <v>6.6474922908388301E-4</v>
      </c>
      <c r="AC732" s="68">
        <f>Z733/Price_data_Daily[[#This Row],[S&amp;P500]]-1</f>
        <v>1.2219937207600395E-3</v>
      </c>
      <c r="AD732" s="70">
        <f t="shared" si="24"/>
        <v>138.95920695738434</v>
      </c>
      <c r="AE732" s="70">
        <f t="shared" si="25"/>
        <v>142.85498693945681</v>
      </c>
    </row>
    <row r="733" spans="24:31">
      <c r="X733" s="6">
        <v>42332</v>
      </c>
      <c r="Y733" s="49">
        <v>82.9435</v>
      </c>
      <c r="Z733" s="49">
        <v>2089.1399000000001</v>
      </c>
      <c r="AA733" s="49">
        <v>0.153</v>
      </c>
      <c r="AB733" s="66">
        <f>Y734/Price_data_Daily[[#This Row],[ASML]]-1</f>
        <v>7.0843405450697894E-3</v>
      </c>
      <c r="AC733" s="68">
        <f>Z734/Price_data_Daily[[#This Row],[S&amp;P500]]-1</f>
        <v>-1.2914405588637656E-4</v>
      </c>
      <c r="AD733" s="70">
        <f t="shared" si="24"/>
        <v>139.94364130134329</v>
      </c>
      <c r="AE733" s="70">
        <f t="shared" si="25"/>
        <v>142.83653806703984</v>
      </c>
    </row>
    <row r="734" spans="24:31">
      <c r="X734" s="6">
        <v>42333</v>
      </c>
      <c r="Y734" s="49">
        <v>83.531099999999995</v>
      </c>
      <c r="Z734" s="49">
        <v>2088.8701000000001</v>
      </c>
      <c r="AA734" s="49">
        <v>0.17499999999999999</v>
      </c>
      <c r="AB734" s="66">
        <f>Y735/Price_data_Daily[[#This Row],[ASML]]-1</f>
        <v>1.6708746802089447E-2</v>
      </c>
      <c r="AC734" s="68">
        <f>Z735/Price_data_Daily[[#This Row],[S&amp;P500]]-1</f>
        <v>5.936223607201363E-4</v>
      </c>
      <c r="AD734" s="70">
        <f t="shared" si="24"/>
        <v>142.28192417040987</v>
      </c>
      <c r="AE734" s="70">
        <f t="shared" si="25"/>
        <v>142.92132902996428</v>
      </c>
    </row>
    <row r="735" spans="24:31">
      <c r="X735" s="6">
        <v>42335</v>
      </c>
      <c r="Y735" s="49">
        <v>84.9268</v>
      </c>
      <c r="Z735" s="49">
        <v>2090.1100999999999</v>
      </c>
      <c r="AA735" s="49">
        <v>0.16</v>
      </c>
      <c r="AB735" s="66">
        <f>Y736/Price_data_Daily[[#This Row],[ASML]]-1</f>
        <v>2.4868474969033105E-3</v>
      </c>
      <c r="AC735" s="68">
        <f>Z736/Price_data_Daily[[#This Row],[S&amp;P500]]-1</f>
        <v>-4.6409995339479204E-3</v>
      </c>
      <c r="AD735" s="70">
        <f t="shared" si="24"/>
        <v>142.63575761738764</v>
      </c>
      <c r="AE735" s="70">
        <f t="shared" si="25"/>
        <v>142.25803120854499</v>
      </c>
    </row>
    <row r="736" spans="24:31">
      <c r="X736" s="6">
        <v>42338</v>
      </c>
      <c r="Y736" s="49">
        <v>85.138000000000005</v>
      </c>
      <c r="Z736" s="49">
        <v>2080.4099000000001</v>
      </c>
      <c r="AA736" s="49">
        <v>0.17</v>
      </c>
      <c r="AB736" s="66">
        <f>Y737/Price_data_Daily[[#This Row],[ASML]]-1</f>
        <v>5.6085414268598477E-3</v>
      </c>
      <c r="AC736" s="68">
        <f>Z737/Price_data_Daily[[#This Row],[S&amp;P500]]-1</f>
        <v>1.0680587513066442E-2</v>
      </c>
      <c r="AD736" s="70">
        <f t="shared" si="24"/>
        <v>143.43573617293629</v>
      </c>
      <c r="AE736" s="70">
        <f t="shared" si="25"/>
        <v>143.7774305603044</v>
      </c>
    </row>
    <row r="737" spans="24:31">
      <c r="X737" s="6">
        <v>42339</v>
      </c>
      <c r="Y737" s="49">
        <v>85.615499999999997</v>
      </c>
      <c r="Z737" s="49">
        <v>2102.6298999999999</v>
      </c>
      <c r="AA737" s="49">
        <v>0.20300000000000001</v>
      </c>
      <c r="AB737" s="66">
        <f>Y738/Price_data_Daily[[#This Row],[ASML]]-1</f>
        <v>-9.8673721463986563E-3</v>
      </c>
      <c r="AC737" s="68">
        <f>Z738/Price_data_Daily[[#This Row],[S&amp;P500]]-1</f>
        <v>-1.0995705901452157E-2</v>
      </c>
      <c r="AD737" s="70">
        <f t="shared" si="24"/>
        <v>142.02040238502528</v>
      </c>
      <c r="AE737" s="70">
        <f t="shared" si="25"/>
        <v>142.19649621859682</v>
      </c>
    </row>
    <row r="738" spans="24:31">
      <c r="X738" s="6">
        <v>42340</v>
      </c>
      <c r="Y738" s="49">
        <v>84.770700000000005</v>
      </c>
      <c r="Z738" s="49">
        <v>2079.5100000000002</v>
      </c>
      <c r="AA738" s="49">
        <v>0.2</v>
      </c>
      <c r="AB738" s="66">
        <f>Y739/Price_data_Daily[[#This Row],[ASML]]-1</f>
        <v>-1.4622977042775487E-2</v>
      </c>
      <c r="AC738" s="68">
        <f>Z739/Price_data_Daily[[#This Row],[S&amp;P500]]-1</f>
        <v>-1.4373530302811743E-2</v>
      </c>
      <c r="AD738" s="70">
        <f t="shared" si="24"/>
        <v>139.94364130134332</v>
      </c>
      <c r="AE738" s="70">
        <f t="shared" si="25"/>
        <v>140.15263057124517</v>
      </c>
    </row>
    <row r="739" spans="24:31">
      <c r="X739" s="6">
        <v>42341</v>
      </c>
      <c r="Y739" s="49">
        <v>83.531099999999995</v>
      </c>
      <c r="Z739" s="49">
        <v>2049.6201000000001</v>
      </c>
      <c r="AA739" s="49">
        <v>0.19800000000000001</v>
      </c>
      <c r="AB739" s="66">
        <f>Y740/Price_data_Daily[[#This Row],[ASML]]-1</f>
        <v>1.1322728899775036E-2</v>
      </c>
      <c r="AC739" s="68">
        <f>Z740/Price_data_Daily[[#This Row],[S&amp;P500]]-1</f>
        <v>2.0525657413293263E-2</v>
      </c>
      <c r="AD739" s="70">
        <f t="shared" si="24"/>
        <v>141.52818521304579</v>
      </c>
      <c r="AE739" s="70">
        <f t="shared" si="25"/>
        <v>143.02935545192241</v>
      </c>
    </row>
    <row r="740" spans="24:31">
      <c r="X740" s="6">
        <v>42342</v>
      </c>
      <c r="Y740" s="49">
        <v>84.476900000000001</v>
      </c>
      <c r="Z740" s="49">
        <v>2091.6898999999999</v>
      </c>
      <c r="AA740" s="49">
        <v>0.20499999999999999</v>
      </c>
      <c r="AB740" s="66">
        <f>Y741/Price_data_Daily[[#This Row],[ASML]]-1</f>
        <v>-7.3913697117199417E-3</v>
      </c>
      <c r="AC740" s="68">
        <f>Z741/Price_data_Daily[[#This Row],[S&amp;P500]]-1</f>
        <v>-6.9894681807278758E-3</v>
      </c>
      <c r="AD740" s="70">
        <f t="shared" si="24"/>
        <v>140.48209807150738</v>
      </c>
      <c r="AE740" s="70">
        <f t="shared" si="25"/>
        <v>142.02965632308118</v>
      </c>
    </row>
    <row r="741" spans="24:31">
      <c r="X741" s="6">
        <v>42345</v>
      </c>
      <c r="Y741" s="49">
        <v>83.852500000000006</v>
      </c>
      <c r="Z741" s="49">
        <v>2077.0700999999999</v>
      </c>
      <c r="AA741" s="49">
        <v>0.23499999999999999</v>
      </c>
      <c r="AB741" s="66">
        <f>Y742/Price_data_Daily[[#This Row],[ASML]]-1</f>
        <v>-8.7606213291195889E-3</v>
      </c>
      <c r="AC741" s="68">
        <f>Z742/Price_data_Daily[[#This Row],[S&amp;P500]]-1</f>
        <v>-6.4899109567847502E-3</v>
      </c>
      <c r="AD741" s="70">
        <f t="shared" si="24"/>
        <v>139.25138760678266</v>
      </c>
      <c r="AE741" s="70">
        <f t="shared" si="25"/>
        <v>141.10789650032166</v>
      </c>
    </row>
    <row r="742" spans="24:31">
      <c r="X742" s="6">
        <v>42346</v>
      </c>
      <c r="Y742" s="49">
        <v>83.117900000000006</v>
      </c>
      <c r="Z742" s="49">
        <v>2063.5900999999999</v>
      </c>
      <c r="AA742" s="49">
        <v>0.26800000000000002</v>
      </c>
      <c r="AB742" s="66">
        <f>Y743/Price_data_Daily[[#This Row],[ASML]]-1</f>
        <v>-7.1801621552036732E-3</v>
      </c>
      <c r="AC742" s="68">
        <f>Z743/Price_data_Daily[[#This Row],[S&amp;P500]]-1</f>
        <v>-7.7389884745037163E-3</v>
      </c>
      <c r="AD742" s="70">
        <f t="shared" si="24"/>
        <v>138.25154006342885</v>
      </c>
      <c r="AE742" s="70">
        <f t="shared" si="25"/>
        <v>140.01586411564421</v>
      </c>
    </row>
    <row r="743" spans="24:31">
      <c r="X743" s="6">
        <v>42347</v>
      </c>
      <c r="Y743" s="49">
        <v>82.521100000000004</v>
      </c>
      <c r="Z743" s="49">
        <v>2047.62</v>
      </c>
      <c r="AA743" s="49">
        <v>0.245</v>
      </c>
      <c r="AB743" s="66">
        <f>Y744/Price_data_Daily[[#This Row],[ASML]]-1</f>
        <v>-8.0112843866599892E-3</v>
      </c>
      <c r="AC743" s="68">
        <f>Z744/Price_data_Daily[[#This Row],[S&amp;P500]]-1</f>
        <v>2.2513943016770899E-3</v>
      </c>
      <c r="AD743" s="70">
        <f t="shared" si="24"/>
        <v>137.143967659087</v>
      </c>
      <c r="AE743" s="70">
        <f t="shared" si="25"/>
        <v>140.33109503425857</v>
      </c>
    </row>
    <row r="744" spans="24:31">
      <c r="X744" s="6">
        <v>42348</v>
      </c>
      <c r="Y744" s="49">
        <v>81.86</v>
      </c>
      <c r="Z744" s="49">
        <v>2052.23</v>
      </c>
      <c r="AA744" s="49">
        <v>0.23</v>
      </c>
      <c r="AB744" s="66">
        <f>Y745/Price_data_Daily[[#This Row],[ASML]]-1</f>
        <v>-2.0976056682140309E-2</v>
      </c>
      <c r="AC744" s="68">
        <f>Z745/Price_data_Daily[[#This Row],[S&amp;P500]]-1</f>
        <v>-1.9422774250449582E-2</v>
      </c>
      <c r="AD744" s="70">
        <f t="shared" si="24"/>
        <v>134.26722801985636</v>
      </c>
      <c r="AE744" s="70">
        <f t="shared" si="25"/>
        <v>137.60547585508976</v>
      </c>
    </row>
    <row r="745" spans="24:31">
      <c r="X745" s="6">
        <v>42349</v>
      </c>
      <c r="Y745" s="49">
        <v>80.142899999999997</v>
      </c>
      <c r="Z745" s="49">
        <v>2012.37</v>
      </c>
      <c r="AA745" s="49">
        <v>0.21299999999999999</v>
      </c>
      <c r="AB745" s="66">
        <f>Y746/Price_data_Daily[[#This Row],[ASML]]-1</f>
        <v>-9.3957169006861907E-3</v>
      </c>
      <c r="AC745" s="68">
        <f>Z746/Price_data_Daily[[#This Row],[S&amp;P500]]-1</f>
        <v>4.7555370036327371E-3</v>
      </c>
      <c r="AD745" s="70">
        <f t="shared" si="24"/>
        <v>133.0056911563419</v>
      </c>
      <c r="AE745" s="70">
        <f t="shared" si="25"/>
        <v>138.25986378742112</v>
      </c>
    </row>
    <row r="746" spans="24:31">
      <c r="X746" s="6">
        <v>42352</v>
      </c>
      <c r="Y746" s="49">
        <v>79.389899999999997</v>
      </c>
      <c r="Z746" s="49">
        <v>2021.9399000000001</v>
      </c>
      <c r="AA746" s="49">
        <v>0.19800000000000001</v>
      </c>
      <c r="AB746" s="66">
        <f>Y747/Price_data_Daily[[#This Row],[ASML]]-1</f>
        <v>2.7527431071206809E-2</v>
      </c>
      <c r="AC746" s="68">
        <f>Z747/Price_data_Daily[[#This Row],[S&amp;P500]]-1</f>
        <v>1.0618564874257608E-2</v>
      </c>
      <c r="AD746" s="70">
        <f t="shared" si="24"/>
        <v>136.66699615172632</v>
      </c>
      <c r="AE746" s="70">
        <f t="shared" si="25"/>
        <v>139.72798512055388</v>
      </c>
    </row>
    <row r="747" spans="24:31">
      <c r="X747" s="6">
        <v>42353</v>
      </c>
      <c r="Y747" s="49">
        <v>81.575299999999999</v>
      </c>
      <c r="Z747" s="49">
        <v>2043.41</v>
      </c>
      <c r="AA747" s="49">
        <v>0.25</v>
      </c>
      <c r="AB747" s="66">
        <f>Y748/Price_data_Daily[[#This Row],[ASML]]-1</f>
        <v>5.8534875139901743E-3</v>
      </c>
      <c r="AC747" s="68">
        <f>Z748/Price_data_Daily[[#This Row],[S&amp;P500]]-1</f>
        <v>1.4515001884105372E-2</v>
      </c>
      <c r="AD747" s="70">
        <f t="shared" si="24"/>
        <v>137.466974707275</v>
      </c>
      <c r="AE747" s="70">
        <f t="shared" si="25"/>
        <v>141.75613708784095</v>
      </c>
    </row>
    <row r="748" spans="24:31">
      <c r="X748" s="6">
        <v>42354</v>
      </c>
      <c r="Y748" s="49">
        <v>82.052800000000005</v>
      </c>
      <c r="Z748" s="49">
        <v>2073.0700999999999</v>
      </c>
      <c r="AA748" s="49">
        <v>0.23499999999999999</v>
      </c>
      <c r="AB748" s="66">
        <f>Y749/Price_data_Daily[[#This Row],[ASML]]-1</f>
        <v>-1.6003110192461478E-2</v>
      </c>
      <c r="AC748" s="68">
        <f>Z749/Price_data_Daily[[#This Row],[S&amp;P500]]-1</f>
        <v>-1.5040543009134044E-2</v>
      </c>
      <c r="AD748" s="70">
        <f t="shared" si="24"/>
        <v>135.26707556321017</v>
      </c>
      <c r="AE748" s="70">
        <f t="shared" si="25"/>
        <v>139.62404781116257</v>
      </c>
    </row>
    <row r="749" spans="24:31">
      <c r="X749" s="6">
        <v>42355</v>
      </c>
      <c r="Y749" s="49">
        <v>80.739699999999999</v>
      </c>
      <c r="Z749" s="49">
        <v>2041.89</v>
      </c>
      <c r="AA749" s="49">
        <v>0.21299999999999999</v>
      </c>
      <c r="AB749" s="66">
        <f>Y750/Price_data_Daily[[#This Row],[ASML]]-1</f>
        <v>-5.8001206345824619E-3</v>
      </c>
      <c r="AC749" s="68">
        <f>Z750/Price_data_Daily[[#This Row],[S&amp;P500]]-1</f>
        <v>-1.7797236873680844E-2</v>
      </c>
      <c r="AD749" s="70">
        <f t="shared" si="24"/>
        <v>134.48251020705638</v>
      </c>
      <c r="AE749" s="70">
        <f t="shared" si="25"/>
        <v>137.13912555900518</v>
      </c>
    </row>
    <row r="750" spans="24:31">
      <c r="X750" s="6">
        <v>42356</v>
      </c>
      <c r="Y750" s="49">
        <v>80.2714</v>
      </c>
      <c r="Z750" s="49">
        <v>2005.55</v>
      </c>
      <c r="AA750" s="49">
        <v>0.17499999999999999</v>
      </c>
      <c r="AB750" s="66">
        <f>Y751/Price_data_Daily[[#This Row],[ASML]]-1</f>
        <v>2.0704759104737347E-2</v>
      </c>
      <c r="AC750" s="68">
        <f>Z751/Price_data_Daily[[#This Row],[S&amp;P500]]-1</f>
        <v>7.7784148986563828E-3</v>
      </c>
      <c r="AD750" s="70">
        <f t="shared" si="24"/>
        <v>137.26693818469386</v>
      </c>
      <c r="AE750" s="70">
        <f t="shared" si="25"/>
        <v>138.20585057644206</v>
      </c>
    </row>
    <row r="751" spans="24:31">
      <c r="X751" s="6">
        <v>42359</v>
      </c>
      <c r="Y751" s="49">
        <v>81.933400000000006</v>
      </c>
      <c r="Z751" s="49">
        <v>2021.15</v>
      </c>
      <c r="AA751" s="49">
        <v>0.153</v>
      </c>
      <c r="AB751" s="66">
        <f>Y752/Price_data_Daily[[#This Row],[ASML]]-1</f>
        <v>1.3111868908161961E-2</v>
      </c>
      <c r="AC751" s="68">
        <f>Z752/Price_data_Daily[[#This Row],[S&amp;P500]]-1</f>
        <v>8.8167627340869359E-3</v>
      </c>
      <c r="AD751" s="70">
        <f t="shared" si="24"/>
        <v>139.06676428359634</v>
      </c>
      <c r="AE751" s="70">
        <f t="shared" si="25"/>
        <v>139.42437876943723</v>
      </c>
    </row>
    <row r="752" spans="24:31">
      <c r="X752" s="6">
        <v>42360</v>
      </c>
      <c r="Y752" s="49">
        <v>83.0077</v>
      </c>
      <c r="Z752" s="49">
        <v>2038.97</v>
      </c>
      <c r="AA752" s="49">
        <v>0.193</v>
      </c>
      <c r="AB752" s="66">
        <f>Y753/Price_data_Daily[[#This Row],[ASML]]-1</f>
        <v>1.0177369087446264E-2</v>
      </c>
      <c r="AC752" s="68">
        <f>Z753/Price_data_Daily[[#This Row],[S&amp;P500]]-1</f>
        <v>1.2418034595898853E-2</v>
      </c>
      <c r="AD752" s="70">
        <f t="shared" si="24"/>
        <v>140.48209807150738</v>
      </c>
      <c r="AE752" s="70">
        <f t="shared" si="25"/>
        <v>141.1557555285078</v>
      </c>
    </row>
    <row r="753" spans="24:31">
      <c r="X753" s="6">
        <v>42361</v>
      </c>
      <c r="Y753" s="49">
        <v>83.852500000000006</v>
      </c>
      <c r="Z753" s="49">
        <v>2064.29</v>
      </c>
      <c r="AA753" s="49">
        <v>0.19</v>
      </c>
      <c r="AB753" s="66">
        <f>Y754/Price_data_Daily[[#This Row],[ASML]]-1</f>
        <v>1.314212456396513E-3</v>
      </c>
      <c r="AC753" s="68">
        <f>Z754/Price_data_Daily[[#This Row],[S&amp;P500]]-1</f>
        <v>-1.5986125980361754E-3</v>
      </c>
      <c r="AD753" s="70">
        <f t="shared" si="24"/>
        <v>140.66672139469367</v>
      </c>
      <c r="AE753" s="70">
        <f t="shared" si="25"/>
        <v>140.9301021594346</v>
      </c>
    </row>
    <row r="754" spans="24:31">
      <c r="X754" s="6">
        <v>42362</v>
      </c>
      <c r="Y754" s="49">
        <v>83.962699999999998</v>
      </c>
      <c r="Z754" s="49">
        <v>2060.9899999999998</v>
      </c>
      <c r="AA754" s="49">
        <v>0.183</v>
      </c>
      <c r="AB754" s="66">
        <f>Y755/Price_data_Daily[[#This Row],[ASML]]-1</f>
        <v>1.4220600338006317E-3</v>
      </c>
      <c r="AC754" s="68">
        <f>Z755/Price_data_Daily[[#This Row],[S&amp;P500]]-1</f>
        <v>-2.1785646703768036E-3</v>
      </c>
      <c r="AD754" s="70">
        <f t="shared" si="24"/>
        <v>140.86675791727484</v>
      </c>
      <c r="AE754" s="70">
        <f t="shared" si="25"/>
        <v>140.62307681787746</v>
      </c>
    </row>
    <row r="755" spans="24:31">
      <c r="X755" s="6">
        <v>42366</v>
      </c>
      <c r="Y755" s="49">
        <v>84.082099999999997</v>
      </c>
      <c r="Z755" s="49">
        <v>2056.5</v>
      </c>
      <c r="AA755" s="49">
        <v>0.19</v>
      </c>
      <c r="AB755" s="66">
        <f>Y756/Price_data_Daily[[#This Row],[ASML]]-1</f>
        <v>3.8224544819884798E-3</v>
      </c>
      <c r="AC755" s="68">
        <f>Z756/Price_data_Daily[[#This Row],[S&amp;P500]]-1</f>
        <v>1.062975929978105E-2</v>
      </c>
      <c r="AD755" s="70">
        <f t="shared" si="24"/>
        <v>141.4052146874389</v>
      </c>
      <c r="AE755" s="70">
        <f t="shared" si="25"/>
        <v>142.11786627644611</v>
      </c>
    </row>
    <row r="756" spans="24:31">
      <c r="X756" s="6">
        <v>42367</v>
      </c>
      <c r="Y756" s="49">
        <v>84.403499999999994</v>
      </c>
      <c r="Z756" s="49">
        <v>2078.3600999999999</v>
      </c>
      <c r="AA756" s="49">
        <v>0.215</v>
      </c>
      <c r="AB756" s="66">
        <f>Y757/Price_data_Daily[[#This Row],[ASML]]-1</f>
        <v>-6.3101648628314244E-3</v>
      </c>
      <c r="AC756" s="68">
        <f>Z757/Price_data_Daily[[#This Row],[S&amp;P500]]-1</f>
        <v>-7.2172286217387915E-3</v>
      </c>
      <c r="AD756" s="70">
        <f t="shared" si="24"/>
        <v>140.51292447029709</v>
      </c>
      <c r="AE756" s="70">
        <f t="shared" si="25"/>
        <v>141.0921691442953</v>
      </c>
    </row>
    <row r="757" spans="24:31">
      <c r="X757" s="6">
        <v>42368</v>
      </c>
      <c r="Y757" s="49">
        <v>83.870900000000006</v>
      </c>
      <c r="Z757" s="49">
        <v>2063.3600999999999</v>
      </c>
      <c r="AA757" s="49">
        <v>0.19500000000000001</v>
      </c>
      <c r="AB757" s="66">
        <f>Y758/Price_data_Daily[[#This Row],[ASML]]-1</f>
        <v>-2.813729195704362E-2</v>
      </c>
      <c r="AC757" s="68">
        <f>Z758/Price_data_Daily[[#This Row],[S&amp;P500]]-1</f>
        <v>-9.411929599685398E-3</v>
      </c>
      <c r="AD757" s="70">
        <f t="shared" si="24"/>
        <v>136.55927129073834</v>
      </c>
      <c r="AE757" s="70">
        <f t="shared" si="25"/>
        <v>139.76421958124229</v>
      </c>
    </row>
    <row r="758" spans="24:31">
      <c r="X758" s="6">
        <v>42369</v>
      </c>
      <c r="Y758" s="49">
        <v>81.510999999999996</v>
      </c>
      <c r="Z758" s="49">
        <v>2043.9399000000001</v>
      </c>
      <c r="AA758" s="49">
        <v>0.14799999999999999</v>
      </c>
      <c r="AB758" s="66">
        <f>Y759/Price_data_Daily[[#This Row],[ASML]]-1</f>
        <v>-1.6558501306572104E-2</v>
      </c>
      <c r="AC758" s="68">
        <f>Z759/Price_data_Daily[[#This Row],[S&amp;P500]]-1</f>
        <v>-1.5303727864014016E-2</v>
      </c>
      <c r="AD758" s="70">
        <f t="shared" si="24"/>
        <v>134.2980544186461</v>
      </c>
      <c r="AE758" s="70">
        <f t="shared" si="25"/>
        <v>137.62530599964467</v>
      </c>
    </row>
    <row r="759" spans="24:31">
      <c r="X759" s="6">
        <v>42373</v>
      </c>
      <c r="Y759" s="49">
        <v>80.161299999999997</v>
      </c>
      <c r="Z759" s="49">
        <v>2012.66</v>
      </c>
      <c r="AA759" s="49">
        <v>0.155</v>
      </c>
      <c r="AB759" s="66">
        <f>Y760/Price_data_Daily[[#This Row],[ASML]]-1</f>
        <v>-1.0080924336306918E-2</v>
      </c>
      <c r="AC759" s="68">
        <f>Z760/Price_data_Daily[[#This Row],[S&amp;P500]]-1</f>
        <v>2.0122623791400951E-3</v>
      </c>
      <c r="AD759" s="70">
        <f t="shared" si="24"/>
        <v>132.94420589353851</v>
      </c>
      <c r="AE759" s="70">
        <f t="shared" si="25"/>
        <v>137.9022442253254</v>
      </c>
    </row>
    <row r="760" spans="24:31">
      <c r="X760" s="6">
        <v>42374</v>
      </c>
      <c r="Y760" s="49">
        <v>79.353200000000001</v>
      </c>
      <c r="Z760" s="49">
        <v>2016.71</v>
      </c>
      <c r="AA760" s="49">
        <v>0.20499999999999999</v>
      </c>
      <c r="AB760" s="66">
        <f>Y761/Price_data_Daily[[#This Row],[ASML]]-1</f>
        <v>-2.0944334948055143E-2</v>
      </c>
      <c r="AC760" s="68">
        <f>Z761/Price_data_Daily[[#This Row],[S&amp;P500]]-1</f>
        <v>-1.3115420660382515E-2</v>
      </c>
      <c r="AD760" s="70">
        <f t="shared" si="24"/>
        <v>130.15977791590103</v>
      </c>
      <c r="AE760" s="70">
        <f t="shared" si="25"/>
        <v>136.09359828229947</v>
      </c>
    </row>
    <row r="761" spans="24:31">
      <c r="X761" s="6">
        <v>42375</v>
      </c>
      <c r="Y761" s="49">
        <v>77.691199999999995</v>
      </c>
      <c r="Z761" s="49">
        <v>1990.26</v>
      </c>
      <c r="AA761" s="49">
        <v>0.20499999999999999</v>
      </c>
      <c r="AB761" s="66">
        <f>Y762/Price_data_Daily[[#This Row],[ASML]]-1</f>
        <v>-2.5055604753176586E-2</v>
      </c>
      <c r="AC761" s="68">
        <f>Z762/Price_data_Daily[[#This Row],[S&amp;P500]]-1</f>
        <v>-2.3700421050516063E-2</v>
      </c>
      <c r="AD761" s="70">
        <f t="shared" si="24"/>
        <v>126.89854596567898</v>
      </c>
      <c r="AE761" s="70">
        <f t="shared" si="25"/>
        <v>132.86812270072917</v>
      </c>
    </row>
    <row r="762" spans="24:31">
      <c r="X762" s="6">
        <v>42376</v>
      </c>
      <c r="Y762" s="49">
        <v>75.744600000000005</v>
      </c>
      <c r="Z762" s="49">
        <v>1943.09</v>
      </c>
      <c r="AA762" s="49">
        <v>0.19</v>
      </c>
      <c r="AB762" s="66">
        <f>Y763/Price_data_Daily[[#This Row],[ASML]]-1</f>
        <v>-2.6791348822226335E-2</v>
      </c>
      <c r="AC762" s="68">
        <f>Z763/Price_data_Daily[[#This Row],[S&amp;P500]]-1</f>
        <v>-1.083840686741222E-2</v>
      </c>
      <c r="AD762" s="70">
        <f t="shared" si="24"/>
        <v>123.49876275567915</v>
      </c>
      <c r="AE762" s="70">
        <f t="shared" si="25"/>
        <v>131.42804392718944</v>
      </c>
    </row>
    <row r="763" spans="24:31">
      <c r="X763" s="6">
        <v>42377</v>
      </c>
      <c r="Y763" s="49">
        <v>73.715299999999999</v>
      </c>
      <c r="Z763" s="49">
        <v>1922.03</v>
      </c>
      <c r="AA763" s="49">
        <v>0.19</v>
      </c>
      <c r="AB763" s="66">
        <f>Y764/Price_data_Daily[[#This Row],[ASML]]-1</f>
        <v>2.5286473771388041E-2</v>
      </c>
      <c r="AC763" s="68">
        <f>Z764/Price_data_Daily[[#This Row],[S&amp;P500]]-1</f>
        <v>8.5326451720324492E-4</v>
      </c>
      <c r="AD763" s="70">
        <f t="shared" si="24"/>
        <v>126.6216109808995</v>
      </c>
      <c r="AE763" s="70">
        <f t="shared" si="25"/>
        <v>131.54018681363794</v>
      </c>
    </row>
    <row r="764" spans="24:31">
      <c r="X764" s="6">
        <v>42380</v>
      </c>
      <c r="Y764" s="49">
        <v>75.579300000000003</v>
      </c>
      <c r="Z764" s="49">
        <v>1923.67</v>
      </c>
      <c r="AA764" s="49">
        <v>0.17499999999999999</v>
      </c>
      <c r="AB764" s="66">
        <f>Y765/Price_data_Daily[[#This Row],[ASML]]-1</f>
        <v>4.130760671241962E-3</v>
      </c>
      <c r="AC764" s="68">
        <f>Z765/Price_data_Daily[[#This Row],[S&amp;P500]]-1</f>
        <v>7.8028456024161752E-3</v>
      </c>
      <c r="AD764" s="70">
        <f t="shared" si="24"/>
        <v>127.14465455166871</v>
      </c>
      <c r="AE764" s="70">
        <f t="shared" si="25"/>
        <v>132.56657458185774</v>
      </c>
    </row>
    <row r="765" spans="24:31">
      <c r="X765" s="6">
        <v>42381</v>
      </c>
      <c r="Y765" s="49">
        <v>75.891499999999994</v>
      </c>
      <c r="Z765" s="49">
        <v>1938.6801</v>
      </c>
      <c r="AA765" s="49">
        <v>0.21</v>
      </c>
      <c r="AB765" s="66">
        <f>Y766/Price_data_Daily[[#This Row],[ASML]]-1</f>
        <v>-3.1941653544863335E-2</v>
      </c>
      <c r="AC765" s="68">
        <f>Z766/Price_data_Daily[[#This Row],[S&amp;P500]]-1</f>
        <v>-2.4965490696479575E-2</v>
      </c>
      <c r="AD765" s="70">
        <f t="shared" si="24"/>
        <v>123.08344404589798</v>
      </c>
      <c r="AE765" s="70">
        <f t="shared" si="25"/>
        <v>129.2569849974702</v>
      </c>
    </row>
    <row r="766" spans="24:31">
      <c r="X766" s="6">
        <v>42382</v>
      </c>
      <c r="Y766" s="49">
        <v>73.467399999999998</v>
      </c>
      <c r="Z766" s="49">
        <v>1890.28</v>
      </c>
      <c r="AA766" s="49">
        <v>0.215</v>
      </c>
      <c r="AB766" s="66">
        <f>Y767/Price_data_Daily[[#This Row],[ASML]]-1</f>
        <v>3.6119421675464114E-2</v>
      </c>
      <c r="AC766" s="68">
        <f>Z767/Price_data_Daily[[#This Row],[S&amp;P500]]-1</f>
        <v>1.6695939225934708E-2</v>
      </c>
      <c r="AD766" s="70">
        <f t="shared" si="24"/>
        <v>127.52914686266016</v>
      </c>
      <c r="AE766" s="70">
        <f t="shared" si="25"/>
        <v>131.41505176351552</v>
      </c>
    </row>
    <row r="767" spans="24:31">
      <c r="X767" s="6">
        <v>42383</v>
      </c>
      <c r="Y767" s="49">
        <v>76.120999999999995</v>
      </c>
      <c r="Z767" s="49">
        <v>1921.84</v>
      </c>
      <c r="AA767" s="49">
        <v>0.24</v>
      </c>
      <c r="AB767" s="66">
        <f>Y768/Price_data_Daily[[#This Row],[ASML]]-1</f>
        <v>-6.5499665007028307E-2</v>
      </c>
      <c r="AC767" s="68">
        <f>Z768/Price_data_Daily[[#This Row],[S&amp;P500]]-1</f>
        <v>-2.1599092536319309E-2</v>
      </c>
      <c r="AD767" s="70">
        <f t="shared" si="24"/>
        <v>119.17603046452381</v>
      </c>
      <c r="AE767" s="70">
        <f t="shared" si="25"/>
        <v>128.57660589981015</v>
      </c>
    </row>
    <row r="768" spans="24:31">
      <c r="X768" s="6">
        <v>42384</v>
      </c>
      <c r="Y768" s="49">
        <v>71.135099999999994</v>
      </c>
      <c r="Z768" s="49">
        <v>1880.33</v>
      </c>
      <c r="AA768" s="49">
        <v>0.223</v>
      </c>
      <c r="AB768" s="66">
        <f>Y769/Price_data_Daily[[#This Row],[ASML]]-1</f>
        <v>3.678774613376512E-2</v>
      </c>
      <c r="AC768" s="68">
        <f>Z769/Price_data_Daily[[#This Row],[S&amp;P500]]-1</f>
        <v>5.3182154196340647E-4</v>
      </c>
      <c r="AD768" s="70">
        <f t="shared" si="24"/>
        <v>123.56024801848257</v>
      </c>
      <c r="AE768" s="70">
        <f t="shared" si="25"/>
        <v>128.6449857086202</v>
      </c>
    </row>
    <row r="769" spans="24:31">
      <c r="X769" s="6">
        <v>42388</v>
      </c>
      <c r="Y769" s="49">
        <v>73.751999999999995</v>
      </c>
      <c r="Z769" s="49">
        <v>1881.33</v>
      </c>
      <c r="AA769" s="49">
        <v>0.23</v>
      </c>
      <c r="AB769" s="66">
        <f>Y770/Price_data_Daily[[#This Row],[ASML]]-1</f>
        <v>6.1504772751925341E-2</v>
      </c>
      <c r="AC769" s="68">
        <f>Z770/Price_data_Daily[[#This Row],[S&amp;P500]]-1</f>
        <v>-1.1693854879261001E-2</v>
      </c>
      <c r="AD769" s="70">
        <f t="shared" si="24"/>
        <v>131.15979299403088</v>
      </c>
      <c r="AE769" s="70">
        <f t="shared" si="25"/>
        <v>127.14062991479899</v>
      </c>
    </row>
    <row r="770" spans="24:31">
      <c r="X770" s="6">
        <v>42389</v>
      </c>
      <c r="Y770" s="49">
        <v>78.2881</v>
      </c>
      <c r="Z770" s="49">
        <v>1859.33</v>
      </c>
      <c r="AA770" s="49">
        <v>0.253</v>
      </c>
      <c r="AB770" s="66">
        <f>Y771/Price_data_Daily[[#This Row],[ASML]]-1</f>
        <v>2.4630818732348736E-2</v>
      </c>
      <c r="AC770" s="68">
        <f>Z771/Price_data_Daily[[#This Row],[S&amp;P500]]-1</f>
        <v>5.195419855539507E-3</v>
      </c>
      <c r="AD770" s="70">
        <f t="shared" si="24"/>
        <v>134.39036608023923</v>
      </c>
      <c r="AE770" s="70">
        <f t="shared" si="25"/>
        <v>127.80117886790414</v>
      </c>
    </row>
    <row r="771" spans="24:31">
      <c r="X771" s="6">
        <v>42390</v>
      </c>
      <c r="Y771" s="49">
        <v>80.216399999999993</v>
      </c>
      <c r="Z771" s="49">
        <v>1868.99</v>
      </c>
      <c r="AA771" s="49">
        <v>0.27300000000000002</v>
      </c>
      <c r="AB771" s="66">
        <f>Y772/Price_data_Daily[[#This Row],[ASML]]-1</f>
        <v>3.4339611351294819E-2</v>
      </c>
      <c r="AC771" s="68">
        <f>Z772/Price_data_Daily[[#This Row],[S&amp;P500]]-1</f>
        <v>2.0283682630725774E-2</v>
      </c>
      <c r="AD771" s="70">
        <f t="shared" si="24"/>
        <v>139.00527902079287</v>
      </c>
      <c r="AE771" s="70">
        <f t="shared" si="25"/>
        <v>130.39345741989334</v>
      </c>
    </row>
    <row r="772" spans="24:31">
      <c r="X772" s="6">
        <v>42391</v>
      </c>
      <c r="Y772" s="49">
        <v>82.971000000000004</v>
      </c>
      <c r="Z772" s="49">
        <v>1906.9</v>
      </c>
      <c r="AA772" s="49">
        <v>0.28799999999999998</v>
      </c>
      <c r="AB772" s="66">
        <f>Y773/Price_data_Daily[[#This Row],[ASML]]-1</f>
        <v>-7.0831977437899596E-3</v>
      </c>
      <c r="AC772" s="68">
        <f>Z773/Price_data_Daily[[#This Row],[S&amp;P500]]-1</f>
        <v>-1.5637946405160252E-2</v>
      </c>
      <c r="AD772" s="70">
        <f t="shared" si="24"/>
        <v>138.02067714205791</v>
      </c>
      <c r="AE772" s="70">
        <f t="shared" si="25"/>
        <v>128.35437152117751</v>
      </c>
    </row>
    <row r="773" spans="24:31">
      <c r="X773" s="6">
        <v>42394</v>
      </c>
      <c r="Y773" s="49">
        <v>82.383300000000006</v>
      </c>
      <c r="Z773" s="49">
        <v>1877.08</v>
      </c>
      <c r="AA773" s="49">
        <v>0.27500000000000002</v>
      </c>
      <c r="AB773" s="66">
        <f>Y774/Price_data_Daily[[#This Row],[ASML]]-1</f>
        <v>5.2389258502631986E-3</v>
      </c>
      <c r="AC773" s="68">
        <f>Z774/Price_data_Daily[[#This Row],[S&amp;P500]]-1</f>
        <v>1.4144309246276299E-2</v>
      </c>
      <c r="AD773" s="70">
        <f t="shared" si="24"/>
        <v>138.74375723540825</v>
      </c>
      <c r="AE773" s="70">
        <f t="shared" si="25"/>
        <v>130.16985544508449</v>
      </c>
    </row>
    <row r="774" spans="24:31">
      <c r="X774" s="6">
        <v>42395</v>
      </c>
      <c r="Y774" s="49">
        <v>82.814899999999994</v>
      </c>
      <c r="Z774" s="49">
        <v>1903.63</v>
      </c>
      <c r="AA774" s="49">
        <v>0.3</v>
      </c>
      <c r="AB774" s="66">
        <f>Y775/Price_data_Daily[[#This Row],[ASML]]-1</f>
        <v>-5.3215061540856645E-3</v>
      </c>
      <c r="AC774" s="68">
        <f>Z775/Price_data_Daily[[#This Row],[S&amp;P500]]-1</f>
        <v>-1.0863455608495332E-2</v>
      </c>
      <c r="AD774" s="70">
        <f t="shared" si="24"/>
        <v>138.00543147743906</v>
      </c>
      <c r="AE774" s="70">
        <f t="shared" si="25"/>
        <v>128.75576099889255</v>
      </c>
    </row>
    <row r="775" spans="24:31">
      <c r="X775" s="6">
        <v>42396</v>
      </c>
      <c r="Y775" s="49">
        <v>82.374200000000002</v>
      </c>
      <c r="Z775" s="49">
        <v>1882.95</v>
      </c>
      <c r="AA775" s="49">
        <v>0.3</v>
      </c>
      <c r="AB775" s="66">
        <f>Y776/Price_data_Daily[[#This Row],[ASML]]-1</f>
        <v>1.1144266044464946E-3</v>
      </c>
      <c r="AC775" s="68">
        <f>Z776/Price_data_Daily[[#This Row],[S&amp;P500]]-1</f>
        <v>5.5285589102205268E-3</v>
      </c>
      <c r="AD775" s="70">
        <f t="shared" si="24"/>
        <v>138.15922840183563</v>
      </c>
      <c r="AE775" s="70">
        <f t="shared" si="25"/>
        <v>129.46759480860521</v>
      </c>
    </row>
    <row r="776" spans="24:31">
      <c r="X776" s="6">
        <v>42397</v>
      </c>
      <c r="Y776" s="49">
        <v>82.465999999999994</v>
      </c>
      <c r="Z776" s="49">
        <v>1893.36</v>
      </c>
      <c r="AA776" s="49">
        <v>0.318</v>
      </c>
      <c r="AB776" s="66">
        <f>Y777/Price_data_Daily[[#This Row],[ASML]]-1</f>
        <v>2.2603254674653961E-2</v>
      </c>
      <c r="AC776" s="68">
        <f>Z777/Price_data_Daily[[#This Row],[S&amp;P500]]-1</f>
        <v>2.476021464486422E-2</v>
      </c>
      <c r="AD776" s="70">
        <f t="shared" si="24"/>
        <v>141.282076627056</v>
      </c>
      <c r="AE776" s="70">
        <f t="shared" si="25"/>
        <v>132.67324024562058</v>
      </c>
    </row>
    <row r="777" spans="24:31">
      <c r="X777" s="6">
        <v>42398</v>
      </c>
      <c r="Y777" s="49">
        <v>84.33</v>
      </c>
      <c r="Z777" s="49">
        <v>1940.24</v>
      </c>
      <c r="AA777" s="49">
        <v>0.3</v>
      </c>
      <c r="AB777" s="66">
        <f>Y778/Price_data_Daily[[#This Row],[ASML]]-1</f>
        <v>4.355508122850793E-3</v>
      </c>
      <c r="AC777" s="68">
        <f>Z778/Price_data_Daily[[#This Row],[S&amp;P500]]-1</f>
        <v>-4.4324413474616797E-4</v>
      </c>
      <c r="AD777" s="70">
        <f t="shared" si="24"/>
        <v>141.89743185941836</v>
      </c>
      <c r="AE777" s="70">
        <f t="shared" si="25"/>
        <v>132.61443361004393</v>
      </c>
    </row>
    <row r="778" spans="24:31">
      <c r="X778" s="6">
        <v>42401</v>
      </c>
      <c r="Y778" s="49">
        <v>84.697299999999998</v>
      </c>
      <c r="Z778" s="49">
        <v>1939.38</v>
      </c>
      <c r="AA778" s="49">
        <v>0.29499999999999998</v>
      </c>
      <c r="AB778" s="66">
        <f>Y779/Price_data_Daily[[#This Row],[ASML]]-1</f>
        <v>-4.0438124946131637E-2</v>
      </c>
      <c r="AC778" s="68">
        <f>Z779/Price_data_Daily[[#This Row],[S&amp;P500]]-1</f>
        <v>-1.8743103466056232E-2</v>
      </c>
      <c r="AD778" s="70">
        <f t="shared" si="24"/>
        <v>136.159365780352</v>
      </c>
      <c r="AE778" s="70">
        <f t="shared" si="25"/>
        <v>130.12882755979842</v>
      </c>
    </row>
    <row r="779" spans="24:31">
      <c r="X779" s="6">
        <v>42402</v>
      </c>
      <c r="Y779" s="49">
        <v>81.272300000000001</v>
      </c>
      <c r="Z779" s="49">
        <v>1903.03</v>
      </c>
      <c r="AA779" s="49">
        <v>0.33</v>
      </c>
      <c r="AB779" s="66">
        <f>Y780/Price_data_Daily[[#This Row],[ASML]]-1</f>
        <v>2.790618697883529E-2</v>
      </c>
      <c r="AC779" s="68">
        <f>Z780/Price_data_Daily[[#This Row],[S&amp;P500]]-1</f>
        <v>4.992039011471272E-3</v>
      </c>
      <c r="AD779" s="70">
        <f t="shared" si="24"/>
        <v>139.95905450073815</v>
      </c>
      <c r="AE779" s="70">
        <f t="shared" si="25"/>
        <v>130.77843574349396</v>
      </c>
    </row>
    <row r="780" spans="24:31">
      <c r="X780" s="6">
        <v>42403</v>
      </c>
      <c r="Y780" s="49">
        <v>83.540300000000002</v>
      </c>
      <c r="Z780" s="49">
        <v>1912.53</v>
      </c>
      <c r="AA780" s="49">
        <v>0.33300000000000002</v>
      </c>
      <c r="AB780" s="66">
        <f>Y781/Price_data_Daily[[#This Row],[ASML]]-1</f>
        <v>5.3866217861320287E-3</v>
      </c>
      <c r="AC780" s="68">
        <f>Z781/Price_data_Daily[[#This Row],[S&amp;P500]]-1</f>
        <v>1.5267734362336416E-3</v>
      </c>
      <c r="AD780" s="70">
        <f t="shared" si="24"/>
        <v>140.71296099287827</v>
      </c>
      <c r="AE780" s="70">
        <f t="shared" si="25"/>
        <v>130.9781047852193</v>
      </c>
    </row>
    <row r="781" spans="24:31">
      <c r="X781" s="6">
        <v>42404</v>
      </c>
      <c r="Y781" s="49">
        <v>83.990300000000005</v>
      </c>
      <c r="Z781" s="49">
        <v>1915.45</v>
      </c>
      <c r="AA781" s="49">
        <v>0.28299999999999997</v>
      </c>
      <c r="AB781" s="66">
        <f>Y782/Price_data_Daily[[#This Row],[ASML]]-1</f>
        <v>-3.4000354802875998E-2</v>
      </c>
      <c r="AC781" s="68">
        <f>Z782/Price_data_Daily[[#This Row],[S&amp;P500]]-1</f>
        <v>-1.8481296823200877E-2</v>
      </c>
      <c r="AD781" s="70">
        <f t="shared" si="24"/>
        <v>135.92867039375716</v>
      </c>
      <c r="AE781" s="70">
        <f t="shared" si="25"/>
        <v>128.55745955334336</v>
      </c>
    </row>
    <row r="782" spans="24:31">
      <c r="X782" s="6">
        <v>42405</v>
      </c>
      <c r="Y782" s="49">
        <v>81.134600000000006</v>
      </c>
      <c r="Z782" s="49">
        <v>1880.05</v>
      </c>
      <c r="AA782" s="49">
        <v>0.27800000000000002</v>
      </c>
      <c r="AB782" s="66">
        <f>Y783/Price_data_Daily[[#This Row],[ASML]]-1</f>
        <v>-2.2635225908551937E-2</v>
      </c>
      <c r="AC782" s="68">
        <f>Z783/Price_data_Daily[[#This Row],[S&amp;P500]]-1</f>
        <v>-1.4153932076274467E-2</v>
      </c>
      <c r="AD782" s="70">
        <f t="shared" ref="AD782:AD845" si="26">AD781*(1+AB782)</f>
        <v>132.85189423194538</v>
      </c>
      <c r="AE782" s="70">
        <f t="shared" ref="AE782:AE845" si="27">AE781*(1+AC782)</f>
        <v>126.73786600292694</v>
      </c>
    </row>
    <row r="783" spans="24:31">
      <c r="X783" s="6">
        <v>42408</v>
      </c>
      <c r="Y783" s="49">
        <v>79.298100000000005</v>
      </c>
      <c r="Z783" s="49">
        <v>1853.4399000000001</v>
      </c>
      <c r="AA783" s="49">
        <v>0.26</v>
      </c>
      <c r="AB783" s="66">
        <f>Y784/Price_data_Daily[[#This Row],[ASML]]-1</f>
        <v>-1.6094963183228894E-2</v>
      </c>
      <c r="AC783" s="68">
        <f>Z784/Price_data_Daily[[#This Row],[S&amp;P500]]-1</f>
        <v>-6.6357695223895341E-4</v>
      </c>
      <c r="AD783" s="70">
        <f t="shared" si="26"/>
        <v>130.71364788546001</v>
      </c>
      <c r="AE783" s="70">
        <f t="shared" si="27"/>
        <v>126.65376567607144</v>
      </c>
    </row>
    <row r="784" spans="24:31">
      <c r="X784" s="6">
        <v>42409</v>
      </c>
      <c r="Y784" s="49">
        <v>78.021799999999999</v>
      </c>
      <c r="Z784" s="49">
        <v>1852.21</v>
      </c>
      <c r="AA784" s="49">
        <v>0.3</v>
      </c>
      <c r="AB784" s="66">
        <f>Y785/Price_data_Daily[[#This Row],[ASML]]-1</f>
        <v>-3.8013734622887485E-2</v>
      </c>
      <c r="AC784" s="68">
        <f>Z785/Price_data_Daily[[#This Row],[S&amp;P500]]-1</f>
        <v>-1.8896345446794971E-4</v>
      </c>
      <c r="AD784" s="70">
        <f t="shared" si="26"/>
        <v>125.74473396315257</v>
      </c>
      <c r="AE784" s="70">
        <f t="shared" si="27"/>
        <v>126.62983274298792</v>
      </c>
    </row>
    <row r="785" spans="24:31">
      <c r="X785" s="6">
        <v>42410</v>
      </c>
      <c r="Y785" s="49">
        <v>75.055899999999994</v>
      </c>
      <c r="Z785" s="49">
        <v>1851.86</v>
      </c>
      <c r="AA785" s="49">
        <v>0.29799999999999999</v>
      </c>
      <c r="AB785" s="66">
        <f>Y786/Price_data_Daily[[#This Row],[ASML]]-1</f>
        <v>8.566948101349503E-4</v>
      </c>
      <c r="AC785" s="68">
        <f>Z786/Price_data_Daily[[#This Row],[S&amp;P500]]-1</f>
        <v>-1.2301145874958119E-2</v>
      </c>
      <c r="AD785" s="70">
        <f t="shared" si="26"/>
        <v>125.8524588241406</v>
      </c>
      <c r="AE785" s="70">
        <f t="shared" si="27"/>
        <v>125.07214069829487</v>
      </c>
    </row>
    <row r="786" spans="24:31">
      <c r="X786" s="6">
        <v>42411</v>
      </c>
      <c r="Y786" s="49">
        <v>75.120199999999997</v>
      </c>
      <c r="Z786" s="49">
        <v>1829.08</v>
      </c>
      <c r="AA786" s="49">
        <v>0.27300000000000002</v>
      </c>
      <c r="AB786" s="66">
        <f>Y787/Price_data_Daily[[#This Row],[ASML]]-1</f>
        <v>2.81149411210313E-3</v>
      </c>
      <c r="AC786" s="68">
        <f>Z787/Price_data_Daily[[#This Row],[S&amp;P500]]-1</f>
        <v>1.9518009053731911E-2</v>
      </c>
      <c r="AD786" s="70">
        <f t="shared" si="26"/>
        <v>126.20629227111837</v>
      </c>
      <c r="AE786" s="70">
        <f t="shared" si="27"/>
        <v>127.51329987281382</v>
      </c>
    </row>
    <row r="787" spans="24:31">
      <c r="X787" s="6">
        <v>42412</v>
      </c>
      <c r="Y787" s="49">
        <v>75.331400000000002</v>
      </c>
      <c r="Z787" s="49">
        <v>1864.78</v>
      </c>
      <c r="AA787" s="49">
        <v>0.27</v>
      </c>
      <c r="AB787" s="66">
        <f>Y788/Price_data_Daily[[#This Row],[ASML]]-1</f>
        <v>2.3646182070159449E-2</v>
      </c>
      <c r="AC787" s="68">
        <f>Z788/Price_data_Daily[[#This Row],[S&amp;P500]]-1</f>
        <v>1.651669365823305E-2</v>
      </c>
      <c r="AD787" s="70">
        <f t="shared" si="26"/>
        <v>129.19058923656098</v>
      </c>
      <c r="AE787" s="70">
        <f t="shared" si="27"/>
        <v>129.6193979841635</v>
      </c>
    </row>
    <row r="788" spans="24:31">
      <c r="X788" s="6">
        <v>42416</v>
      </c>
      <c r="Y788" s="49">
        <v>77.112700000000004</v>
      </c>
      <c r="Z788" s="49">
        <v>1895.58</v>
      </c>
      <c r="AA788" s="49">
        <v>0.27300000000000002</v>
      </c>
      <c r="AB788" s="66">
        <f>Y789/Price_data_Daily[[#This Row],[ASML]]-1</f>
        <v>2.738848464649779E-2</v>
      </c>
      <c r="AC788" s="68">
        <f>Z789/Price_data_Daily[[#This Row],[S&amp;P500]]-1</f>
        <v>1.6480391225904389E-2</v>
      </c>
      <c r="AD788" s="70">
        <f t="shared" si="26"/>
        <v>132.72892370633855</v>
      </c>
      <c r="AE788" s="70">
        <f t="shared" si="27"/>
        <v>131.75557637340873</v>
      </c>
    </row>
    <row r="789" spans="24:31">
      <c r="X789" s="6">
        <v>42417</v>
      </c>
      <c r="Y789" s="49">
        <v>79.224699999999999</v>
      </c>
      <c r="Z789" s="49">
        <v>1926.8199</v>
      </c>
      <c r="AA789" s="49">
        <v>0.29299999999999998</v>
      </c>
      <c r="AB789" s="66">
        <f>Y790/Price_data_Daily[[#This Row],[ASML]]-1</f>
        <v>-4.172941014607856E-3</v>
      </c>
      <c r="AC789" s="68">
        <f>Z790/Price_data_Daily[[#This Row],[S&amp;P500]]-1</f>
        <v>-4.6656669883885504E-3</v>
      </c>
      <c r="AD789" s="70">
        <f t="shared" si="26"/>
        <v>132.1750537367796</v>
      </c>
      <c r="AE789" s="70">
        <f t="shared" si="27"/>
        <v>131.1408487301872</v>
      </c>
    </row>
    <row r="790" spans="24:31">
      <c r="X790" s="6">
        <v>42418</v>
      </c>
      <c r="Y790" s="49">
        <v>78.894099999999995</v>
      </c>
      <c r="Z790" s="49">
        <v>1917.83</v>
      </c>
      <c r="AA790" s="49">
        <v>0.28799999999999998</v>
      </c>
      <c r="AB790" s="66">
        <f>Y791/Price_data_Daily[[#This Row],[ASML]]-1</f>
        <v>2.432501289703537E-2</v>
      </c>
      <c r="AC790" s="68">
        <f>Z791/Price_data_Daily[[#This Row],[S&amp;P500]]-1</f>
        <v>-2.60711324778784E-5</v>
      </c>
      <c r="AD790" s="70">
        <f t="shared" si="26"/>
        <v>135.3902136235931</v>
      </c>
      <c r="AE790" s="70">
        <f t="shared" si="27"/>
        <v>131.13742973974669</v>
      </c>
    </row>
    <row r="791" spans="24:31">
      <c r="X791" s="6">
        <v>42419</v>
      </c>
      <c r="Y791" s="49">
        <v>80.813199999999995</v>
      </c>
      <c r="Z791" s="49">
        <v>1917.78</v>
      </c>
      <c r="AA791" s="49">
        <v>0.28299999999999997</v>
      </c>
      <c r="AB791" s="66">
        <f>Y792/Price_data_Daily[[#This Row],[ASML]]-1</f>
        <v>-1.0233476709249345E-3</v>
      </c>
      <c r="AC791" s="68">
        <f>Z792/Price_data_Daily[[#This Row],[S&amp;P500]]-1</f>
        <v>1.4454212683415291E-2</v>
      </c>
      <c r="AD791" s="70">
        <f t="shared" si="26"/>
        <v>135.25166236381537</v>
      </c>
      <c r="AE791" s="70">
        <f t="shared" si="27"/>
        <v>133.03291803996143</v>
      </c>
    </row>
    <row r="792" spans="24:31">
      <c r="X792" s="6">
        <v>42422</v>
      </c>
      <c r="Y792" s="49">
        <v>80.730500000000006</v>
      </c>
      <c r="Z792" s="49">
        <v>1945.5</v>
      </c>
      <c r="AA792" s="49">
        <v>0.29299999999999998</v>
      </c>
      <c r="AB792" s="66">
        <f>Y793/Price_data_Daily[[#This Row],[ASML]]-1</f>
        <v>7.507695356773425E-3</v>
      </c>
      <c r="AC792" s="68">
        <f>Z793/Price_data_Daily[[#This Row],[S&amp;P500]]-1</f>
        <v>-1.2454381906964795E-2</v>
      </c>
      <c r="AD792" s="70">
        <f t="shared" si="26"/>
        <v>136.26709064134008</v>
      </c>
      <c r="AE792" s="70">
        <f t="shared" si="27"/>
        <v>131.37607527249381</v>
      </c>
    </row>
    <row r="793" spans="24:31">
      <c r="X793" s="6">
        <v>42423</v>
      </c>
      <c r="Y793" s="49">
        <v>81.336600000000004</v>
      </c>
      <c r="Z793" s="49">
        <v>1921.27</v>
      </c>
      <c r="AA793" s="49">
        <v>0.318</v>
      </c>
      <c r="AB793" s="66">
        <f>Y794/Price_data_Daily[[#This Row],[ASML]]-1</f>
        <v>7.1124192552920462E-3</v>
      </c>
      <c r="AC793" s="68">
        <f>Z794/Price_data_Daily[[#This Row],[S&amp;P500]]-1</f>
        <v>4.4397716094042305E-3</v>
      </c>
      <c r="AD793" s="70">
        <f t="shared" si="26"/>
        <v>137.23627932068018</v>
      </c>
      <c r="AE793" s="70">
        <f t="shared" si="27"/>
        <v>131.95935504164359</v>
      </c>
    </row>
    <row r="794" spans="24:31">
      <c r="X794" s="6">
        <v>42424</v>
      </c>
      <c r="Y794" s="49">
        <v>81.915099999999995</v>
      </c>
      <c r="Z794" s="49">
        <v>1929.8</v>
      </c>
      <c r="AA794" s="49">
        <v>0.315</v>
      </c>
      <c r="AB794" s="66">
        <f>Y795/Price_data_Daily[[#This Row],[ASML]]-1</f>
        <v>7.9582396896298313E-3</v>
      </c>
      <c r="AC794" s="68">
        <f>Z795/Price_data_Daily[[#This Row],[S&amp;P500]]-1</f>
        <v>1.1348326251425123E-2</v>
      </c>
      <c r="AD794" s="70">
        <f t="shared" si="26"/>
        <v>138.32843852562715</v>
      </c>
      <c r="AE794" s="70">
        <f t="shared" si="27"/>
        <v>133.45687285458379</v>
      </c>
    </row>
    <row r="795" spans="24:31">
      <c r="X795" s="6">
        <v>42425</v>
      </c>
      <c r="Y795" s="49">
        <v>82.566999999999993</v>
      </c>
      <c r="Z795" s="49">
        <v>1951.7</v>
      </c>
      <c r="AA795" s="49">
        <v>0.31</v>
      </c>
      <c r="AB795" s="66">
        <f>Y796/Price_data_Daily[[#This Row],[ASML]]-1</f>
        <v>1.0008841304637528E-2</v>
      </c>
      <c r="AC795" s="68">
        <f>Z796/Price_data_Daily[[#This Row],[S&amp;P500]]-1</f>
        <v>-1.8701644719988364E-3</v>
      </c>
      <c r="AD795" s="70">
        <f t="shared" si="26"/>
        <v>139.71294591474845</v>
      </c>
      <c r="AE795" s="70">
        <f t="shared" si="27"/>
        <v>133.20728655242709</v>
      </c>
    </row>
    <row r="796" spans="24:31">
      <c r="X796" s="6">
        <v>42426</v>
      </c>
      <c r="Y796" s="49">
        <v>83.3934</v>
      </c>
      <c r="Z796" s="49">
        <v>1948.05</v>
      </c>
      <c r="AA796" s="49">
        <v>0.30299999999999999</v>
      </c>
      <c r="AB796" s="66">
        <f>Y797/Price_data_Daily[[#This Row],[ASML]]-1</f>
        <v>2.2028122129569283E-3</v>
      </c>
      <c r="AC796" s="68">
        <f>Z797/Price_data_Daily[[#This Row],[S&amp;P500]]-1</f>
        <v>-8.1209414542747771E-3</v>
      </c>
      <c r="AD796" s="70">
        <f t="shared" si="26"/>
        <v>140.02070729831763</v>
      </c>
      <c r="AE796" s="70">
        <f t="shared" si="27"/>
        <v>132.12551797705203</v>
      </c>
    </row>
    <row r="797" spans="24:31">
      <c r="X797" s="6">
        <v>42429</v>
      </c>
      <c r="Y797" s="49">
        <v>83.577100000000002</v>
      </c>
      <c r="Z797" s="49">
        <v>1932.23</v>
      </c>
      <c r="AA797" s="49">
        <v>0.308</v>
      </c>
      <c r="AB797" s="66">
        <f>Y798/Price_data_Daily[[#This Row],[ASML]]-1</f>
        <v>3.0431780954352394E-2</v>
      </c>
      <c r="AC797" s="68">
        <f>Z798/Price_data_Daily[[#This Row],[S&amp;P500]]-1</f>
        <v>2.3868794087660294E-2</v>
      </c>
      <c r="AD797" s="70">
        <f t="shared" si="26"/>
        <v>144.28178679189352</v>
      </c>
      <c r="AE797" s="70">
        <f t="shared" si="27"/>
        <v>135.27919475937173</v>
      </c>
    </row>
    <row r="798" spans="24:31">
      <c r="X798" s="6">
        <v>42430</v>
      </c>
      <c r="Y798" s="49">
        <v>86.120500000000007</v>
      </c>
      <c r="Z798" s="49">
        <v>1978.35</v>
      </c>
      <c r="AA798" s="49">
        <v>0.32</v>
      </c>
      <c r="AB798" s="66">
        <f>Y799/Price_data_Daily[[#This Row],[ASML]]-1</f>
        <v>-4.7979284839266834E-3</v>
      </c>
      <c r="AC798" s="68">
        <f>Z799/Price_data_Daily[[#This Row],[S&amp;P500]]-1</f>
        <v>4.0943210250967699E-3</v>
      </c>
      <c r="AD798" s="70">
        <f t="shared" si="26"/>
        <v>143.58953309733286</v>
      </c>
      <c r="AE798" s="70">
        <f t="shared" si="27"/>
        <v>135.83307121073318</v>
      </c>
    </row>
    <row r="799" spans="24:31">
      <c r="X799" s="6">
        <v>42431</v>
      </c>
      <c r="Y799" s="49">
        <v>85.707300000000004</v>
      </c>
      <c r="Z799" s="49">
        <v>1986.45</v>
      </c>
      <c r="AA799" s="49">
        <v>0.30299999999999999</v>
      </c>
      <c r="AB799" s="66">
        <f>Y800/Price_data_Daily[[#This Row],[ASML]]-1</f>
        <v>1.4570520830781142E-2</v>
      </c>
      <c r="AC799" s="68">
        <f>Z800/Price_data_Daily[[#This Row],[S&amp;P500]]-1</f>
        <v>3.4987037176874569E-3</v>
      </c>
      <c r="AD799" s="70">
        <f t="shared" si="26"/>
        <v>145.68170738040968</v>
      </c>
      <c r="AE799" s="70">
        <f t="shared" si="27"/>
        <v>136.30831088196308</v>
      </c>
    </row>
    <row r="800" spans="24:31">
      <c r="X800" s="6">
        <v>42432</v>
      </c>
      <c r="Y800" s="49">
        <v>86.956100000000006</v>
      </c>
      <c r="Z800" s="49">
        <v>1993.4</v>
      </c>
      <c r="AA800" s="49">
        <v>0.26300000000000001</v>
      </c>
      <c r="AB800" s="66">
        <f>Y801/Price_data_Daily[[#This Row],[ASML]]-1</f>
        <v>6.8643832922588022E-3</v>
      </c>
      <c r="AC800" s="68">
        <f>Z801/Price_data_Daily[[#This Row],[S&amp;P500]]-1</f>
        <v>3.3059095013543427E-3</v>
      </c>
      <c r="AD800" s="70">
        <f t="shared" si="26"/>
        <v>146.6817224585395</v>
      </c>
      <c r="AE800" s="70">
        <f t="shared" si="27"/>
        <v>136.75893382202133</v>
      </c>
    </row>
    <row r="801" spans="24:31">
      <c r="X801" s="6">
        <v>42433</v>
      </c>
      <c r="Y801" s="49">
        <v>87.552999999999997</v>
      </c>
      <c r="Z801" s="49">
        <v>1999.99</v>
      </c>
      <c r="AA801" s="49">
        <v>0.26500000000000001</v>
      </c>
      <c r="AB801" s="66">
        <f>Y802/Price_data_Daily[[#This Row],[ASML]]-1</f>
        <v>7.236759448562502E-3</v>
      </c>
      <c r="AC801" s="68">
        <f>Z802/Price_data_Daily[[#This Row],[S&amp;P500]]-1</f>
        <v>8.8500442502215115E-4</v>
      </c>
      <c r="AD801" s="70">
        <f t="shared" si="26"/>
        <v>147.74322279947276</v>
      </c>
      <c r="AE801" s="70">
        <f t="shared" si="27"/>
        <v>136.87996608361513</v>
      </c>
    </row>
    <row r="802" spans="24:31">
      <c r="X802" s="6">
        <v>42436</v>
      </c>
      <c r="Y802" s="49">
        <v>88.186599999999999</v>
      </c>
      <c r="Z802" s="49">
        <v>2001.76</v>
      </c>
      <c r="AA802" s="49">
        <v>0.26500000000000001</v>
      </c>
      <c r="AB802" s="66">
        <f>Y803/Price_data_Daily[[#This Row],[ASML]]-1</f>
        <v>-2.3428729534872517E-2</v>
      </c>
      <c r="AC802" s="68">
        <f>Z803/Price_data_Daily[[#This Row],[S&amp;P500]]-1</f>
        <v>-1.1240108704340224E-2</v>
      </c>
      <c r="AD802" s="70">
        <f t="shared" si="26"/>
        <v>144.2817867918935</v>
      </c>
      <c r="AE802" s="70">
        <f t="shared" si="27"/>
        <v>135.34142038538889</v>
      </c>
    </row>
    <row r="803" spans="24:31">
      <c r="X803" s="6">
        <v>42437</v>
      </c>
      <c r="Y803" s="49">
        <v>86.120500000000007</v>
      </c>
      <c r="Z803" s="49">
        <v>1979.26</v>
      </c>
      <c r="AA803" s="49">
        <v>0.30499999999999999</v>
      </c>
      <c r="AB803" s="66">
        <f>Y804/Price_data_Daily[[#This Row],[ASML]]-1</f>
        <v>3.4126601680202207E-3</v>
      </c>
      <c r="AC803" s="68">
        <f>Z804/Price_data_Daily[[#This Row],[S&amp;P500]]-1</f>
        <v>5.0523933187149872E-3</v>
      </c>
      <c r="AD803" s="70">
        <f t="shared" si="26"/>
        <v>144.77417149864897</v>
      </c>
      <c r="AE803" s="70">
        <f t="shared" si="27"/>
        <v>136.02521847348942</v>
      </c>
    </row>
    <row r="804" spans="24:31">
      <c r="X804" s="6">
        <v>42438</v>
      </c>
      <c r="Y804" s="49">
        <v>86.414400000000001</v>
      </c>
      <c r="Z804" s="49">
        <v>1989.26</v>
      </c>
      <c r="AA804" s="49">
        <v>0.28799999999999998</v>
      </c>
      <c r="AB804" s="66">
        <f>Y805/Price_data_Daily[[#This Row],[ASML]]-1</f>
        <v>1.9444675887352103E-2</v>
      </c>
      <c r="AC804" s="68">
        <f>Z805/Price_data_Daily[[#This Row],[S&amp;P500]]-1</f>
        <v>1.5578657390191708E-4</v>
      </c>
      <c r="AD804" s="70">
        <f t="shared" si="26"/>
        <v>147.58925834030012</v>
      </c>
      <c r="AE804" s="70">
        <f t="shared" si="27"/>
        <v>136.04640937623967</v>
      </c>
    </row>
    <row r="805" spans="24:31">
      <c r="X805" s="6">
        <v>42439</v>
      </c>
      <c r="Y805" s="49">
        <v>88.094700000000003</v>
      </c>
      <c r="Z805" s="49">
        <v>1989.5699</v>
      </c>
      <c r="AA805" s="49">
        <v>0.30299999999999999</v>
      </c>
      <c r="AB805" s="66">
        <f>Y806/Price_data_Daily[[#This Row],[ASML]]-1</f>
        <v>1.8866061181887162E-2</v>
      </c>
      <c r="AC805" s="68">
        <f>Z806/Price_data_Daily[[#This Row],[S&amp;P500]]-1</f>
        <v>1.6395503369849074E-2</v>
      </c>
      <c r="AD805" s="70">
        <f t="shared" si="26"/>
        <v>150.37368631793757</v>
      </c>
      <c r="AE805" s="70">
        <f t="shared" si="27"/>
        <v>138.27695873962367</v>
      </c>
    </row>
    <row r="806" spans="24:31">
      <c r="X806" s="6">
        <v>42440</v>
      </c>
      <c r="Y806" s="49">
        <v>89.756699999999995</v>
      </c>
      <c r="Z806" s="49">
        <v>2022.1899000000001</v>
      </c>
      <c r="AA806" s="49">
        <v>0.308</v>
      </c>
      <c r="AB806" s="66">
        <f>Y807/Price_data_Daily[[#This Row],[ASML]]-1</f>
        <v>-7.7743499928139004E-3</v>
      </c>
      <c r="AC806" s="68">
        <f>Z807/Price_data_Daily[[#This Row],[S&amp;P500]]-1</f>
        <v>-1.2609597150099461E-3</v>
      </c>
      <c r="AD806" s="70">
        <f t="shared" si="26"/>
        <v>149.2046286507923</v>
      </c>
      <c r="AE806" s="70">
        <f t="shared" si="27"/>
        <v>138.10259706513889</v>
      </c>
    </row>
    <row r="807" spans="24:31">
      <c r="X807" s="6">
        <v>42443</v>
      </c>
      <c r="Y807" s="49">
        <v>89.058899999999994</v>
      </c>
      <c r="Z807" s="49">
        <v>2019.64</v>
      </c>
      <c r="AA807" s="49">
        <v>0.308</v>
      </c>
      <c r="AB807" s="66">
        <f>Y808/Price_data_Daily[[#This Row],[ASML]]-1</f>
        <v>-4.1242368814345953E-3</v>
      </c>
      <c r="AC807" s="68">
        <f>Z808/Price_data_Daily[[#This Row],[S&amp;P500]]-1</f>
        <v>-1.8369115287872884E-3</v>
      </c>
      <c r="AD807" s="70">
        <f t="shared" si="26"/>
        <v>148.58927341842994</v>
      </c>
      <c r="AE807" s="70">
        <f t="shared" si="27"/>
        <v>137.84891481243449</v>
      </c>
    </row>
    <row r="808" spans="24:31">
      <c r="X808" s="6">
        <v>42444</v>
      </c>
      <c r="Y808" s="49">
        <v>88.691599999999994</v>
      </c>
      <c r="Z808" s="49">
        <v>2015.9301</v>
      </c>
      <c r="AA808" s="49">
        <v>0.32500000000000001</v>
      </c>
      <c r="AB808" s="66">
        <f>Y809/Price_data_Daily[[#This Row],[ASML]]-1</f>
        <v>7.1427282854297225E-3</v>
      </c>
      <c r="AC808" s="68">
        <f>Z809/Price_data_Daily[[#This Row],[S&amp;P500]]-1</f>
        <v>5.6003429880828737E-3</v>
      </c>
      <c r="AD808" s="70">
        <f t="shared" si="26"/>
        <v>149.65060622458722</v>
      </c>
      <c r="AE808" s="70">
        <f t="shared" si="27"/>
        <v>138.62091601591914</v>
      </c>
    </row>
    <row r="809" spans="24:31">
      <c r="X809" s="6">
        <v>42445</v>
      </c>
      <c r="Y809" s="49">
        <v>89.325100000000006</v>
      </c>
      <c r="Z809" s="49">
        <v>2027.22</v>
      </c>
      <c r="AA809" s="49">
        <v>0.3</v>
      </c>
      <c r="AB809" s="66">
        <f>Y810/Price_data_Daily[[#This Row],[ASML]]-1</f>
        <v>4.9347831684487531E-3</v>
      </c>
      <c r="AC809" s="68">
        <f>Z810/Price_data_Daily[[#This Row],[S&amp;P500]]-1</f>
        <v>6.5952387999328455E-3</v>
      </c>
      <c r="AD809" s="70">
        <f t="shared" si="26"/>
        <v>150.38909951733245</v>
      </c>
      <c r="AE809" s="70">
        <f t="shared" si="27"/>
        <v>139.53515405970955</v>
      </c>
    </row>
    <row r="810" spans="24:31">
      <c r="X810" s="6">
        <v>42446</v>
      </c>
      <c r="Y810" s="49">
        <v>89.765900000000002</v>
      </c>
      <c r="Z810" s="49">
        <v>2040.59</v>
      </c>
      <c r="AA810" s="49">
        <v>0.27500000000000002</v>
      </c>
      <c r="AB810" s="66">
        <f>Y811/Price_data_Daily[[#This Row],[ASML]]-1</f>
        <v>2.2502977188441076E-3</v>
      </c>
      <c r="AC810" s="68">
        <f>Z811/Price_data_Daily[[#This Row],[S&amp;P500]]-1</f>
        <v>4.4056375852083995E-3</v>
      </c>
      <c r="AD810" s="70">
        <f t="shared" si="26"/>
        <v>150.72751976491531</v>
      </c>
      <c r="AE810" s="70">
        <f t="shared" si="27"/>
        <v>140.14989537889286</v>
      </c>
    </row>
    <row r="811" spans="24:31">
      <c r="X811" s="6">
        <v>42447</v>
      </c>
      <c r="Y811" s="49">
        <v>89.9679</v>
      </c>
      <c r="Z811" s="49">
        <v>2049.5801000000001</v>
      </c>
      <c r="AA811" s="49">
        <v>0.28000000000000003</v>
      </c>
      <c r="AB811" s="66">
        <f>Y812/Price_data_Daily[[#This Row],[ASML]]-1</f>
        <v>-1.6328045891923493E-3</v>
      </c>
      <c r="AC811" s="68">
        <f>Z812/Price_data_Daily[[#This Row],[S&amp;P500]]-1</f>
        <v>9.8556772677493854E-4</v>
      </c>
      <c r="AD811" s="70">
        <f t="shared" si="26"/>
        <v>150.48141117892558</v>
      </c>
      <c r="AE811" s="70">
        <f t="shared" si="27"/>
        <v>140.28802259268917</v>
      </c>
    </row>
    <row r="812" spans="24:31">
      <c r="X812" s="6">
        <v>42450</v>
      </c>
      <c r="Y812" s="49">
        <v>89.820999999999998</v>
      </c>
      <c r="Z812" s="49">
        <v>2051.6001000000001</v>
      </c>
      <c r="AA812" s="49">
        <v>0.28799999999999998</v>
      </c>
      <c r="AB812" s="66">
        <f>Y813/Price_data_Daily[[#This Row],[ASML]]-1</f>
        <v>4.2929827100566254E-3</v>
      </c>
      <c r="AC812" s="68">
        <f>Z813/Price_data_Daily[[#This Row],[S&amp;P500]]-1</f>
        <v>-8.774127082563643E-4</v>
      </c>
      <c r="AD812" s="70">
        <f t="shared" si="26"/>
        <v>151.12742527530162</v>
      </c>
      <c r="AE812" s="70">
        <f t="shared" si="27"/>
        <v>140.16493209885019</v>
      </c>
    </row>
    <row r="813" spans="24:31">
      <c r="X813" s="6">
        <v>42451</v>
      </c>
      <c r="Y813" s="49">
        <v>90.206599999999995</v>
      </c>
      <c r="Z813" s="49">
        <v>2049.8000000000002</v>
      </c>
      <c r="AA813" s="49">
        <v>0.29499999999999998</v>
      </c>
      <c r="AB813" s="66">
        <f>Y814/Price_data_Daily[[#This Row],[ASML]]-1</f>
        <v>-5.3942837885475603E-3</v>
      </c>
      <c r="AC813" s="68">
        <f>Z814/Price_data_Daily[[#This Row],[S&amp;P500]]-1</f>
        <v>-6.3859888769636219E-3</v>
      </c>
      <c r="AD813" s="70">
        <f t="shared" si="26"/>
        <v>150.31220105513412</v>
      </c>
      <c r="AE813" s="70">
        <f t="shared" si="27"/>
        <v>139.26984040152658</v>
      </c>
    </row>
    <row r="814" spans="24:31">
      <c r="X814" s="6">
        <v>42452</v>
      </c>
      <c r="Y814" s="49">
        <v>89.72</v>
      </c>
      <c r="Z814" s="49">
        <v>2036.71</v>
      </c>
      <c r="AA814" s="49">
        <v>0.29299999999999998</v>
      </c>
      <c r="AB814" s="66">
        <f>Y815/Price_data_Daily[[#This Row],[ASML]]-1</f>
        <v>-7.9826125724475894E-3</v>
      </c>
      <c r="AC814" s="68">
        <f>Z815/Price_data_Daily[[#This Row],[S&amp;P500]]-1</f>
        <v>-3.7810979471797346E-4</v>
      </c>
      <c r="AD814" s="70">
        <f t="shared" si="26"/>
        <v>149.11231698919914</v>
      </c>
      <c r="AE814" s="70">
        <f t="shared" si="27"/>
        <v>139.21718111076194</v>
      </c>
    </row>
    <row r="815" spans="24:31">
      <c r="X815" s="6">
        <v>42453</v>
      </c>
      <c r="Y815" s="49">
        <v>89.003799999999998</v>
      </c>
      <c r="Z815" s="49">
        <v>2035.9399000000001</v>
      </c>
      <c r="AA815" s="49">
        <v>0.27500000000000002</v>
      </c>
      <c r="AB815" s="66">
        <f>Y816/Price_data_Daily[[#This Row],[ASML]]-1</f>
        <v>5.5705486732027243E-3</v>
      </c>
      <c r="AC815" s="68">
        <f>Z816/Price_data_Daily[[#This Row],[S&amp;P500]]-1</f>
        <v>5.4525185149123523E-4</v>
      </c>
      <c r="AD815" s="70">
        <f t="shared" si="26"/>
        <v>149.94295440876152</v>
      </c>
      <c r="AE815" s="70">
        <f t="shared" si="27"/>
        <v>139.29308953652199</v>
      </c>
    </row>
    <row r="816" spans="24:31">
      <c r="X816" s="6">
        <v>42457</v>
      </c>
      <c r="Y816" s="49">
        <v>89.499600000000001</v>
      </c>
      <c r="Z816" s="49">
        <v>2037.05</v>
      </c>
      <c r="AA816" s="49">
        <v>0.255</v>
      </c>
      <c r="AB816" s="66">
        <f>Y817/Price_data_Daily[[#This Row],[ASML]]-1</f>
        <v>2.6264921854399326E-2</v>
      </c>
      <c r="AC816" s="68">
        <f>Z817/Price_data_Daily[[#This Row],[S&amp;P500]]-1</f>
        <v>8.8166711666382014E-3</v>
      </c>
      <c r="AD816" s="70">
        <f t="shared" si="26"/>
        <v>153.88119438892539</v>
      </c>
      <c r="AE816" s="70">
        <f t="shared" si="27"/>
        <v>140.52119090275059</v>
      </c>
    </row>
    <row r="817" spans="24:31">
      <c r="X817" s="6">
        <v>42458</v>
      </c>
      <c r="Y817" s="49">
        <v>91.850300000000004</v>
      </c>
      <c r="Z817" s="49">
        <v>2055.0100000000002</v>
      </c>
      <c r="AA817" s="49">
        <v>0.22500000000000001</v>
      </c>
      <c r="AB817" s="66">
        <f>Y818/Price_data_Daily[[#This Row],[ASML]]-1</f>
        <v>1.1196479488907451E-2</v>
      </c>
      <c r="AC817" s="68">
        <f>Z818/Price_data_Daily[[#This Row],[S&amp;P500]]-1</f>
        <v>4.3503437939473866E-3</v>
      </c>
      <c r="AD817" s="70">
        <f t="shared" si="26"/>
        <v>155.60412202562958</v>
      </c>
      <c r="AE817" s="70">
        <f t="shared" si="27"/>
        <v>141.13250639351247</v>
      </c>
    </row>
    <row r="818" spans="24:31">
      <c r="X818" s="6">
        <v>42459</v>
      </c>
      <c r="Y818" s="49">
        <v>92.878699999999995</v>
      </c>
      <c r="Z818" s="49">
        <v>2063.9499999999998</v>
      </c>
      <c r="AA818" s="49">
        <v>0.185</v>
      </c>
      <c r="AB818" s="66">
        <f>Y819/Price_data_Daily[[#This Row],[ASML]]-1</f>
        <v>-7.5141017262299048E-3</v>
      </c>
      <c r="AC818" s="68">
        <f>Z819/Price_data_Daily[[#This Row],[S&amp;P500]]-1</f>
        <v>-2.0397780953995692E-3</v>
      </c>
      <c r="AD818" s="70">
        <f t="shared" si="26"/>
        <v>154.4348968237083</v>
      </c>
      <c r="AE818" s="70">
        <f t="shared" si="27"/>
        <v>140.84462739842215</v>
      </c>
    </row>
    <row r="819" spans="24:31">
      <c r="X819" s="6">
        <v>42460</v>
      </c>
      <c r="Y819" s="49">
        <v>92.180800000000005</v>
      </c>
      <c r="Z819" s="49">
        <v>2059.7399999999998</v>
      </c>
      <c r="AA819" s="49">
        <v>0.193</v>
      </c>
      <c r="AB819" s="66">
        <f>Y820/Price_data_Daily[[#This Row],[ASML]]-1</f>
        <v>1.793215072987131E-3</v>
      </c>
      <c r="AC819" s="68">
        <f>Z820/Price_data_Daily[[#This Row],[S&amp;P500]]-1</f>
        <v>6.3308961325216906E-3</v>
      </c>
      <c r="AD819" s="70">
        <f t="shared" si="26"/>
        <v>154.71183180848777</v>
      </c>
      <c r="AE819" s="70">
        <f t="shared" si="27"/>
        <v>141.73630010530528</v>
      </c>
    </row>
    <row r="820" spans="24:31">
      <c r="X820" s="6">
        <v>42461</v>
      </c>
      <c r="Y820" s="49">
        <v>92.346100000000007</v>
      </c>
      <c r="Z820" s="49">
        <v>2072.7800000000002</v>
      </c>
      <c r="AA820" s="49">
        <v>0.218</v>
      </c>
      <c r="AB820" s="66">
        <f>Y821/Price_data_Daily[[#This Row],[ASML]]-1</f>
        <v>1.0539697940681769E-2</v>
      </c>
      <c r="AC820" s="68">
        <f>Z821/Price_data_Daily[[#This Row],[S&amp;P500]]-1</f>
        <v>-3.2082999642992771E-3</v>
      </c>
      <c r="AD820" s="70">
        <f t="shared" si="26"/>
        <v>156.3424477835988</v>
      </c>
      <c r="AE820" s="70">
        <f t="shared" si="27"/>
        <v>141.28156753873751</v>
      </c>
    </row>
    <row r="821" spans="24:31">
      <c r="X821" s="6">
        <v>42464</v>
      </c>
      <c r="Y821" s="49">
        <v>93.319400000000002</v>
      </c>
      <c r="Z821" s="49">
        <v>2066.1298999999999</v>
      </c>
      <c r="AA821" s="49">
        <v>0.183</v>
      </c>
      <c r="AB821" s="66">
        <f>Y822/Price_data_Daily[[#This Row],[ASML]]-1</f>
        <v>-2.07609564570711E-2</v>
      </c>
      <c r="AC821" s="68">
        <f>Z822/Price_data_Daily[[#This Row],[S&amp;P500]]-1</f>
        <v>-1.0144521890903313E-2</v>
      </c>
      <c r="AD821" s="70">
        <f t="shared" si="26"/>
        <v>153.0966290327716</v>
      </c>
      <c r="AE821" s="70">
        <f t="shared" si="27"/>
        <v>139.84833358405965</v>
      </c>
    </row>
    <row r="822" spans="24:31">
      <c r="X822" s="6">
        <v>42465</v>
      </c>
      <c r="Y822" s="49">
        <v>91.382000000000005</v>
      </c>
      <c r="Z822" s="49">
        <v>2045.17</v>
      </c>
      <c r="AA822" s="49">
        <v>0.218</v>
      </c>
      <c r="AB822" s="66">
        <f>Y823/Price_data_Daily[[#This Row],[ASML]]-1</f>
        <v>1.5876211945459628E-2</v>
      </c>
      <c r="AC822" s="68">
        <f>Z823/Price_data_Daily[[#This Row],[S&amp;P500]]-1</f>
        <v>1.0507635062122045E-2</v>
      </c>
      <c r="AD822" s="70">
        <f t="shared" si="26"/>
        <v>155.52722356343131</v>
      </c>
      <c r="AE822" s="70">
        <f t="shared" si="27"/>
        <v>141.31780883740686</v>
      </c>
    </row>
    <row r="823" spans="24:31">
      <c r="X823" s="6">
        <v>42466</v>
      </c>
      <c r="Y823" s="49">
        <v>92.832800000000006</v>
      </c>
      <c r="Z823" s="49">
        <v>2066.6599000000001</v>
      </c>
      <c r="AA823" s="49">
        <v>0.22</v>
      </c>
      <c r="AB823" s="66">
        <f>Y824/Price_data_Daily[[#This Row],[ASML]]-1</f>
        <v>-9.990003533233982E-3</v>
      </c>
      <c r="AC823" s="68">
        <f>Z824/Price_data_Daily[[#This Row],[S&amp;P500]]-1</f>
        <v>-1.197579727559428E-2</v>
      </c>
      <c r="AD823" s="70">
        <f t="shared" si="26"/>
        <v>153.97350605051855</v>
      </c>
      <c r="AE823" s="70">
        <f t="shared" si="27"/>
        <v>139.62541540733889</v>
      </c>
    </row>
    <row r="824" spans="24:31">
      <c r="X824" s="6">
        <v>42467</v>
      </c>
      <c r="Y824" s="49">
        <v>91.9054</v>
      </c>
      <c r="Z824" s="49">
        <v>2041.91</v>
      </c>
      <c r="AA824" s="49">
        <v>0.22</v>
      </c>
      <c r="AB824" s="66">
        <f>Y825/Price_data_Daily[[#This Row],[ASML]]-1</f>
        <v>5.5948834344881071E-3</v>
      </c>
      <c r="AC824" s="68">
        <f>Z825/Price_data_Daily[[#This Row],[S&amp;P500]]-1</f>
        <v>2.7866066574921966E-3</v>
      </c>
      <c r="AD824" s="70">
        <f t="shared" si="26"/>
        <v>154.83496986887064</v>
      </c>
      <c r="AE824" s="70">
        <f t="shared" si="27"/>
        <v>140.01449651946808</v>
      </c>
    </row>
    <row r="825" spans="24:31">
      <c r="X825" s="6">
        <v>42468</v>
      </c>
      <c r="Y825" s="49">
        <v>92.419600000000003</v>
      </c>
      <c r="Z825" s="49">
        <v>2047.6</v>
      </c>
      <c r="AA825" s="49">
        <v>0.218</v>
      </c>
      <c r="AB825" s="66">
        <f>Y826/Price_data_Daily[[#This Row],[ASML]]-1</f>
        <v>-3.97426519915689E-3</v>
      </c>
      <c r="AC825" s="68">
        <f>Z826/Price_data_Daily[[#This Row],[S&amp;P500]]-1</f>
        <v>-2.7397929283062838E-3</v>
      </c>
      <c r="AD825" s="70">
        <f t="shared" si="26"/>
        <v>154.21961463650828</v>
      </c>
      <c r="AE825" s="70">
        <f t="shared" si="27"/>
        <v>139.63088579204367</v>
      </c>
    </row>
    <row r="826" spans="24:31">
      <c r="X826" s="6">
        <v>42471</v>
      </c>
      <c r="Y826" s="49">
        <v>92.052300000000002</v>
      </c>
      <c r="Z826" s="49">
        <v>2041.99</v>
      </c>
      <c r="AA826" s="49">
        <v>0.21</v>
      </c>
      <c r="AB826" s="66">
        <f>Y827/Price_data_Daily[[#This Row],[ASML]]-1</f>
        <v>5.9846413397601772E-3</v>
      </c>
      <c r="AC826" s="68">
        <f>Z827/Price_data_Daily[[#This Row],[S&amp;P500]]-1</f>
        <v>9.6621433013872604E-3</v>
      </c>
      <c r="AD826" s="70">
        <f t="shared" si="26"/>
        <v>155.14256371766382</v>
      </c>
      <c r="AE826" s="70">
        <f t="shared" si="27"/>
        <v>140.98001941986604</v>
      </c>
    </row>
    <row r="827" spans="24:31">
      <c r="X827" s="6">
        <v>42472</v>
      </c>
      <c r="Y827" s="49">
        <v>92.603200000000001</v>
      </c>
      <c r="Z827" s="49">
        <v>2061.7199999999998</v>
      </c>
      <c r="AA827" s="49">
        <v>0.23</v>
      </c>
      <c r="AB827" s="66">
        <f>Y828/Price_data_Daily[[#This Row],[ASML]]-1</f>
        <v>1.1899156832593238E-2</v>
      </c>
      <c r="AC827" s="68">
        <f>Z828/Price_data_Daily[[#This Row],[S&amp;P500]]-1</f>
        <v>1.0040112139378721E-2</v>
      </c>
      <c r="AD827" s="70">
        <f t="shared" si="26"/>
        <v>156.9886294147509</v>
      </c>
      <c r="AE827" s="70">
        <f t="shared" si="27"/>
        <v>142.3954746242533</v>
      </c>
    </row>
    <row r="828" spans="24:31">
      <c r="X828" s="6">
        <v>42473</v>
      </c>
      <c r="Y828" s="49">
        <v>93.705100000000002</v>
      </c>
      <c r="Z828" s="49">
        <v>2082.4198999999999</v>
      </c>
      <c r="AA828" s="49">
        <v>0.223</v>
      </c>
      <c r="AB828" s="66">
        <f>Y829/Price_data_Daily[[#This Row],[ASML]]-1</f>
        <v>-1.6462284336711708E-2</v>
      </c>
      <c r="AC828" s="68">
        <f>Z829/Price_data_Daily[[#This Row],[S&amp;P500]]-1</f>
        <v>1.7292381810229962E-4</v>
      </c>
      <c r="AD828" s="70">
        <f t="shared" si="26"/>
        <v>154.4042379596946</v>
      </c>
      <c r="AE828" s="70">
        <f t="shared" si="27"/>
        <v>142.42009819340581</v>
      </c>
    </row>
    <row r="829" spans="24:31">
      <c r="X829" s="6">
        <v>42474</v>
      </c>
      <c r="Y829" s="49">
        <v>92.162499999999994</v>
      </c>
      <c r="Z829" s="49">
        <v>2082.7800000000002</v>
      </c>
      <c r="AA829" s="49">
        <v>0.215</v>
      </c>
      <c r="AB829" s="66">
        <f>Y830/Price_data_Daily[[#This Row],[ASML]]-1</f>
        <v>-8.170351281703514E-3</v>
      </c>
      <c r="AC829" s="68">
        <f>Z830/Price_data_Daily[[#This Row],[S&amp;P500]]-1</f>
        <v>-9.8426141983321003E-4</v>
      </c>
      <c r="AD829" s="70">
        <f t="shared" si="26"/>
        <v>153.14270109618016</v>
      </c>
      <c r="AE829" s="70">
        <f t="shared" si="27"/>
        <v>142.27991958534517</v>
      </c>
    </row>
    <row r="830" spans="24:31">
      <c r="X830" s="6">
        <v>42475</v>
      </c>
      <c r="Y830" s="49">
        <v>91.409499999999994</v>
      </c>
      <c r="Z830" s="49">
        <v>2080.73</v>
      </c>
      <c r="AA830" s="49">
        <v>0.21</v>
      </c>
      <c r="AB830" s="66">
        <f>Y831/Price_data_Daily[[#This Row],[ASML]]-1</f>
        <v>-3.2141079428286146E-3</v>
      </c>
      <c r="AC830" s="68">
        <f>Z831/Price_data_Daily[[#This Row],[S&amp;P500]]-1</f>
        <v>6.5410216606671678E-3</v>
      </c>
      <c r="AD830" s="70">
        <f t="shared" si="26"/>
        <v>152.6504839242007</v>
      </c>
      <c r="AE830" s="70">
        <f t="shared" si="27"/>
        <v>143.2105756212309</v>
      </c>
    </row>
    <row r="831" spans="24:31">
      <c r="X831" s="6">
        <v>42478</v>
      </c>
      <c r="Y831" s="49">
        <v>91.115700000000004</v>
      </c>
      <c r="Z831" s="49">
        <v>2094.3400999999999</v>
      </c>
      <c r="AA831" s="49">
        <v>0.19800000000000001</v>
      </c>
      <c r="AB831" s="66">
        <f>Y832/Price_data_Daily[[#This Row],[ASML]]-1</f>
        <v>5.2405897117620004E-3</v>
      </c>
      <c r="AC831" s="68">
        <f>Z832/Price_data_Daily[[#This Row],[S&amp;P500]]-1</f>
        <v>3.0844560537233168E-3</v>
      </c>
      <c r="AD831" s="70">
        <f t="shared" si="26"/>
        <v>153.45046247974935</v>
      </c>
      <c r="AE831" s="70">
        <f t="shared" si="27"/>
        <v>143.652302348163</v>
      </c>
    </row>
    <row r="832" spans="24:31">
      <c r="X832" s="6">
        <v>42479</v>
      </c>
      <c r="Y832" s="49">
        <v>91.593199999999996</v>
      </c>
      <c r="Z832" s="49">
        <v>2100.8000000000002</v>
      </c>
      <c r="AA832" s="49">
        <v>0.215</v>
      </c>
      <c r="AB832" s="66">
        <f>Y833/Price_data_Daily[[#This Row],[ASML]]-1</f>
        <v>-3.3283038478838955E-2</v>
      </c>
      <c r="AC832" s="68">
        <f>Z833/Price_data_Daily[[#This Row],[S&amp;P500]]-1</f>
        <v>7.6156702208662885E-4</v>
      </c>
      <c r="AD832" s="70">
        <f t="shared" si="26"/>
        <v>148.34316483244021</v>
      </c>
      <c r="AE832" s="70">
        <f t="shared" si="27"/>
        <v>143.76170320427818</v>
      </c>
    </row>
    <row r="833" spans="24:31">
      <c r="X833" s="6">
        <v>42480</v>
      </c>
      <c r="Y833" s="49">
        <v>88.544700000000006</v>
      </c>
      <c r="Z833" s="49">
        <v>2102.3998999999999</v>
      </c>
      <c r="AA833" s="49">
        <v>0.218</v>
      </c>
      <c r="AB833" s="66">
        <f>Y834/Price_data_Daily[[#This Row],[ASML]]-1</f>
        <v>-6.326747958940615E-3</v>
      </c>
      <c r="AC833" s="68">
        <f>Z834/Price_data_Daily[[#This Row],[S&amp;P500]]-1</f>
        <v>-5.1940166093044082E-3</v>
      </c>
      <c r="AD833" s="70">
        <f t="shared" si="26"/>
        <v>147.40463501711378</v>
      </c>
      <c r="AE833" s="70">
        <f t="shared" si="27"/>
        <v>143.01500253005327</v>
      </c>
    </row>
    <row r="834" spans="24:31">
      <c r="X834" s="6">
        <v>42481</v>
      </c>
      <c r="Y834" s="49">
        <v>87.984499999999997</v>
      </c>
      <c r="Z834" s="49">
        <v>2091.48</v>
      </c>
      <c r="AA834" s="49">
        <v>0.22500000000000001</v>
      </c>
      <c r="AB834" s="66">
        <f>Y835/Price_data_Daily[[#This Row],[ASML]]-1</f>
        <v>5.2281936022824382E-4</v>
      </c>
      <c r="AC834" s="68">
        <f>Z835/Price_data_Daily[[#This Row],[S&amp;P500]]-1</f>
        <v>4.7860844951896908E-5</v>
      </c>
      <c r="AD834" s="70">
        <f t="shared" si="26"/>
        <v>147.48170101408809</v>
      </c>
      <c r="AE834" s="70">
        <f t="shared" si="27"/>
        <v>143.02184734891514</v>
      </c>
    </row>
    <row r="835" spans="24:31">
      <c r="X835" s="6">
        <v>42482</v>
      </c>
      <c r="Y835" s="49">
        <v>88.030500000000004</v>
      </c>
      <c r="Z835" s="49">
        <v>2091.5801000000001</v>
      </c>
      <c r="AA835" s="49">
        <v>0.22500000000000001</v>
      </c>
      <c r="AB835" s="66">
        <f>Y836/Price_data_Daily[[#This Row],[ASML]]-1</f>
        <v>2.7115601978859871E-3</v>
      </c>
      <c r="AC835" s="68">
        <f>Z836/Price_data_Daily[[#This Row],[S&amp;P500]]-1</f>
        <v>-1.8120749953588478E-3</v>
      </c>
      <c r="AD835" s="70">
        <f t="shared" si="26"/>
        <v>147.88160652447442</v>
      </c>
      <c r="AE835" s="70">
        <f t="shared" si="27"/>
        <v>142.76268103554415</v>
      </c>
    </row>
    <row r="836" spans="24:31">
      <c r="X836" s="6">
        <v>42485</v>
      </c>
      <c r="Y836" s="49">
        <v>88.269199999999998</v>
      </c>
      <c r="Z836" s="49">
        <v>2087.79</v>
      </c>
      <c r="AA836" s="49">
        <v>0.23799999999999999</v>
      </c>
      <c r="AB836" s="66">
        <f>Y837/Price_data_Daily[[#This Row],[ASML]]-1</f>
        <v>2.9126807538757404E-3</v>
      </c>
      <c r="AC836" s="68">
        <f>Z837/Price_data_Daily[[#This Row],[S&amp;P500]]-1</f>
        <v>1.8727937196747479E-3</v>
      </c>
      <c r="AD836" s="70">
        <f t="shared" si="26"/>
        <v>148.3123384336505</v>
      </c>
      <c r="AE836" s="70">
        <f t="shared" si="27"/>
        <v>143.03004608799145</v>
      </c>
    </row>
    <row r="837" spans="24:31">
      <c r="X837" s="6">
        <v>42486</v>
      </c>
      <c r="Y837" s="49">
        <v>88.526300000000006</v>
      </c>
      <c r="Z837" s="49">
        <v>2091.6999999999998</v>
      </c>
      <c r="AA837" s="49">
        <v>0.245</v>
      </c>
      <c r="AB837" s="66">
        <f>Y838/Price_data_Daily[[#This Row],[ASML]]-1</f>
        <v>2.9353988588701752E-2</v>
      </c>
      <c r="AC837" s="68">
        <f>Z838/Price_data_Daily[[#This Row],[S&amp;P500]]-1</f>
        <v>1.649328297557151E-3</v>
      </c>
      <c r="AD837" s="70">
        <f t="shared" si="26"/>
        <v>152.66589712359556</v>
      </c>
      <c r="AE837" s="70">
        <f t="shared" si="27"/>
        <v>143.26594959040528</v>
      </c>
    </row>
    <row r="838" spans="24:31">
      <c r="X838" s="6">
        <v>42487</v>
      </c>
      <c r="Y838" s="49">
        <v>91.124899999999997</v>
      </c>
      <c r="Z838" s="49">
        <v>2095.1498999999999</v>
      </c>
      <c r="AA838" s="49">
        <v>0.245</v>
      </c>
      <c r="AB838" s="66">
        <f>Y839/Price_data_Daily[[#This Row],[ASML]]-1</f>
        <v>-1.2393977935778122E-2</v>
      </c>
      <c r="AC838" s="68">
        <f>Z839/Price_data_Daily[[#This Row],[S&amp;P500]]-1</f>
        <v>-9.2307476424478008E-3</v>
      </c>
      <c r="AD838" s="70">
        <f t="shared" si="26"/>
        <v>150.77375936309994</v>
      </c>
      <c r="AE838" s="70">
        <f t="shared" si="27"/>
        <v>141.94349776398062</v>
      </c>
    </row>
    <row r="839" spans="24:31">
      <c r="X839" s="6">
        <v>42488</v>
      </c>
      <c r="Y839" s="49">
        <v>89.995500000000007</v>
      </c>
      <c r="Z839" s="49">
        <v>2075.8101000000001</v>
      </c>
      <c r="AA839" s="49">
        <v>0.21</v>
      </c>
      <c r="AB839" s="66">
        <f>Y840/Price_data_Daily[[#This Row],[ASML]]-1</f>
        <v>-1.4386274869299109E-2</v>
      </c>
      <c r="AC839" s="68">
        <f>Z840/Price_data_Daily[[#This Row],[S&amp;P500]]-1</f>
        <v>-5.0631317383029728E-3</v>
      </c>
      <c r="AD839" s="70">
        <f t="shared" si="26"/>
        <v>148.60468661782483</v>
      </c>
      <c r="AE839" s="70">
        <f t="shared" si="27"/>
        <v>141.22481913540608</v>
      </c>
    </row>
    <row r="840" spans="24:31">
      <c r="X840" s="6">
        <v>42489</v>
      </c>
      <c r="Y840" s="49">
        <v>88.700800000000001</v>
      </c>
      <c r="Z840" s="49">
        <v>2065.3000000000002</v>
      </c>
      <c r="AA840" s="49">
        <v>0.193</v>
      </c>
      <c r="AB840" s="66">
        <f>Y841/Price_data_Daily[[#This Row],[ASML]]-1</f>
        <v>8.9018362855801669E-3</v>
      </c>
      <c r="AC840" s="68">
        <f>Z841/Price_data_Daily[[#This Row],[S&amp;P500]]-1</f>
        <v>7.8099549702221882E-3</v>
      </c>
      <c r="AD840" s="70">
        <f t="shared" si="26"/>
        <v>149.92754120936664</v>
      </c>
      <c r="AE840" s="70">
        <f t="shared" si="27"/>
        <v>142.32777861353136</v>
      </c>
    </row>
    <row r="841" spans="24:31">
      <c r="X841" s="6">
        <v>42492</v>
      </c>
      <c r="Y841" s="49">
        <v>89.490399999999994</v>
      </c>
      <c r="Z841" s="49">
        <v>2081.4299000000001</v>
      </c>
      <c r="AA841" s="49">
        <v>0.185</v>
      </c>
      <c r="AB841" s="66">
        <f>Y842/Price_data_Daily[[#This Row],[ASML]]-1</f>
        <v>-1.9674736061074727E-2</v>
      </c>
      <c r="AC841" s="68">
        <f>Z842/Price_data_Daily[[#This Row],[S&amp;P500]]-1</f>
        <v>-8.6766313869134359E-3</v>
      </c>
      <c r="AD841" s="70">
        <f t="shared" si="26"/>
        <v>146.97775640778644</v>
      </c>
      <c r="AE841" s="70">
        <f t="shared" si="27"/>
        <v>141.09285294238353</v>
      </c>
    </row>
    <row r="842" spans="24:31">
      <c r="X842" s="6">
        <v>42493</v>
      </c>
      <c r="Y842" s="49">
        <v>87.729699999999994</v>
      </c>
      <c r="Z842" s="49">
        <v>2063.3701000000001</v>
      </c>
      <c r="AA842" s="49">
        <v>0.20300000000000001</v>
      </c>
      <c r="AB842" s="66">
        <f>Y843/Price_data_Daily[[#This Row],[ASML]]-1</f>
        <v>-6.7776363078866364E-3</v>
      </c>
      <c r="AC842" s="68">
        <f>Z843/Price_data_Daily[[#This Row],[S&amp;P500]]-1</f>
        <v>-5.9368893636677633E-3</v>
      </c>
      <c r="AD842" s="70">
        <f t="shared" si="26"/>
        <v>145.98159462950531</v>
      </c>
      <c r="AE842" s="70">
        <f t="shared" si="27"/>
        <v>140.25520028446036</v>
      </c>
    </row>
    <row r="843" spans="24:31">
      <c r="X843" s="6">
        <v>42494</v>
      </c>
      <c r="Y843" s="49">
        <v>87.135099999999994</v>
      </c>
      <c r="Z843" s="49">
        <v>2051.1201000000001</v>
      </c>
      <c r="AA843" s="49">
        <v>0.19800000000000001</v>
      </c>
      <c r="AB843" s="66">
        <f>Y844/Price_data_Daily[[#This Row],[ASML]]-1</f>
        <v>-9.3842779775312746E-3</v>
      </c>
      <c r="AC843" s="68">
        <f>Z844/Price_data_Daily[[#This Row],[S&amp;P500]]-1</f>
        <v>-2.3899136866734061E-4</v>
      </c>
      <c r="AD843" s="70">
        <f t="shared" si="26"/>
        <v>144.61166276589876</v>
      </c>
      <c r="AE843" s="70">
        <f t="shared" si="27"/>
        <v>140.22168050218167</v>
      </c>
    </row>
    <row r="844" spans="24:31">
      <c r="X844" s="6">
        <v>42495</v>
      </c>
      <c r="Y844" s="49">
        <v>86.317400000000006</v>
      </c>
      <c r="Z844" s="49">
        <v>2050.6298999999999</v>
      </c>
      <c r="AA844" s="49">
        <v>0.183</v>
      </c>
      <c r="AB844" s="66">
        <f>Y845/Price_data_Daily[[#This Row],[ASML]]-1</f>
        <v>-6.135495276734515E-3</v>
      </c>
      <c r="AC844" s="68">
        <f>Z845/Price_data_Daily[[#This Row],[S&amp;P500]]-1</f>
        <v>3.1746342916390002E-3</v>
      </c>
      <c r="AD844" s="70">
        <f t="shared" si="26"/>
        <v>143.72439859203786</v>
      </c>
      <c r="AE844" s="70">
        <f t="shared" si="27"/>
        <v>140.66683305753514</v>
      </c>
    </row>
    <row r="845" spans="24:31">
      <c r="X845" s="6">
        <v>42496</v>
      </c>
      <c r="Y845" s="49">
        <v>85.787800000000004</v>
      </c>
      <c r="Z845" s="49">
        <v>2057.1399000000001</v>
      </c>
      <c r="AA845" s="49">
        <v>0.18</v>
      </c>
      <c r="AB845" s="66">
        <f>Y846/Price_data_Daily[[#This Row],[ASML]]-1</f>
        <v>7.1478695105831047E-3</v>
      </c>
      <c r="AC845" s="68">
        <f>Z846/Price_data_Daily[[#This Row],[S&amp;P500]]-1</f>
        <v>7.5347330534003554E-4</v>
      </c>
      <c r="AD845" s="70">
        <f t="shared" si="26"/>
        <v>144.75172183866079</v>
      </c>
      <c r="AE845" s="70">
        <f t="shared" si="27"/>
        <v>140.77282176119073</v>
      </c>
    </row>
    <row r="846" spans="24:31">
      <c r="X846" s="6">
        <v>42499</v>
      </c>
      <c r="Y846" s="49">
        <v>86.400999999999996</v>
      </c>
      <c r="Z846" s="49">
        <v>2058.6898999999999</v>
      </c>
      <c r="AA846" s="49">
        <v>0.20300000000000001</v>
      </c>
      <c r="AB846" s="66">
        <f>Y847/Price_data_Daily[[#This Row],[ASML]]-1</f>
        <v>3.8714829689472374E-3</v>
      </c>
      <c r="AC846" s="68">
        <f>Z847/Price_data_Daily[[#This Row],[S&amp;P500]]-1</f>
        <v>1.2483667404207033E-2</v>
      </c>
      <c r="AD846" s="70">
        <f t="shared" ref="AD846:AD909" si="28">AD845*(1+AB846)</f>
        <v>145.31212566448494</v>
      </c>
      <c r="AE846" s="70">
        <f t="shared" ref="AE846:AE909" si="29">AE845*(1+AC846)</f>
        <v>142.53018284760915</v>
      </c>
    </row>
    <row r="847" spans="24:31">
      <c r="X847" s="6">
        <v>42500</v>
      </c>
      <c r="Y847" s="49">
        <v>86.735500000000002</v>
      </c>
      <c r="Z847" s="49">
        <v>2084.3899000000001</v>
      </c>
      <c r="AA847" s="49">
        <v>0.24299999999999999</v>
      </c>
      <c r="AB847" s="66">
        <f>Y848/Price_data_Daily[[#This Row],[ASML]]-1</f>
        <v>-8.2480645179886514E-3</v>
      </c>
      <c r="AC847" s="68">
        <f>Z848/Price_data_Daily[[#This Row],[S&amp;P500]]-1</f>
        <v>-9.5615028646992561E-3</v>
      </c>
      <c r="AD847" s="70">
        <f t="shared" si="28"/>
        <v>144.11358187675819</v>
      </c>
      <c r="AE847" s="70">
        <f t="shared" si="29"/>
        <v>141.16738009600564</v>
      </c>
    </row>
    <row r="848" spans="24:31">
      <c r="X848" s="6">
        <v>42501</v>
      </c>
      <c r="Y848" s="49">
        <v>86.020099999999999</v>
      </c>
      <c r="Z848" s="49">
        <v>2064.46</v>
      </c>
      <c r="AA848" s="49">
        <v>0.248</v>
      </c>
      <c r="AB848" s="66">
        <f>Y849/Price_data_Daily[[#This Row],[ASML]]-1</f>
        <v>-1.1341535292332838E-2</v>
      </c>
      <c r="AC848" s="68">
        <f>Z849/Price_data_Daily[[#This Row],[S&amp;P500]]-1</f>
        <v>-1.6948742043931819E-4</v>
      </c>
      <c r="AD848" s="70">
        <f t="shared" si="28"/>
        <v>142.47911260179845</v>
      </c>
      <c r="AE848" s="70">
        <f t="shared" si="29"/>
        <v>141.14345400090301</v>
      </c>
    </row>
    <row r="849" spans="24:31">
      <c r="X849" s="6">
        <v>42502</v>
      </c>
      <c r="Y849" s="49">
        <v>85.044499999999999</v>
      </c>
      <c r="Z849" s="49">
        <v>2064.1100999999999</v>
      </c>
      <c r="AA849" s="49">
        <v>0.25800000000000001</v>
      </c>
      <c r="AB849" s="66">
        <f>Y850/Price_data_Daily[[#This Row],[ASML]]-1</f>
        <v>-2.5128021212424967E-3</v>
      </c>
      <c r="AC849" s="68">
        <f>Z850/Price_data_Daily[[#This Row],[S&amp;P500]]-1</f>
        <v>-8.4782783631551784E-3</v>
      </c>
      <c r="AD849" s="70">
        <f t="shared" si="28"/>
        <v>142.12109078541991</v>
      </c>
      <c r="AE849" s="70">
        <f t="shared" si="29"/>
        <v>139.94680050874615</v>
      </c>
    </row>
    <row r="850" spans="24:31">
      <c r="X850" s="6">
        <v>42503</v>
      </c>
      <c r="Y850" s="49">
        <v>84.830799999999996</v>
      </c>
      <c r="Z850" s="49">
        <v>2046.61</v>
      </c>
      <c r="AA850" s="49">
        <v>0.25800000000000001</v>
      </c>
      <c r="AB850" s="66">
        <f>Y851/Price_data_Daily[[#This Row],[ASML]]-1</f>
        <v>4.961641290663299E-2</v>
      </c>
      <c r="AC850" s="68">
        <f>Z851/Price_data_Daily[[#This Row],[S&amp;P500]]-1</f>
        <v>9.796639320632794E-3</v>
      </c>
      <c r="AD850" s="70">
        <f t="shared" si="28"/>
        <v>149.17262950857037</v>
      </c>
      <c r="AE850" s="70">
        <f t="shared" si="29"/>
        <v>141.31780883740689</v>
      </c>
    </row>
    <row r="851" spans="24:31">
      <c r="X851" s="6">
        <v>42506</v>
      </c>
      <c r="Y851" s="49">
        <v>89.0398</v>
      </c>
      <c r="Z851" s="49">
        <v>2066.6599000000001</v>
      </c>
      <c r="AA851" s="49">
        <v>0.25800000000000001</v>
      </c>
      <c r="AB851" s="66">
        <f>Y852/Price_data_Daily[[#This Row],[ASML]]-1</f>
        <v>-1.5965893903625128E-2</v>
      </c>
      <c r="AC851" s="68">
        <f>Z852/Price_data_Daily[[#This Row],[S&amp;P500]]-1</f>
        <v>-9.4112727498124604E-3</v>
      </c>
      <c r="AD851" s="70">
        <f t="shared" si="28"/>
        <v>146.79095513251175</v>
      </c>
      <c r="AE851" s="70">
        <f t="shared" si="29"/>
        <v>139.98782839403219</v>
      </c>
    </row>
    <row r="852" spans="24:31">
      <c r="X852" s="6">
        <v>42507</v>
      </c>
      <c r="Y852" s="49">
        <v>87.618200000000002</v>
      </c>
      <c r="Z852" s="49">
        <v>2047.21</v>
      </c>
      <c r="AA852" s="49">
        <v>0.26800000000000002</v>
      </c>
      <c r="AB852" s="66">
        <f>Y853/Price_data_Daily[[#This Row],[ASML]]-1</f>
        <v>2.3328486547313787E-3</v>
      </c>
      <c r="AC852" s="68">
        <f>Z853/Price_data_Daily[[#This Row],[S&amp;P500]]-1</f>
        <v>2.0515726281145064E-4</v>
      </c>
      <c r="AD852" s="70">
        <f t="shared" si="28"/>
        <v>147.13339621471937</v>
      </c>
      <c r="AE852" s="70">
        <f t="shared" si="29"/>
        <v>140.01654791373244</v>
      </c>
    </row>
    <row r="853" spans="24:31">
      <c r="X853" s="6">
        <v>42508</v>
      </c>
      <c r="Y853" s="49">
        <v>87.822599999999994</v>
      </c>
      <c r="Z853" s="49">
        <v>2047.63</v>
      </c>
      <c r="AA853" s="49">
        <v>0.27</v>
      </c>
      <c r="AB853" s="66">
        <f>Y854/Price_data_Daily[[#This Row],[ASML]]-1</f>
        <v>-1.2801943918763437E-2</v>
      </c>
      <c r="AC853" s="68">
        <f>Z854/Price_data_Daily[[#This Row],[S&amp;P500]]-1</f>
        <v>-3.7067243593813526E-3</v>
      </c>
      <c r="AD853" s="70">
        <f t="shared" si="28"/>
        <v>145.24980272780132</v>
      </c>
      <c r="AE853" s="70">
        <f t="shared" si="29"/>
        <v>139.49754516486411</v>
      </c>
    </row>
    <row r="854" spans="24:31">
      <c r="X854" s="6">
        <v>42509</v>
      </c>
      <c r="Y854" s="49">
        <v>86.698300000000003</v>
      </c>
      <c r="Z854" s="49">
        <v>2040.04</v>
      </c>
      <c r="AA854" s="49">
        <v>0.28999999999999998</v>
      </c>
      <c r="AB854" s="66">
        <f>Y855/Price_data_Daily[[#This Row],[ASML]]-1</f>
        <v>2.3256511373348721E-2</v>
      </c>
      <c r="AC854" s="68">
        <f>Z855/Price_data_Daily[[#This Row],[S&amp;P500]]-1</f>
        <v>6.0195388325718913E-3</v>
      </c>
      <c r="AD854" s="70">
        <f t="shared" si="28"/>
        <v>148.62780641691708</v>
      </c>
      <c r="AE854" s="70">
        <f t="shared" si="29"/>
        <v>140.33725605503247</v>
      </c>
    </row>
    <row r="855" spans="24:31">
      <c r="X855" s="6">
        <v>42510</v>
      </c>
      <c r="Y855" s="49">
        <v>88.714600000000004</v>
      </c>
      <c r="Z855" s="49">
        <v>2052.3200999999999</v>
      </c>
      <c r="AA855" s="49">
        <v>0.29799999999999999</v>
      </c>
      <c r="AB855" s="66">
        <f>Y856/Price_data_Daily[[#This Row],[ASML]]-1</f>
        <v>2.3040176025139747E-3</v>
      </c>
      <c r="AC855" s="68">
        <f>Z856/Price_data_Daily[[#This Row],[S&amp;P500]]-1</f>
        <v>-2.0854933886774729E-3</v>
      </c>
      <c r="AD855" s="70">
        <f t="shared" si="28"/>
        <v>148.9702474991247</v>
      </c>
      <c r="AE855" s="70">
        <f t="shared" si="29"/>
        <v>140.04458363534457</v>
      </c>
    </row>
    <row r="856" spans="24:31">
      <c r="X856" s="6">
        <v>42513</v>
      </c>
      <c r="Y856" s="49">
        <v>88.918999999999997</v>
      </c>
      <c r="Z856" s="49">
        <v>2048.04</v>
      </c>
      <c r="AA856" s="49">
        <v>0.313</v>
      </c>
      <c r="AB856" s="66">
        <f>Y857/Price_data_Daily[[#This Row],[ASML]]-1</f>
        <v>1.9017307886953327E-2</v>
      </c>
      <c r="AC856" s="68">
        <f>Z857/Price_data_Daily[[#This Row],[S&amp;P500]]-1</f>
        <v>1.3681422237846963E-2</v>
      </c>
      <c r="AD856" s="70">
        <f t="shared" si="28"/>
        <v>151.80326056181119</v>
      </c>
      <c r="AE856" s="70">
        <f t="shared" si="29"/>
        <v>141.96059271618319</v>
      </c>
    </row>
    <row r="857" spans="24:31">
      <c r="X857" s="6">
        <v>42514</v>
      </c>
      <c r="Y857" s="49">
        <v>90.61</v>
      </c>
      <c r="Z857" s="49">
        <v>2076.0601000000001</v>
      </c>
      <c r="AA857" s="49">
        <v>0.34300000000000003</v>
      </c>
      <c r="AB857" s="66">
        <f>Y858/Price_data_Daily[[#This Row],[ASML]]-1</f>
        <v>1.4357134974064767E-2</v>
      </c>
      <c r="AC857" s="68">
        <f>Z858/Price_data_Daily[[#This Row],[S&amp;P500]]-1</f>
        <v>6.9747017439427683E-3</v>
      </c>
      <c r="AD857" s="70">
        <f t="shared" si="28"/>
        <v>153.98272046320022</v>
      </c>
      <c r="AE857" s="70">
        <f t="shared" si="29"/>
        <v>142.9507255097719</v>
      </c>
    </row>
    <row r="858" spans="24:31">
      <c r="X858" s="6">
        <v>42515</v>
      </c>
      <c r="Y858" s="49">
        <v>91.910899999999998</v>
      </c>
      <c r="Z858" s="49">
        <v>2090.54</v>
      </c>
      <c r="AA858" s="49">
        <v>0.315</v>
      </c>
      <c r="AB858" s="66">
        <f>Y859/Price_data_Daily[[#This Row],[ASML]]-1</f>
        <v>4.9526225942733149E-3</v>
      </c>
      <c r="AC858" s="68">
        <f>Z859/Price_data_Daily[[#This Row],[S&amp;P500]]-1</f>
        <v>-2.1042410094995745E-4</v>
      </c>
      <c r="AD858" s="70">
        <f t="shared" si="28"/>
        <v>154.74533876369395</v>
      </c>
      <c r="AE858" s="70">
        <f t="shared" si="29"/>
        <v>142.92064523187636</v>
      </c>
    </row>
    <row r="859" spans="24:31">
      <c r="X859" s="6">
        <v>42516</v>
      </c>
      <c r="Y859" s="49">
        <v>92.366100000000003</v>
      </c>
      <c r="Z859" s="49">
        <v>2090.1001000000001</v>
      </c>
      <c r="AA859" s="49">
        <v>0.27500000000000002</v>
      </c>
      <c r="AB859" s="66">
        <f>Y860/Price_data_Daily[[#This Row],[ASML]]-1</f>
        <v>6.7405682387802202E-3</v>
      </c>
      <c r="AC859" s="68">
        <f>Z860/Price_data_Daily[[#This Row],[S&amp;P500]]-1</f>
        <v>4.2868760209140433E-3</v>
      </c>
      <c r="AD859" s="70">
        <f t="shared" si="28"/>
        <v>155.78841027926379</v>
      </c>
      <c r="AE859" s="70">
        <f t="shared" si="29"/>
        <v>143.53332831881445</v>
      </c>
    </row>
    <row r="860" spans="24:31">
      <c r="X860" s="6">
        <v>42517</v>
      </c>
      <c r="Y860" s="49">
        <v>92.988699999999994</v>
      </c>
      <c r="Z860" s="49">
        <v>2099.0601000000001</v>
      </c>
      <c r="AA860" s="49">
        <v>0.29799999999999999</v>
      </c>
      <c r="AB860" s="66">
        <f>Y861/Price_data_Daily[[#This Row],[ASML]]-1</f>
        <v>-9.9904612065770948E-4</v>
      </c>
      <c r="AC860" s="68">
        <f>Z861/Price_data_Daily[[#This Row],[S&amp;P500]]-1</f>
        <v>-1.0052594492174771E-3</v>
      </c>
      <c r="AD860" s="70">
        <f t="shared" si="28"/>
        <v>155.63277047233086</v>
      </c>
      <c r="AE860" s="70">
        <f t="shared" si="29"/>
        <v>143.38904008424433</v>
      </c>
    </row>
    <row r="861" spans="24:31">
      <c r="X861" s="6">
        <v>42521</v>
      </c>
      <c r="Y861" s="49">
        <v>92.895799999999994</v>
      </c>
      <c r="Z861" s="49">
        <v>2096.9499999999998</v>
      </c>
      <c r="AA861" s="49">
        <v>0.28299999999999997</v>
      </c>
      <c r="AB861" s="66">
        <f>Y862/Price_data_Daily[[#This Row],[ASML]]-1</f>
        <v>-1.301458192943028E-3</v>
      </c>
      <c r="AC861" s="68">
        <f>Z862/Price_data_Daily[[#This Row],[S&amp;P500]]-1</f>
        <v>1.1350294475311884E-3</v>
      </c>
      <c r="AD861" s="70">
        <f t="shared" si="28"/>
        <v>155.43022092810924</v>
      </c>
      <c r="AE861" s="70">
        <f t="shared" si="29"/>
        <v>143.55179086719318</v>
      </c>
    </row>
    <row r="862" spans="24:31">
      <c r="X862" s="6">
        <v>42522</v>
      </c>
      <c r="Y862" s="49">
        <v>92.774900000000002</v>
      </c>
      <c r="Z862" s="49">
        <v>2099.3301000000001</v>
      </c>
      <c r="AA862" s="49">
        <v>0.29499999999999998</v>
      </c>
      <c r="AB862" s="66">
        <f>Y863/Price_data_Daily[[#This Row],[ASML]]-1</f>
        <v>2.9048805226412622E-3</v>
      </c>
      <c r="AC862" s="68">
        <f>Z863/Price_data_Daily[[#This Row],[S&amp;P500]]-1</f>
        <v>2.8246629722501471E-3</v>
      </c>
      <c r="AD862" s="70">
        <f t="shared" si="28"/>
        <v>155.88172714951313</v>
      </c>
      <c r="AE862" s="70">
        <f t="shared" si="29"/>
        <v>143.95727629545593</v>
      </c>
    </row>
    <row r="863" spans="24:31">
      <c r="X863" s="6">
        <v>42523</v>
      </c>
      <c r="Y863" s="49">
        <v>93.044399999999996</v>
      </c>
      <c r="Z863" s="49">
        <v>2105.2600000000002</v>
      </c>
      <c r="AA863" s="49">
        <v>0.27</v>
      </c>
      <c r="AB863" s="66">
        <f>Y864/Price_data_Daily[[#This Row],[ASML]]-1</f>
        <v>7.0901634058577745E-3</v>
      </c>
      <c r="AC863" s="68">
        <f>Z864/Price_data_Daily[[#This Row],[S&amp;P500]]-1</f>
        <v>-2.9118018677029012E-3</v>
      </c>
      <c r="AD863" s="70">
        <f t="shared" si="28"/>
        <v>156.98695406699051</v>
      </c>
      <c r="AE863" s="70">
        <f t="shared" si="29"/>
        <v>143.53810122946939</v>
      </c>
    </row>
    <row r="864" spans="24:31">
      <c r="X864" s="6">
        <v>42524</v>
      </c>
      <c r="Y864" s="49">
        <v>93.704099999999997</v>
      </c>
      <c r="Z864" s="49">
        <v>2099.1298999999999</v>
      </c>
      <c r="AA864" s="49">
        <v>0.27</v>
      </c>
      <c r="AB864" s="66">
        <f>Y865/Price_data_Daily[[#This Row],[ASML]]-1</f>
        <v>-7.733919860496985E-3</v>
      </c>
      <c r="AC864" s="68">
        <f>Z865/Price_data_Daily[[#This Row],[S&amp;P500]]-1</f>
        <v>4.8972671962799197E-3</v>
      </c>
      <c r="AD864" s="70">
        <f t="shared" si="28"/>
        <v>155.77282954509289</v>
      </c>
      <c r="AE864" s="70">
        <f t="shared" si="29"/>
        <v>144.24104566403679</v>
      </c>
    </row>
    <row r="865" spans="24:31">
      <c r="X865" s="6">
        <v>42527</v>
      </c>
      <c r="Y865" s="49">
        <v>92.979399999999998</v>
      </c>
      <c r="Z865" s="49">
        <v>2109.4099000000001</v>
      </c>
      <c r="AA865" s="49">
        <v>0.25</v>
      </c>
      <c r="AB865" s="66">
        <f>Y866/Price_data_Daily[[#This Row],[ASML]]-1</f>
        <v>1.1191726339382591E-2</v>
      </c>
      <c r="AC865" s="68">
        <f>Z866/Price_data_Daily[[#This Row],[S&amp;P500]]-1</f>
        <v>1.2894601471244993E-3</v>
      </c>
      <c r="AD865" s="70">
        <f t="shared" si="28"/>
        <v>157.51619642447287</v>
      </c>
      <c r="AE865" s="70">
        <f t="shared" si="29"/>
        <v>144.42703874400013</v>
      </c>
    </row>
    <row r="866" spans="24:31">
      <c r="X866" s="6">
        <v>42528</v>
      </c>
      <c r="Y866" s="49">
        <v>94.02</v>
      </c>
      <c r="Z866" s="49">
        <v>2112.1298999999999</v>
      </c>
      <c r="AA866" s="49">
        <v>0.26500000000000001</v>
      </c>
      <c r="AB866" s="66">
        <f>Y867/Price_data_Daily[[#This Row],[ASML]]-1</f>
        <v>-8.8917251648579221E-4</v>
      </c>
      <c r="AC866" s="68">
        <f>Z867/Price_data_Daily[[#This Row],[S&amp;P500]]-1</f>
        <v>3.3095502317352921E-3</v>
      </c>
      <c r="AD866" s="70">
        <f t="shared" si="28"/>
        <v>157.37613735171084</v>
      </c>
      <c r="AE866" s="70">
        <f t="shared" si="29"/>
        <v>144.90502728354417</v>
      </c>
    </row>
    <row r="867" spans="24:31">
      <c r="X867" s="6">
        <v>42529</v>
      </c>
      <c r="Y867" s="49">
        <v>93.936400000000006</v>
      </c>
      <c r="Z867" s="49">
        <v>2119.1201000000001</v>
      </c>
      <c r="AA867" s="49">
        <v>0.23499999999999999</v>
      </c>
      <c r="AB867" s="66">
        <f>Y868/Price_data_Daily[[#This Row],[ASML]]-1</f>
        <v>-5.4398507926640693E-3</v>
      </c>
      <c r="AC867" s="68">
        <f>Z868/Price_data_Daily[[#This Row],[S&amp;P500]]-1</f>
        <v>-1.7177412455292584E-3</v>
      </c>
      <c r="AD867" s="70">
        <f t="shared" si="28"/>
        <v>156.52003464619173</v>
      </c>
      <c r="AE867" s="70">
        <f t="shared" si="29"/>
        <v>144.6561179414947</v>
      </c>
    </row>
    <row r="868" spans="24:31">
      <c r="X868" s="6">
        <v>42530</v>
      </c>
      <c r="Y868" s="49">
        <v>93.425399999999996</v>
      </c>
      <c r="Z868" s="49">
        <v>2115.48</v>
      </c>
      <c r="AA868" s="49">
        <v>0.24</v>
      </c>
      <c r="AB868" s="66">
        <f>Y869/Price_data_Daily[[#This Row],[ASML]]-1</f>
        <v>-3.152675824775697E-2</v>
      </c>
      <c r="AC868" s="68">
        <f>Z869/Price_data_Daily[[#This Row],[S&amp;P500]]-1</f>
        <v>-9.175175373910438E-3</v>
      </c>
      <c r="AD868" s="70">
        <f t="shared" si="28"/>
        <v>151.58546535297069</v>
      </c>
      <c r="AE868" s="70">
        <f t="shared" si="29"/>
        <v>143.32887269047242</v>
      </c>
    </row>
    <row r="869" spans="24:31">
      <c r="X869" s="6">
        <v>42531</v>
      </c>
      <c r="Y869" s="49">
        <v>90.48</v>
      </c>
      <c r="Z869" s="49">
        <v>2096.0700999999999</v>
      </c>
      <c r="AA869" s="49">
        <v>0.24</v>
      </c>
      <c r="AB869" s="66">
        <f>Y870/Price_data_Daily[[#This Row],[ASML]]-1</f>
        <v>-1.0782493368700297E-2</v>
      </c>
      <c r="AC869" s="68">
        <f>Z870/Price_data_Daily[[#This Row],[S&amp;P500]]-1</f>
        <v>-8.1151866056387023E-3</v>
      </c>
      <c r="AD869" s="70">
        <f t="shared" si="28"/>
        <v>149.95099607801095</v>
      </c>
      <c r="AE869" s="70">
        <f t="shared" si="29"/>
        <v>142.16573214261339</v>
      </c>
    </row>
    <row r="870" spans="24:31">
      <c r="X870" s="6">
        <v>42534</v>
      </c>
      <c r="Y870" s="49">
        <v>89.504400000000004</v>
      </c>
      <c r="Z870" s="49">
        <v>2079.0601000000001</v>
      </c>
      <c r="AA870" s="49">
        <v>0.245</v>
      </c>
      <c r="AB870" s="66">
        <f>Y871/Price_data_Daily[[#This Row],[ASML]]-1</f>
        <v>-1.795889364098302E-2</v>
      </c>
      <c r="AC870" s="68">
        <f>Z871/Price_data_Daily[[#This Row],[S&amp;P500]]-1</f>
        <v>-1.7988897964037465E-3</v>
      </c>
      <c r="AD870" s="70">
        <f t="shared" si="28"/>
        <v>147.25804208808648</v>
      </c>
      <c r="AE870" s="70">
        <f t="shared" si="29"/>
        <v>141.90999165766377</v>
      </c>
    </row>
    <row r="871" spans="24:31">
      <c r="X871" s="6">
        <v>42535</v>
      </c>
      <c r="Y871" s="49">
        <v>87.897000000000006</v>
      </c>
      <c r="Z871" s="49">
        <v>2075.3200999999999</v>
      </c>
      <c r="AA871" s="49">
        <v>0.26300000000000001</v>
      </c>
      <c r="AB871" s="66">
        <f>Y872/Price_data_Daily[[#This Row],[ASML]]-1</f>
        <v>-4.4404245878699733E-3</v>
      </c>
      <c r="AC871" s="68">
        <f>Z872/Price_data_Daily[[#This Row],[S&amp;P500]]-1</f>
        <v>-1.8407280881632682E-3</v>
      </c>
      <c r="AD871" s="70">
        <f t="shared" si="28"/>
        <v>146.60415385723695</v>
      </c>
      <c r="AE871" s="70">
        <f t="shared" si="29"/>
        <v>141.6487739500285</v>
      </c>
    </row>
    <row r="872" spans="24:31">
      <c r="X872" s="6">
        <v>42536</v>
      </c>
      <c r="Y872" s="49">
        <v>87.506699999999995</v>
      </c>
      <c r="Z872" s="49">
        <v>2071.5</v>
      </c>
      <c r="AA872" s="49">
        <v>0.255</v>
      </c>
      <c r="AB872" s="66">
        <f>Y873/Price_data_Daily[[#This Row],[ASML]]-1</f>
        <v>1.4758869892248283E-2</v>
      </c>
      <c r="AC872" s="68">
        <f>Z873/Price_data_Daily[[#This Row],[S&amp;P500]]-1</f>
        <v>3.1329954139511784E-3</v>
      </c>
      <c r="AD872" s="70">
        <f t="shared" si="28"/>
        <v>148.76786548967905</v>
      </c>
      <c r="AE872" s="70">
        <f t="shared" si="29"/>
        <v>142.09255890920574</v>
      </c>
    </row>
    <row r="873" spans="24:31">
      <c r="X873" s="6">
        <v>42537</v>
      </c>
      <c r="Y873" s="49">
        <v>88.798199999999994</v>
      </c>
      <c r="Z873" s="49">
        <v>2077.9899999999998</v>
      </c>
      <c r="AA873" s="49">
        <v>0.245</v>
      </c>
      <c r="AB873" s="66">
        <f>Y874/Price_data_Daily[[#This Row],[ASML]]-1</f>
        <v>-9.6263212542596621E-3</v>
      </c>
      <c r="AC873" s="68">
        <f>Z874/Price_data_Daily[[#This Row],[S&amp;P500]]-1</f>
        <v>-3.2579560055631118E-3</v>
      </c>
      <c r="AD873" s="70">
        <f t="shared" si="28"/>
        <v>147.33577822416493</v>
      </c>
      <c r="AE873" s="70">
        <f t="shared" si="29"/>
        <v>141.62962760356166</v>
      </c>
    </row>
    <row r="874" spans="24:31">
      <c r="X874" s="6">
        <v>42538</v>
      </c>
      <c r="Y874" s="49">
        <v>87.943399999999997</v>
      </c>
      <c r="Z874" s="49">
        <v>2071.2199999999998</v>
      </c>
      <c r="AA874" s="49">
        <v>0.248</v>
      </c>
      <c r="AB874" s="66">
        <f>Y875/Price_data_Daily[[#This Row],[ASML]]-1</f>
        <v>2.3243358796680491E-2</v>
      </c>
      <c r="AC874" s="68">
        <f>Z875/Price_data_Daily[[#This Row],[S&amp;P500]]-1</f>
        <v>5.8081710296347122E-3</v>
      </c>
      <c r="AD874" s="70">
        <f t="shared" si="28"/>
        <v>150.76035658101733</v>
      </c>
      <c r="AE874" s="70">
        <f t="shared" si="29"/>
        <v>142.45223670354662</v>
      </c>
    </row>
    <row r="875" spans="24:31">
      <c r="X875" s="6">
        <v>42541</v>
      </c>
      <c r="Y875" s="49">
        <v>89.987499999999997</v>
      </c>
      <c r="Z875" s="49">
        <v>2083.25</v>
      </c>
      <c r="AA875" s="49">
        <v>0.248</v>
      </c>
      <c r="AB875" s="66">
        <f>Y876/Price_data_Daily[[#This Row],[ASML]]-1</f>
        <v>1.6933462980969649E-2</v>
      </c>
      <c r="AC875" s="68">
        <f>Z876/Price_data_Daily[[#This Row],[S&amp;P500]]-1</f>
        <v>2.7120604824193428E-3</v>
      </c>
      <c r="AD875" s="70">
        <f t="shared" si="28"/>
        <v>153.31325149817977</v>
      </c>
      <c r="AE875" s="70">
        <f t="shared" si="29"/>
        <v>142.83857578534256</v>
      </c>
    </row>
    <row r="876" spans="24:31">
      <c r="X876" s="6">
        <v>42542</v>
      </c>
      <c r="Y876" s="49">
        <v>91.511300000000006</v>
      </c>
      <c r="Z876" s="49">
        <v>2088.8998999999999</v>
      </c>
      <c r="AA876" s="49">
        <v>0.26500000000000001</v>
      </c>
      <c r="AB876" s="66">
        <f>Y877/Price_data_Daily[[#This Row],[ASML]]-1</f>
        <v>2.6401111119609411E-3</v>
      </c>
      <c r="AC876" s="68">
        <f>Z877/Price_data_Daily[[#This Row],[S&amp;P500]]-1</f>
        <v>-1.6515391666207524E-3</v>
      </c>
      <c r="AD876" s="70">
        <f t="shared" si="28"/>
        <v>153.71801551707097</v>
      </c>
      <c r="AE876" s="70">
        <f t="shared" si="29"/>
        <v>142.60267228292872</v>
      </c>
    </row>
    <row r="877" spans="24:31">
      <c r="X877" s="6">
        <v>42543</v>
      </c>
      <c r="Y877" s="49">
        <v>91.752899999999997</v>
      </c>
      <c r="Z877" s="49">
        <v>2085.4499999999998</v>
      </c>
      <c r="AA877" s="49">
        <v>0.26800000000000002</v>
      </c>
      <c r="AB877" s="66">
        <f>Y878/Price_data_Daily[[#This Row],[ASML]]-1</f>
        <v>2.6733759913855515E-2</v>
      </c>
      <c r="AC877" s="68">
        <f>Z878/Price_data_Daily[[#This Row],[S&amp;P500]]-1</f>
        <v>1.3364070104773695E-2</v>
      </c>
      <c r="AD877" s="70">
        <f t="shared" si="28"/>
        <v>157.82747603833866</v>
      </c>
      <c r="AE877" s="70">
        <f t="shared" si="29"/>
        <v>144.50842439244585</v>
      </c>
    </row>
    <row r="878" spans="24:31">
      <c r="X878" s="6">
        <v>42544</v>
      </c>
      <c r="Y878" s="49">
        <v>94.205799999999996</v>
      </c>
      <c r="Z878" s="49">
        <v>2113.3200999999999</v>
      </c>
      <c r="AA878" s="49">
        <v>0.27500000000000002</v>
      </c>
      <c r="AB878" s="66">
        <f>Y879/Price_data_Daily[[#This Row],[ASML]]-1</f>
        <v>-6.2925000371526929E-2</v>
      </c>
      <c r="AC878" s="68">
        <f>Z879/Price_data_Daily[[#This Row],[S&amp;P500]]-1</f>
        <v>-3.5919830602093805E-2</v>
      </c>
      <c r="AD878" s="70">
        <f t="shared" si="28"/>
        <v>147.89618204998905</v>
      </c>
      <c r="AE878" s="70">
        <f t="shared" si="29"/>
        <v>139.31770626769372</v>
      </c>
    </row>
    <row r="879" spans="24:31">
      <c r="X879" s="6">
        <v>42545</v>
      </c>
      <c r="Y879" s="49">
        <v>88.277900000000002</v>
      </c>
      <c r="Z879" s="49">
        <v>2037.41</v>
      </c>
      <c r="AA879" s="49">
        <v>0.23799999999999999</v>
      </c>
      <c r="AB879" s="66">
        <f>Y880/Price_data_Daily[[#This Row],[ASML]]-1</f>
        <v>-2.6418843221236554E-2</v>
      </c>
      <c r="AC879" s="68">
        <f>Z880/Price_data_Daily[[#This Row],[S&amp;P500]]-1</f>
        <v>-1.809650487628911E-2</v>
      </c>
      <c r="AD879" s="70">
        <f t="shared" si="28"/>
        <v>143.98893600339093</v>
      </c>
      <c r="AE879" s="70">
        <f t="shared" si="29"/>
        <v>136.79654271686698</v>
      </c>
    </row>
    <row r="880" spans="24:31">
      <c r="X880" s="6">
        <v>42548</v>
      </c>
      <c r="Y880" s="49">
        <v>85.945700000000002</v>
      </c>
      <c r="Z880" s="49">
        <v>2000.54</v>
      </c>
      <c r="AA880" s="49">
        <v>0.23499999999999999</v>
      </c>
      <c r="AB880" s="66">
        <f>Y881/Price_data_Daily[[#This Row],[ASML]]-1</f>
        <v>2.0540876390558127E-2</v>
      </c>
      <c r="AC880" s="68">
        <f>Z881/Price_data_Daily[[#This Row],[S&amp;P500]]-1</f>
        <v>1.7770202045447769E-2</v>
      </c>
      <c r="AD880" s="70">
        <f t="shared" si="28"/>
        <v>146.94659493944457</v>
      </c>
      <c r="AE880" s="70">
        <f t="shared" si="29"/>
        <v>139.22744492006444</v>
      </c>
    </row>
    <row r="881" spans="24:31">
      <c r="X881" s="6">
        <v>42549</v>
      </c>
      <c r="Y881" s="49">
        <v>87.711100000000002</v>
      </c>
      <c r="Z881" s="49">
        <v>2036.09</v>
      </c>
      <c r="AA881" s="49">
        <v>0.26</v>
      </c>
      <c r="AB881" s="66">
        <f>Y882/Price_data_Daily[[#This Row],[ASML]]-1</f>
        <v>1.811401293564896E-2</v>
      </c>
      <c r="AC881" s="68">
        <f>Z882/Price_data_Daily[[#This Row],[S&amp;P500]]-1</f>
        <v>1.703264590465059E-2</v>
      </c>
      <c r="AD881" s="70">
        <f t="shared" si="28"/>
        <v>149.60838746102723</v>
      </c>
      <c r="AE881" s="70">
        <f t="shared" si="29"/>
        <v>141.59885668959714</v>
      </c>
    </row>
    <row r="882" spans="24:31">
      <c r="X882" s="6">
        <v>42550</v>
      </c>
      <c r="Y882" s="49">
        <v>89.299899999999994</v>
      </c>
      <c r="Z882" s="49">
        <v>2070.77</v>
      </c>
      <c r="AA882" s="49">
        <v>0.255</v>
      </c>
      <c r="AB882" s="66">
        <f>Y883/Price_data_Daily[[#This Row],[ASML]]-1</f>
        <v>3.2255355269154906E-2</v>
      </c>
      <c r="AC882" s="68">
        <f>Z883/Price_data_Daily[[#This Row],[S&amp;P500]]-1</f>
        <v>1.3565050681630497E-2</v>
      </c>
      <c r="AD882" s="70">
        <f t="shared" si="28"/>
        <v>154.43405914982804</v>
      </c>
      <c r="AE882" s="70">
        <f t="shared" si="29"/>
        <v>143.51965235705245</v>
      </c>
    </row>
    <row r="883" spans="24:31">
      <c r="X883" s="6">
        <v>42551</v>
      </c>
      <c r="Y883" s="49">
        <v>92.180300000000003</v>
      </c>
      <c r="Z883" s="49">
        <v>2098.8600999999999</v>
      </c>
      <c r="AA883" s="49">
        <v>0.248</v>
      </c>
      <c r="AB883" s="66">
        <f>Y884/Price_data_Daily[[#This Row],[ASML]]-1</f>
        <v>-7.7608773241137907E-3</v>
      </c>
      <c r="AC883" s="68">
        <f>Z884/Price_data_Daily[[#This Row],[S&amp;P500]]-1</f>
        <v>1.9486291630395058E-3</v>
      </c>
      <c r="AD883" s="70">
        <f t="shared" si="28"/>
        <v>153.2355153621013</v>
      </c>
      <c r="AE883" s="70">
        <f t="shared" si="29"/>
        <v>143.79931893710469</v>
      </c>
    </row>
    <row r="884" spans="24:31">
      <c r="X884" s="6">
        <v>42552</v>
      </c>
      <c r="Y884" s="49">
        <v>91.4649</v>
      </c>
      <c r="Z884" s="49">
        <v>2102.9499999999998</v>
      </c>
      <c r="AA884" s="49">
        <v>0.24299999999999999</v>
      </c>
      <c r="AB884" s="66">
        <f>Y885/Price_data_Daily[[#This Row],[ASML]]-1</f>
        <v>-3.149186190549591E-2</v>
      </c>
      <c r="AC884" s="68">
        <f>Z885/Price_data_Daily[[#This Row],[S&amp;P500]]-1</f>
        <v>-6.8475237166835123E-3</v>
      </c>
      <c r="AD884" s="70">
        <f t="shared" si="28"/>
        <v>148.40984367330051</v>
      </c>
      <c r="AE884" s="70">
        <f t="shared" si="29"/>
        <v>142.81464969023992</v>
      </c>
    </row>
    <row r="885" spans="24:31">
      <c r="X885" s="6">
        <v>42556</v>
      </c>
      <c r="Y885" s="49">
        <v>88.584500000000006</v>
      </c>
      <c r="Z885" s="49">
        <v>2088.5500000000002</v>
      </c>
      <c r="AA885" s="49">
        <v>0.23799999999999999</v>
      </c>
      <c r="AB885" s="66">
        <f>Y886/Price_data_Daily[[#This Row],[ASML]]-1</f>
        <v>-4.7197873217098563E-3</v>
      </c>
      <c r="AC885" s="68">
        <f>Z886/Price_data_Daily[[#This Row],[S&amp;P500]]-1</f>
        <v>5.3529960977711788E-3</v>
      </c>
      <c r="AD885" s="70">
        <f t="shared" si="28"/>
        <v>147.70938077471433</v>
      </c>
      <c r="AE885" s="70">
        <f t="shared" si="29"/>
        <v>143.57913595273632</v>
      </c>
    </row>
    <row r="886" spans="24:31">
      <c r="X886" s="6">
        <v>42557</v>
      </c>
      <c r="Y886" s="49">
        <v>88.166399999999996</v>
      </c>
      <c r="Z886" s="49">
        <v>2099.73</v>
      </c>
      <c r="AA886" s="49">
        <v>0.26300000000000001</v>
      </c>
      <c r="AB886" s="66">
        <f>Y887/Price_data_Daily[[#This Row],[ASML]]-1</f>
        <v>-2.9512376596979584E-3</v>
      </c>
      <c r="AC886" s="68">
        <f>Z887/Price_data_Daily[[#This Row],[S&amp;P500]]-1</f>
        <v>-8.7158825182287458E-4</v>
      </c>
      <c r="AD886" s="70">
        <f t="shared" si="28"/>
        <v>147.27345528748134</v>
      </c>
      <c r="AE886" s="70">
        <f t="shared" si="29"/>
        <v>143.45399406463304</v>
      </c>
    </row>
    <row r="887" spans="24:31">
      <c r="X887" s="6">
        <v>42558</v>
      </c>
      <c r="Y887" s="49">
        <v>87.906199999999998</v>
      </c>
      <c r="Z887" s="49">
        <v>2097.8998999999999</v>
      </c>
      <c r="AA887" s="49">
        <v>0.27</v>
      </c>
      <c r="AB887" s="66">
        <f>Y888/Price_data_Daily[[#This Row],[ASML]]-1</f>
        <v>2.7587360163446872E-2</v>
      </c>
      <c r="AC887" s="68">
        <f>Z888/Price_data_Daily[[#This Row],[S&amp;P500]]-1</f>
        <v>1.525334931375899E-2</v>
      </c>
      <c r="AD887" s="70">
        <f t="shared" si="28"/>
        <v>151.33634114101238</v>
      </c>
      <c r="AE887" s="70">
        <f t="shared" si="29"/>
        <v>145.64214794655479</v>
      </c>
    </row>
    <row r="888" spans="24:31">
      <c r="X888" s="6">
        <v>42559</v>
      </c>
      <c r="Y888" s="49">
        <v>90.331299999999999</v>
      </c>
      <c r="Z888" s="49">
        <v>2129.8998999999999</v>
      </c>
      <c r="AA888" s="49">
        <v>0.27300000000000002</v>
      </c>
      <c r="AB888" s="66">
        <f>Y889/Price_data_Daily[[#This Row],[ASML]]-1</f>
        <v>2.6126049331737677E-2</v>
      </c>
      <c r="AC888" s="68">
        <f>Z889/Price_data_Daily[[#This Row],[S&amp;P500]]-1</f>
        <v>3.4086108929345382E-3</v>
      </c>
      <c r="AD888" s="70">
        <f t="shared" si="28"/>
        <v>155.29016185534715</v>
      </c>
      <c r="AE888" s="70">
        <f t="shared" si="29"/>
        <v>146.1385853585158</v>
      </c>
    </row>
    <row r="889" spans="24:31">
      <c r="X889" s="6">
        <v>42562</v>
      </c>
      <c r="Y889" s="49">
        <v>92.691299999999998</v>
      </c>
      <c r="Z889" s="49">
        <v>2137.1599000000001</v>
      </c>
      <c r="AA889" s="49">
        <v>0.27500000000000002</v>
      </c>
      <c r="AB889" s="66">
        <f>Y890/Price_data_Daily[[#This Row],[ASML]]-1</f>
        <v>1.1227590938955423E-2</v>
      </c>
      <c r="AC889" s="68">
        <f>Z890/Price_data_Daily[[#This Row],[S&amp;P500]]-1</f>
        <v>7.0093023923947229E-3</v>
      </c>
      <c r="AD889" s="70">
        <f t="shared" si="28"/>
        <v>157.03369626950317</v>
      </c>
      <c r="AE889" s="70">
        <f t="shared" si="29"/>
        <v>147.16291489449043</v>
      </c>
    </row>
    <row r="890" spans="24:31">
      <c r="X890" s="6">
        <v>42563</v>
      </c>
      <c r="Y890" s="49">
        <v>93.731999999999999</v>
      </c>
      <c r="Z890" s="49">
        <v>2152.1399000000001</v>
      </c>
      <c r="AA890" s="49">
        <v>0.29499999999999998</v>
      </c>
      <c r="AB890" s="66">
        <f>Y891/Price_data_Daily[[#This Row],[ASML]]-1</f>
        <v>2.2799044083130493E-3</v>
      </c>
      <c r="AC890" s="68">
        <f>Z891/Price_data_Daily[[#This Row],[S&amp;P500]]-1</f>
        <v>1.3474960433557115E-4</v>
      </c>
      <c r="AD890" s="70">
        <f t="shared" si="28"/>
        <v>157.39171808588171</v>
      </c>
      <c r="AE890" s="70">
        <f t="shared" si="29"/>
        <v>147.18274503904533</v>
      </c>
    </row>
    <row r="891" spans="24:31">
      <c r="X891" s="6">
        <v>42564</v>
      </c>
      <c r="Y891" s="49">
        <v>93.945700000000002</v>
      </c>
      <c r="Z891" s="49">
        <v>2152.4299000000001</v>
      </c>
      <c r="AA891" s="49">
        <v>0.29799999999999999</v>
      </c>
      <c r="AB891" s="66">
        <f>Y892/Price_data_Daily[[#This Row],[ASML]]-1</f>
        <v>1.8395732854191271E-2</v>
      </c>
      <c r="AC891" s="68">
        <f>Z892/Price_data_Daily[[#This Row],[S&amp;P500]]-1</f>
        <v>5.2592188948870078E-3</v>
      </c>
      <c r="AD891" s="70">
        <f t="shared" si="28"/>
        <v>160.28705408525178</v>
      </c>
      <c r="AE891" s="70">
        <f t="shared" si="29"/>
        <v>147.956811312756</v>
      </c>
    </row>
    <row r="892" spans="24:31">
      <c r="X892" s="6">
        <v>42565</v>
      </c>
      <c r="Y892" s="49">
        <v>95.673900000000003</v>
      </c>
      <c r="Z892" s="49">
        <v>2163.75</v>
      </c>
      <c r="AA892" s="49">
        <v>0.30299999999999999</v>
      </c>
      <c r="AB892" s="66">
        <f>Y893/Price_data_Daily[[#This Row],[ASML]]-1</f>
        <v>-1.3208408980923791E-2</v>
      </c>
      <c r="AC892" s="68">
        <f>Z893/Price_data_Daily[[#This Row],[S&amp;P500]]-1</f>
        <v>-9.2894280762578774E-4</v>
      </c>
      <c r="AD892" s="70">
        <f t="shared" si="28"/>
        <v>158.16991712054633</v>
      </c>
      <c r="AE892" s="70">
        <f t="shared" si="29"/>
        <v>147.81936789704778</v>
      </c>
    </row>
    <row r="893" spans="24:31">
      <c r="X893" s="6">
        <v>42566</v>
      </c>
      <c r="Y893" s="49">
        <v>94.410200000000003</v>
      </c>
      <c r="Z893" s="49">
        <v>2161.7399999999998</v>
      </c>
      <c r="AA893" s="49">
        <v>0.29799999999999999</v>
      </c>
      <c r="AB893" s="66">
        <f>Y894/Price_data_Daily[[#This Row],[ASML]]-1</f>
        <v>1.495918873172597E-2</v>
      </c>
      <c r="AC893" s="68">
        <f>Z894/Price_data_Daily[[#This Row],[S&amp;P500]]-1</f>
        <v>2.382293892882803E-3</v>
      </c>
      <c r="AD893" s="70">
        <f t="shared" si="28"/>
        <v>160.53601076243405</v>
      </c>
      <c r="AE893" s="70">
        <f t="shared" si="29"/>
        <v>148.17151707443873</v>
      </c>
    </row>
    <row r="894" spans="24:31">
      <c r="X894" s="6">
        <v>42569</v>
      </c>
      <c r="Y894" s="49">
        <v>95.822500000000005</v>
      </c>
      <c r="Z894" s="49">
        <v>2166.8899000000001</v>
      </c>
      <c r="AA894" s="49">
        <v>0.28799999999999998</v>
      </c>
      <c r="AB894" s="66">
        <f>Y895/Price_data_Daily[[#This Row],[ASML]]-1</f>
        <v>2.4241696887474129E-2</v>
      </c>
      <c r="AC894" s="68">
        <f>Z895/Price_data_Daily[[#This Row],[S&amp;P500]]-1</f>
        <v>-1.4351905927476594E-3</v>
      </c>
      <c r="AD894" s="70">
        <f t="shared" si="28"/>
        <v>164.42767607486127</v>
      </c>
      <c r="AE894" s="70">
        <f t="shared" si="29"/>
        <v>147.95886270702033</v>
      </c>
    </row>
    <row r="895" spans="24:31">
      <c r="X895" s="6">
        <v>42570</v>
      </c>
      <c r="Y895" s="49">
        <v>98.145399999999995</v>
      </c>
      <c r="Z895" s="49">
        <v>2163.7800000000002</v>
      </c>
      <c r="AA895" s="49">
        <v>0.31</v>
      </c>
      <c r="AB895" s="66">
        <f>Y896/Price_data_Daily[[#This Row],[ASML]]-1</f>
        <v>2.3951198935457052E-2</v>
      </c>
      <c r="AC895" s="68">
        <f>Z896/Price_data_Daily[[#This Row],[S&amp;P500]]-1</f>
        <v>4.2703047444747622E-3</v>
      </c>
      <c r="AD895" s="70">
        <f t="shared" si="28"/>
        <v>168.36591605502517</v>
      </c>
      <c r="AE895" s="70">
        <f t="shared" si="29"/>
        <v>148.5906921404252</v>
      </c>
    </row>
    <row r="896" spans="24:31">
      <c r="X896" s="6">
        <v>42571</v>
      </c>
      <c r="Y896" s="49">
        <v>100.4961</v>
      </c>
      <c r="Z896" s="49">
        <v>2173.02</v>
      </c>
      <c r="AA896" s="49">
        <v>0.315</v>
      </c>
      <c r="AB896" s="66">
        <f>Y897/Price_data_Daily[[#This Row],[ASML]]-1</f>
        <v>-2.4778075965136925E-2</v>
      </c>
      <c r="AC896" s="68">
        <f>Z897/Price_data_Daily[[#This Row],[S&amp;P500]]-1</f>
        <v>-3.6125300273353034E-3</v>
      </c>
      <c r="AD896" s="70">
        <f t="shared" si="28"/>
        <v>164.19413259707389</v>
      </c>
      <c r="AE896" s="70">
        <f t="shared" si="29"/>
        <v>148.05390380328538</v>
      </c>
    </row>
    <row r="897" spans="24:31">
      <c r="X897" s="6">
        <v>42572</v>
      </c>
      <c r="Y897" s="49">
        <v>98.006</v>
      </c>
      <c r="Z897" s="49">
        <v>2165.1698999999999</v>
      </c>
      <c r="AA897" s="49">
        <v>0.30299999999999999</v>
      </c>
      <c r="AB897" s="66">
        <f>Y898/Price_data_Daily[[#This Row],[ASML]]-1</f>
        <v>1.4223618962103668E-3</v>
      </c>
      <c r="AC897" s="68">
        <f>Z898/Price_data_Daily[[#This Row],[S&amp;P500]]-1</f>
        <v>4.5539613311640359E-3</v>
      </c>
      <c r="AD897" s="70">
        <f t="shared" si="28"/>
        <v>164.42767607486127</v>
      </c>
      <c r="AE897" s="70">
        <f t="shared" si="29"/>
        <v>148.72813555613342</v>
      </c>
    </row>
    <row r="898" spans="24:31">
      <c r="X898" s="6">
        <v>42573</v>
      </c>
      <c r="Y898" s="49">
        <v>98.145399999999995</v>
      </c>
      <c r="Z898" s="49">
        <v>2175.0300000000002</v>
      </c>
      <c r="AA898" s="49">
        <v>0.30299999999999999</v>
      </c>
      <c r="AB898" s="66">
        <f>Y899/Price_data_Daily[[#This Row],[ASML]]-1</f>
        <v>8.0472441907619707E-3</v>
      </c>
      <c r="AC898" s="68">
        <f>Z899/Price_data_Daily[[#This Row],[S&amp;P500]]-1</f>
        <v>-3.0114527155947757E-3</v>
      </c>
      <c r="AD898" s="70">
        <f t="shared" si="28"/>
        <v>165.75086573595519</v>
      </c>
      <c r="AE898" s="70">
        <f t="shared" si="29"/>
        <v>148.28024780842756</v>
      </c>
    </row>
    <row r="899" spans="24:31">
      <c r="X899" s="6">
        <v>42576</v>
      </c>
      <c r="Y899" s="49">
        <v>98.935199999999995</v>
      </c>
      <c r="Z899" s="49">
        <v>2168.48</v>
      </c>
      <c r="AA899" s="49">
        <v>0.29799999999999999</v>
      </c>
      <c r="AB899" s="66">
        <f>Y900/Price_data_Daily[[#This Row],[ASML]]-1</f>
        <v>2.1505995843744241E-2</v>
      </c>
      <c r="AC899" s="68">
        <f>Z900/Price_data_Daily[[#This Row],[S&amp;P500]]-1</f>
        <v>3.2276064339997745E-4</v>
      </c>
      <c r="AD899" s="70">
        <f t="shared" si="28"/>
        <v>169.31550316556965</v>
      </c>
      <c r="AE899" s="70">
        <f t="shared" si="29"/>
        <v>148.32810683661373</v>
      </c>
    </row>
    <row r="900" spans="24:31">
      <c r="X900" s="6">
        <v>42577</v>
      </c>
      <c r="Y900" s="49">
        <v>101.0629</v>
      </c>
      <c r="Z900" s="49">
        <v>2169.1799000000001</v>
      </c>
      <c r="AA900" s="49">
        <v>0.308</v>
      </c>
      <c r="AB900" s="66">
        <f>Y901/Price_data_Daily[[#This Row],[ASML]]-1</f>
        <v>7.2628036598989532E-3</v>
      </c>
      <c r="AC900" s="68">
        <f>Z901/Price_data_Daily[[#This Row],[S&amp;P500]]-1</f>
        <v>-1.1985174673617704E-3</v>
      </c>
      <c r="AD900" s="70">
        <f t="shared" si="28"/>
        <v>170.54520842163819</v>
      </c>
      <c r="AE900" s="70">
        <f t="shared" si="29"/>
        <v>148.15033300966934</v>
      </c>
    </row>
    <row r="901" spans="24:31">
      <c r="X901" s="6">
        <v>42578</v>
      </c>
      <c r="Y901" s="49">
        <v>101.79689999999999</v>
      </c>
      <c r="Z901" s="49">
        <v>2166.5801000000001</v>
      </c>
      <c r="AA901" s="49">
        <v>0.28299999999999997</v>
      </c>
      <c r="AB901" s="66">
        <f>Y902/Price_data_Daily[[#This Row],[ASML]]-1</f>
        <v>4.7467064321213837E-3</v>
      </c>
      <c r="AC901" s="68">
        <f>Z902/Price_data_Daily[[#This Row],[S&amp;P500]]-1</f>
        <v>1.6062180207414567E-3</v>
      </c>
      <c r="AD901" s="70">
        <f t="shared" si="28"/>
        <v>171.35473645942068</v>
      </c>
      <c r="AE901" s="70">
        <f t="shared" si="29"/>
        <v>148.38829474432831</v>
      </c>
    </row>
    <row r="902" spans="24:31">
      <c r="X902" s="6">
        <v>42579</v>
      </c>
      <c r="Y902" s="49">
        <v>102.2801</v>
      </c>
      <c r="Z902" s="49">
        <v>2170.0601000000001</v>
      </c>
      <c r="AA902" s="49">
        <v>0.22</v>
      </c>
      <c r="AB902" s="66">
        <f>Y903/Price_data_Daily[[#This Row],[ASML]]-1</f>
        <v>-4.1787209828696437E-3</v>
      </c>
      <c r="AC902" s="68">
        <f>Z903/Price_data_Daily[[#This Row],[S&amp;P500]]-1</f>
        <v>1.6312912255287415E-3</v>
      </c>
      <c r="AD902" s="70">
        <f t="shared" si="28"/>
        <v>170.6386928266636</v>
      </c>
      <c r="AE902" s="70">
        <f t="shared" si="29"/>
        <v>148.6303592675159</v>
      </c>
    </row>
    <row r="903" spans="24:31">
      <c r="X903" s="6">
        <v>42580</v>
      </c>
      <c r="Y903" s="49">
        <v>101.8527</v>
      </c>
      <c r="Z903" s="49">
        <v>2173.6001000000001</v>
      </c>
      <c r="AA903" s="49">
        <v>0.24</v>
      </c>
      <c r="AB903" s="66">
        <f>Y904/Price_data_Daily[[#This Row],[ASML]]-1</f>
        <v>7.2948483447188295E-4</v>
      </c>
      <c r="AC903" s="68">
        <f>Z904/Price_data_Daily[[#This Row],[S&amp;P500]]-1</f>
        <v>-1.2697827903118686E-3</v>
      </c>
      <c r="AD903" s="70">
        <f t="shared" si="28"/>
        <v>170.76317116525476</v>
      </c>
      <c r="AE903" s="70">
        <f t="shared" si="29"/>
        <v>148.44163099520014</v>
      </c>
    </row>
    <row r="904" spans="24:31">
      <c r="X904" s="6">
        <v>42583</v>
      </c>
      <c r="Y904" s="49">
        <v>101.92700000000001</v>
      </c>
      <c r="Z904" s="49">
        <v>2170.8400999999999</v>
      </c>
      <c r="AA904" s="49">
        <v>0.23799999999999999</v>
      </c>
      <c r="AB904" s="66">
        <f>Y905/Price_data_Daily[[#This Row],[ASML]]-1</f>
        <v>-2.9167933913487598E-3</v>
      </c>
      <c r="AC904" s="68">
        <f>Z905/Price_data_Daily[[#This Row],[S&amp;P500]]-1</f>
        <v>-6.3616385195757186E-3</v>
      </c>
      <c r="AD904" s="70">
        <f t="shared" si="28"/>
        <v>170.26509027611419</v>
      </c>
      <c r="AE904" s="70">
        <f t="shared" si="29"/>
        <v>147.49729899755243</v>
      </c>
    </row>
    <row r="905" spans="24:31">
      <c r="X905" s="6">
        <v>42584</v>
      </c>
      <c r="Y905" s="49">
        <v>101.6297</v>
      </c>
      <c r="Z905" s="49">
        <v>2157.0300000000002</v>
      </c>
      <c r="AA905" s="49">
        <v>0.28000000000000003</v>
      </c>
      <c r="AB905" s="66">
        <f>Y906/Price_data_Daily[[#This Row],[ASML]]-1</f>
        <v>-8.5024358037069092E-3</v>
      </c>
      <c r="AC905" s="68">
        <f>Z906/Price_data_Daily[[#This Row],[S&amp;P500]]-1</f>
        <v>3.1339387954731901E-3</v>
      </c>
      <c r="AD905" s="70">
        <f t="shared" si="28"/>
        <v>168.81742227642917</v>
      </c>
      <c r="AE905" s="70">
        <f t="shared" si="29"/>
        <v>147.95954650510836</v>
      </c>
    </row>
    <row r="906" spans="24:31">
      <c r="X906" s="6">
        <v>42585</v>
      </c>
      <c r="Y906" s="49">
        <v>100.76560000000001</v>
      </c>
      <c r="Z906" s="49">
        <v>2163.79</v>
      </c>
      <c r="AA906" s="49">
        <v>0.26800000000000002</v>
      </c>
      <c r="AB906" s="66">
        <f>Y907/Price_data_Daily[[#This Row],[ASML]]-1</f>
        <v>1.5122224251133298E-2</v>
      </c>
      <c r="AC906" s="68">
        <f>Z907/Price_data_Daily[[#This Row],[S&amp;P500]]-1</f>
        <v>2.1258994634409945E-4</v>
      </c>
      <c r="AD906" s="70">
        <f t="shared" si="28"/>
        <v>171.3703171935916</v>
      </c>
      <c r="AE906" s="70">
        <f t="shared" si="29"/>
        <v>147.99100121716097</v>
      </c>
    </row>
    <row r="907" spans="24:31">
      <c r="X907" s="6">
        <v>42586</v>
      </c>
      <c r="Y907" s="49">
        <v>102.2894</v>
      </c>
      <c r="Z907" s="49">
        <v>2164.25</v>
      </c>
      <c r="AA907" s="49">
        <v>0.248</v>
      </c>
      <c r="AB907" s="66">
        <f>Y908/Price_data_Daily[[#This Row],[ASML]]-1</f>
        <v>-4.4510965945639969E-3</v>
      </c>
      <c r="AC907" s="68">
        <f>Z908/Price_data_Daily[[#This Row],[S&amp;P500]]-1</f>
        <v>8.6034885064110167E-3</v>
      </c>
      <c r="AD907" s="70">
        <f t="shared" si="28"/>
        <v>170.60753135832186</v>
      </c>
      <c r="AE907" s="70">
        <f t="shared" si="29"/>
        <v>149.26424009518507</v>
      </c>
    </row>
    <row r="908" spans="24:31">
      <c r="X908" s="6">
        <v>42587</v>
      </c>
      <c r="Y908" s="49">
        <v>101.83410000000001</v>
      </c>
      <c r="Z908" s="49">
        <v>2182.8701000000001</v>
      </c>
      <c r="AA908" s="49">
        <v>0.25</v>
      </c>
      <c r="AB908" s="66">
        <f>Y909/Price_data_Daily[[#This Row],[ASML]]-1</f>
        <v>-3.1934293129708413E-3</v>
      </c>
      <c r="AC908" s="68">
        <f>Z909/Price_data_Daily[[#This Row],[S&amp;P500]]-1</f>
        <v>-9.071543011194283E-4</v>
      </c>
      <c r="AD908" s="70">
        <f t="shared" si="28"/>
        <v>170.06270826666861</v>
      </c>
      <c r="AE908" s="70">
        <f t="shared" si="29"/>
        <v>149.1288343977794</v>
      </c>
    </row>
    <row r="909" spans="24:31">
      <c r="X909" s="6">
        <v>42590</v>
      </c>
      <c r="Y909" s="49">
        <v>101.5089</v>
      </c>
      <c r="Z909" s="49">
        <v>2180.8899000000001</v>
      </c>
      <c r="AA909" s="49">
        <v>0.25</v>
      </c>
      <c r="AB909" s="66">
        <f>Y910/Price_data_Daily[[#This Row],[ASML]]-1</f>
        <v>5.8585995907747268E-3</v>
      </c>
      <c r="AC909" s="68">
        <f>Z910/Price_data_Daily[[#This Row],[S&amp;P500]]-1</f>
        <v>3.8979500982594395E-4</v>
      </c>
      <c r="AD909" s="70">
        <f t="shared" si="28"/>
        <v>171.05903757972575</v>
      </c>
      <c r="AE909" s="70">
        <f t="shared" si="29"/>
        <v>149.18696407324882</v>
      </c>
    </row>
    <row r="910" spans="24:31">
      <c r="X910" s="6">
        <v>42591</v>
      </c>
      <c r="Y910" s="49">
        <v>102.1036</v>
      </c>
      <c r="Z910" s="49">
        <v>2181.7399999999998</v>
      </c>
      <c r="AA910" s="49">
        <v>0.29299999999999998</v>
      </c>
      <c r="AB910" s="66">
        <f>Y911/Price_data_Daily[[#This Row],[ASML]]-1</f>
        <v>-3.640420122307142E-3</v>
      </c>
      <c r="AC910" s="68">
        <f>Z911/Price_data_Daily[[#This Row],[S&amp;P500]]-1</f>
        <v>-2.8646859845811168E-3</v>
      </c>
      <c r="AD910" s="70">
        <f t="shared" ref="AD910:AD973" si="30">AD909*(1+AB910)</f>
        <v>170.43631081721801</v>
      </c>
      <c r="AE910" s="70">
        <f t="shared" ref="AE910:AE973" si="31">AE909*(1+AC910)</f>
        <v>148.75959026818597</v>
      </c>
    </row>
    <row r="911" spans="24:31">
      <c r="X911" s="6">
        <v>42592</v>
      </c>
      <c r="Y911" s="49">
        <v>101.7319</v>
      </c>
      <c r="Z911" s="49">
        <v>2175.4899999999998</v>
      </c>
      <c r="AA911" s="49">
        <v>0.27300000000000002</v>
      </c>
      <c r="AB911" s="66">
        <f>Y912/Price_data_Daily[[#This Row],[ASML]]-1</f>
        <v>1.0960180631640615E-2</v>
      </c>
      <c r="AC911" s="68">
        <f>Z912/Price_data_Daily[[#This Row],[S&amp;P500]]-1</f>
        <v>4.7345655461528136E-3</v>
      </c>
      <c r="AD911" s="70">
        <f t="shared" si="30"/>
        <v>172.30432356996516</v>
      </c>
      <c r="AE911" s="70">
        <f t="shared" si="31"/>
        <v>149.46390229892953</v>
      </c>
    </row>
    <row r="912" spans="24:31">
      <c r="X912" s="6">
        <v>42593</v>
      </c>
      <c r="Y912" s="49">
        <v>102.84690000000001</v>
      </c>
      <c r="Z912" s="49">
        <v>2185.79</v>
      </c>
      <c r="AA912" s="49">
        <v>0.27500000000000002</v>
      </c>
      <c r="AB912" s="66">
        <f>Y913/Price_data_Daily[[#This Row],[ASML]]-1</f>
        <v>-3.7949612482244266E-3</v>
      </c>
      <c r="AC912" s="68">
        <f>Z913/Price_data_Daily[[#This Row],[S&amp;P500]]-1</f>
        <v>-7.960508557545154E-4</v>
      </c>
      <c r="AD912" s="70">
        <f t="shared" si="30"/>
        <v>171.65043533911563</v>
      </c>
      <c r="AE912" s="70">
        <f t="shared" si="31"/>
        <v>149.34492143160006</v>
      </c>
    </row>
    <row r="913" spans="24:31">
      <c r="X913" s="6">
        <v>42594</v>
      </c>
      <c r="Y913" s="49">
        <v>102.45659999999999</v>
      </c>
      <c r="Z913" s="49">
        <v>2184.0500000000002</v>
      </c>
      <c r="AA913" s="49">
        <v>0.26300000000000001</v>
      </c>
      <c r="AB913" s="66">
        <f>Y914/Price_data_Daily[[#This Row],[ASML]]-1</f>
        <v>5.0792237884138558E-3</v>
      </c>
      <c r="AC913" s="68">
        <f>Z914/Price_data_Daily[[#This Row],[S&amp;P500]]-1</f>
        <v>2.7929305647762526E-3</v>
      </c>
      <c r="AD913" s="70">
        <f t="shared" si="30"/>
        <v>172.52228631358167</v>
      </c>
      <c r="AE913" s="70">
        <f t="shared" si="31"/>
        <v>149.76203142736048</v>
      </c>
    </row>
    <row r="914" spans="24:31">
      <c r="X914" s="6">
        <v>42597</v>
      </c>
      <c r="Y914" s="49">
        <v>102.977</v>
      </c>
      <c r="Z914" s="49">
        <v>2190.1498999999999</v>
      </c>
      <c r="AA914" s="49">
        <v>0.27500000000000002</v>
      </c>
      <c r="AB914" s="66">
        <f>Y915/Price_data_Daily[[#This Row],[ASML]]-1</f>
        <v>-2.5986385309340942E-2</v>
      </c>
      <c r="AC914" s="68">
        <f>Z915/Price_data_Daily[[#This Row],[S&amp;P500]]-1</f>
        <v>-5.4790770257323596E-3</v>
      </c>
      <c r="AD914" s="70">
        <f t="shared" si="30"/>
        <v>168.03905570698851</v>
      </c>
      <c r="AE914" s="70">
        <f t="shared" si="31"/>
        <v>148.94147372163982</v>
      </c>
    </row>
    <row r="915" spans="24:31">
      <c r="X915" s="6">
        <v>42598</v>
      </c>
      <c r="Y915" s="49">
        <v>100.301</v>
      </c>
      <c r="Z915" s="49">
        <v>2178.1498999999999</v>
      </c>
      <c r="AA915" s="49">
        <v>0.28799999999999998</v>
      </c>
      <c r="AB915" s="66">
        <f>Y916/Price_data_Daily[[#This Row],[ASML]]-1</f>
        <v>-2.3159290535488264E-2</v>
      </c>
      <c r="AC915" s="68">
        <f>Z916/Price_data_Daily[[#This Row],[S&amp;P500]]-1</f>
        <v>1.8686041764159889E-3</v>
      </c>
      <c r="AD915" s="70">
        <f t="shared" si="30"/>
        <v>164.14739039456126</v>
      </c>
      <c r="AE915" s="70">
        <f t="shared" si="31"/>
        <v>149.21978638147763</v>
      </c>
    </row>
    <row r="916" spans="24:31">
      <c r="X916" s="6">
        <v>42599</v>
      </c>
      <c r="Y916" s="49">
        <v>97.978099999999998</v>
      </c>
      <c r="Z916" s="49">
        <v>2182.2199999999998</v>
      </c>
      <c r="AA916" s="49">
        <v>0.28799999999999998</v>
      </c>
      <c r="AB916" s="66">
        <f>Y917/Price_data_Daily[[#This Row],[ASML]]-1</f>
        <v>5.5012293563561077E-3</v>
      </c>
      <c r="AC916" s="68">
        <f>Z917/Price_data_Daily[[#This Row],[S&amp;P500]]-1</f>
        <v>2.1995949079378629E-3</v>
      </c>
      <c r="AD916" s="70">
        <f t="shared" si="30"/>
        <v>165.05040283736906</v>
      </c>
      <c r="AE916" s="70">
        <f t="shared" si="31"/>
        <v>149.54800946376591</v>
      </c>
    </row>
    <row r="917" spans="24:31">
      <c r="X917" s="6">
        <v>42600</v>
      </c>
      <c r="Y917" s="49">
        <v>98.517099999999999</v>
      </c>
      <c r="Z917" s="49">
        <v>2187.02</v>
      </c>
      <c r="AA917" s="49">
        <v>0.28499999999999998</v>
      </c>
      <c r="AB917" s="66">
        <f>Y918/Price_data_Daily[[#This Row],[ASML]]-1</f>
        <v>6.6018995687042725E-3</v>
      </c>
      <c r="AC917" s="68">
        <f>Z918/Price_data_Daily[[#This Row],[S&amp;P500]]-1</f>
        <v>-1.4402703221735313E-3</v>
      </c>
      <c r="AD917" s="70">
        <f t="shared" si="30"/>
        <v>166.14004902067555</v>
      </c>
      <c r="AE917" s="70">
        <f t="shared" si="31"/>
        <v>149.33261990399512</v>
      </c>
    </row>
    <row r="918" spans="24:31">
      <c r="X918" s="6">
        <v>42601</v>
      </c>
      <c r="Y918" s="49">
        <v>99.167500000000004</v>
      </c>
      <c r="Z918" s="49">
        <v>2183.8701000000001</v>
      </c>
      <c r="AA918" s="49">
        <v>0.29299999999999998</v>
      </c>
      <c r="AB918" s="66">
        <f>Y919/Price_data_Daily[[#This Row],[ASML]]-1</f>
        <v>4.0285375753144059E-3</v>
      </c>
      <c r="AC918" s="68">
        <f>Z919/Price_data_Daily[[#This Row],[S&amp;P500]]-1</f>
        <v>-5.6331189295555362E-4</v>
      </c>
      <c r="AD918" s="70">
        <f t="shared" si="30"/>
        <v>166.80935045091991</v>
      </c>
      <c r="AE918" s="70">
        <f t="shared" si="31"/>
        <v>149.24849906319699</v>
      </c>
    </row>
    <row r="919" spans="24:31">
      <c r="X919" s="6">
        <v>42604</v>
      </c>
      <c r="Y919" s="49">
        <v>99.566999999999993</v>
      </c>
      <c r="Z919" s="49">
        <v>2182.6399000000001</v>
      </c>
      <c r="AA919" s="49">
        <v>0.28000000000000003</v>
      </c>
      <c r="AB919" s="66">
        <f>Y920/Price_data_Daily[[#This Row],[ASML]]-1</f>
        <v>1.2410738497695029E-2</v>
      </c>
      <c r="AC919" s="68">
        <f>Z920/Price_data_Daily[[#This Row],[S&amp;P500]]-1</f>
        <v>1.9517649246674207E-3</v>
      </c>
      <c r="AD919" s="70">
        <f t="shared" si="30"/>
        <v>168.87957767833663</v>
      </c>
      <c r="AE919" s="70">
        <f t="shared" si="31"/>
        <v>149.53979704872779</v>
      </c>
    </row>
    <row r="920" spans="24:31">
      <c r="X920" s="6">
        <v>42605</v>
      </c>
      <c r="Y920" s="49">
        <v>100.8027</v>
      </c>
      <c r="Z920" s="49">
        <v>2186.8998999999999</v>
      </c>
      <c r="AA920" s="49">
        <v>0.30499999999999999</v>
      </c>
      <c r="AB920" s="66">
        <f>Y921/Price_data_Daily[[#This Row],[ASML]]-1</f>
        <v>-1.6683084877686882E-2</v>
      </c>
      <c r="AC920" s="68">
        <f>Z921/Price_data_Daily[[#This Row],[S&amp;P500]]-1</f>
        <v>-5.2402947203938899E-3</v>
      </c>
      <c r="AD920" s="70">
        <f t="shared" si="30"/>
        <v>166.06214534982104</v>
      </c>
      <c r="AE920" s="70">
        <f t="shared" si="31"/>
        <v>148.75616443976458</v>
      </c>
    </row>
    <row r="921" spans="24:31">
      <c r="X921" s="6">
        <v>42606</v>
      </c>
      <c r="Y921" s="49">
        <v>99.120999999999995</v>
      </c>
      <c r="Z921" s="49">
        <v>2175.4398999999999</v>
      </c>
      <c r="AA921" s="49">
        <v>0.30499999999999999</v>
      </c>
      <c r="AB921" s="66">
        <f>Y922/Price_data_Daily[[#This Row],[ASML]]-1</f>
        <v>-1.9683013690338091E-3</v>
      </c>
      <c r="AC921" s="68">
        <f>Z922/Price_data_Daily[[#This Row],[S&amp;P500]]-1</f>
        <v>-1.3651951497258841E-3</v>
      </c>
      <c r="AD921" s="70">
        <f t="shared" si="30"/>
        <v>165.73528500178429</v>
      </c>
      <c r="AE921" s="70">
        <f t="shared" si="31"/>
        <v>148.55308324557959</v>
      </c>
    </row>
    <row r="922" spans="24:31">
      <c r="X922" s="6">
        <v>42607</v>
      </c>
      <c r="Y922" s="49">
        <v>98.925899999999999</v>
      </c>
      <c r="Z922" s="49">
        <v>2172.4699999999998</v>
      </c>
      <c r="AA922" s="49">
        <v>0.30499999999999999</v>
      </c>
      <c r="AB922" s="66">
        <f>Y923/Price_data_Daily[[#This Row],[ASML]]-1</f>
        <v>-1.5031452834900483E-3</v>
      </c>
      <c r="AC922" s="68">
        <f>Z923/Price_data_Daily[[#This Row],[S&amp;P500]]-1</f>
        <v>-1.5788480393283955E-3</v>
      </c>
      <c r="AD922" s="70">
        <f t="shared" si="30"/>
        <v>165.48616078982599</v>
      </c>
      <c r="AE922" s="70">
        <f t="shared" si="31"/>
        <v>148.31854050136113</v>
      </c>
    </row>
    <row r="923" spans="24:31">
      <c r="X923" s="6">
        <v>42608</v>
      </c>
      <c r="Y923" s="49">
        <v>98.777199999999993</v>
      </c>
      <c r="Z923" s="49">
        <v>2169.04</v>
      </c>
      <c r="AA923" s="49">
        <v>0.30499999999999999</v>
      </c>
      <c r="AB923" s="66">
        <f>Y924/Price_data_Daily[[#This Row],[ASML]]-1</f>
        <v>7.2435744281069692E-3</v>
      </c>
      <c r="AC923" s="68">
        <f>Z924/Price_data_Daily[[#This Row],[S&amp;P500]]-1</f>
        <v>5.22807324899488E-3</v>
      </c>
      <c r="AD923" s="70">
        <f t="shared" si="30"/>
        <v>166.68487211232878</v>
      </c>
      <c r="AE923" s="70">
        <f t="shared" si="31"/>
        <v>149.09396069528626</v>
      </c>
    </row>
    <row r="924" spans="24:31">
      <c r="X924" s="6">
        <v>42611</v>
      </c>
      <c r="Y924" s="49">
        <v>99.492699999999999</v>
      </c>
      <c r="Z924" s="49">
        <v>2180.3798999999999</v>
      </c>
      <c r="AA924" s="49">
        <v>0.30499999999999999</v>
      </c>
      <c r="AB924" s="66">
        <f>Y925/Price_data_Daily[[#This Row],[ASML]]-1</f>
        <v>4.1088441664565156E-3</v>
      </c>
      <c r="AC924" s="68">
        <f>Z925/Price_data_Daily[[#This Row],[S&amp;P500]]-1</f>
        <v>-1.9536962343120745E-3</v>
      </c>
      <c r="AD924" s="70">
        <f t="shared" si="30"/>
        <v>167.36975427674406</v>
      </c>
      <c r="AE924" s="70">
        <f t="shared" si="31"/>
        <v>148.80267638571721</v>
      </c>
    </row>
    <row r="925" spans="24:31">
      <c r="X925" s="6">
        <v>42612</v>
      </c>
      <c r="Y925" s="49">
        <v>99.901499999999999</v>
      </c>
      <c r="Z925" s="49">
        <v>2176.1201000000001</v>
      </c>
      <c r="AA925" s="49">
        <v>0.32500000000000001</v>
      </c>
      <c r="AB925" s="66">
        <f>Y926/Price_data_Daily[[#This Row],[ASML]]-1</f>
        <v>-9.0218865582597507E-3</v>
      </c>
      <c r="AC925" s="68">
        <f>Z926/Price_data_Daily[[#This Row],[S&amp;P500]]-1</f>
        <v>-2.3758339440916876E-3</v>
      </c>
      <c r="AD925" s="70">
        <f t="shared" si="30"/>
        <v>165.85976334037548</v>
      </c>
      <c r="AE925" s="70">
        <f t="shared" si="31"/>
        <v>148.44914593618833</v>
      </c>
    </row>
    <row r="926" spans="24:31">
      <c r="X926" s="6">
        <v>42613</v>
      </c>
      <c r="Y926" s="49">
        <v>99.000200000000007</v>
      </c>
      <c r="Z926" s="49">
        <v>2170.9499999999998</v>
      </c>
      <c r="AA926" s="49">
        <v>0.32</v>
      </c>
      <c r="AB926" s="66">
        <f>Y927/Price_data_Daily[[#This Row],[ASML]]-1</f>
        <v>8.8222043995869193E-3</v>
      </c>
      <c r="AC926" s="68">
        <f>Z927/Price_data_Daily[[#This Row],[S&amp;P500]]-1</f>
        <v>-4.1410442432998629E-5</v>
      </c>
      <c r="AD926" s="70">
        <f t="shared" si="30"/>
        <v>167.32301207423137</v>
      </c>
      <c r="AE926" s="70">
        <f t="shared" si="31"/>
        <v>148.44299859137632</v>
      </c>
    </row>
    <row r="927" spans="24:31">
      <c r="X927" s="6">
        <v>42614</v>
      </c>
      <c r="Y927" s="49">
        <v>99.873599999999996</v>
      </c>
      <c r="Z927" s="49">
        <v>2170.8600999999999</v>
      </c>
      <c r="AA927" s="49">
        <v>0.315</v>
      </c>
      <c r="AB927" s="66">
        <f>Y928/Price_data_Daily[[#This Row],[ASML]]-1</f>
        <v>3.4423511318306677E-3</v>
      </c>
      <c r="AC927" s="68">
        <f>Z928/Price_data_Daily[[#This Row],[S&amp;P500]]-1</f>
        <v>4.2010537666614667E-3</v>
      </c>
      <c r="AD927" s="70">
        <f t="shared" si="30"/>
        <v>167.89899663422642</v>
      </c>
      <c r="AE927" s="70">
        <f t="shared" si="31"/>
        <v>149.06661560974314</v>
      </c>
    </row>
    <row r="928" spans="24:31">
      <c r="X928" s="6">
        <v>42615</v>
      </c>
      <c r="Y928" s="49">
        <v>100.2174</v>
      </c>
      <c r="Z928" s="49">
        <v>2179.98</v>
      </c>
      <c r="AA928" s="49">
        <v>0.30299999999999999</v>
      </c>
      <c r="AB928" s="66">
        <f>Y929/Price_data_Daily[[#This Row],[ASML]]-1</f>
        <v>6.4858996541516944E-4</v>
      </c>
      <c r="AC928" s="68">
        <f>Z929/Price_data_Daily[[#This Row],[S&amp;P500]]-1</f>
        <v>2.9816787309975279E-3</v>
      </c>
      <c r="AD928" s="70">
        <f t="shared" si="30"/>
        <v>168.00789423864666</v>
      </c>
      <c r="AE928" s="70">
        <f t="shared" si="31"/>
        <v>149.51108436700849</v>
      </c>
    </row>
    <row r="929" spans="24:31">
      <c r="X929" s="6">
        <v>42619</v>
      </c>
      <c r="Y929" s="49">
        <v>100.2824</v>
      </c>
      <c r="Z929" s="49">
        <v>2186.48</v>
      </c>
      <c r="AA929" s="49">
        <v>0.30299999999999999</v>
      </c>
      <c r="AB929" s="66">
        <f>Y930/Price_data_Daily[[#This Row],[ASML]]-1</f>
        <v>-1.4824136638133867E-2</v>
      </c>
      <c r="AC929" s="68">
        <f>Z930/Price_data_Daily[[#This Row],[S&amp;P500]]-1</f>
        <v>-1.4639969265661801E-4</v>
      </c>
      <c r="AD929" s="70">
        <f t="shared" si="30"/>
        <v>165.51732225816781</v>
      </c>
      <c r="AE929" s="70">
        <f t="shared" si="31"/>
        <v>149.4891959902084</v>
      </c>
    </row>
    <row r="930" spans="24:31">
      <c r="X930" s="6">
        <v>42620</v>
      </c>
      <c r="Y930" s="49">
        <v>98.7958</v>
      </c>
      <c r="Z930" s="49">
        <v>2186.1599000000001</v>
      </c>
      <c r="AA930" s="49">
        <v>0.33</v>
      </c>
      <c r="AB930" s="66">
        <f>Y931/Price_data_Daily[[#This Row],[ASML]]-1</f>
        <v>-2.1160818577307894E-2</v>
      </c>
      <c r="AC930" s="68">
        <f>Z931/Price_data_Daily[[#This Row],[S&amp;P500]]-1</f>
        <v>-2.2230304379838861E-3</v>
      </c>
      <c r="AD930" s="70">
        <f t="shared" si="30"/>
        <v>162.01484023046092</v>
      </c>
      <c r="AE930" s="70">
        <f t="shared" si="31"/>
        <v>149.15687695737242</v>
      </c>
    </row>
    <row r="931" spans="24:31">
      <c r="X931" s="6">
        <v>42621</v>
      </c>
      <c r="Y931" s="49">
        <v>96.705200000000005</v>
      </c>
      <c r="Z931" s="49">
        <v>2181.3000000000002</v>
      </c>
      <c r="AA931" s="49">
        <v>0.33300000000000002</v>
      </c>
      <c r="AB931" s="66">
        <f>Y932/Price_data_Daily[[#This Row],[ASML]]-1</f>
        <v>-2.2770233658582995E-2</v>
      </c>
      <c r="AC931" s="68">
        <f>Z932/Price_data_Daily[[#This Row],[S&amp;P500]]-1</f>
        <v>-2.4522028148351915E-2</v>
      </c>
      <c r="AD931" s="70">
        <f t="shared" si="30"/>
        <v>158.32572446225532</v>
      </c>
      <c r="AE931" s="70">
        <f t="shared" si="31"/>
        <v>145.49924782210346</v>
      </c>
    </row>
    <row r="932" spans="24:31">
      <c r="X932" s="6">
        <v>42622</v>
      </c>
      <c r="Y932" s="49">
        <v>94.503200000000007</v>
      </c>
      <c r="Z932" s="49">
        <v>2127.8101000000001</v>
      </c>
      <c r="AA932" s="49">
        <v>0.33300000000000002</v>
      </c>
      <c r="AB932" s="66">
        <f>Y933/Price_data_Daily[[#This Row],[ASML]]-1</f>
        <v>1.4058783194643043E-2</v>
      </c>
      <c r="AC932" s="68">
        <f>Z933/Price_data_Daily[[#This Row],[S&amp;P500]]-1</f>
        <v>1.4677014645244846E-2</v>
      </c>
      <c r="AD932" s="70">
        <f t="shared" si="30"/>
        <v>160.55159149660497</v>
      </c>
      <c r="AE932" s="70">
        <f t="shared" si="31"/>
        <v>147.63474241326057</v>
      </c>
    </row>
    <row r="933" spans="24:31">
      <c r="X933" s="6">
        <v>42625</v>
      </c>
      <c r="Y933" s="49">
        <v>95.831800000000001</v>
      </c>
      <c r="Z933" s="49">
        <v>2159.04</v>
      </c>
      <c r="AA933" s="49">
        <v>0.35</v>
      </c>
      <c r="AB933" s="66">
        <f>Y934/Price_data_Daily[[#This Row],[ASML]]-1</f>
        <v>-1.3573782397909628E-2</v>
      </c>
      <c r="AC933" s="68">
        <f>Z934/Price_data_Daily[[#This Row],[S&amp;P500]]-1</f>
        <v>-1.4830665480954464E-2</v>
      </c>
      <c r="AD933" s="70">
        <f t="shared" si="30"/>
        <v>158.37229912999197</v>
      </c>
      <c r="AE933" s="70">
        <f t="shared" si="31"/>
        <v>145.44522093516261</v>
      </c>
    </row>
    <row r="934" spans="24:31">
      <c r="X934" s="6">
        <v>42626</v>
      </c>
      <c r="Y934" s="49">
        <v>94.531000000000006</v>
      </c>
      <c r="Z934" s="49">
        <v>2127.02</v>
      </c>
      <c r="AA934" s="49">
        <v>0.34499999999999997</v>
      </c>
      <c r="AB934" s="66">
        <f>Y935/Price_data_Daily[[#This Row],[ASML]]-1</f>
        <v>2.3590145031788801E-3</v>
      </c>
      <c r="AC934" s="68">
        <f>Z935/Price_data_Daily[[#This Row],[S&amp;P500]]-1</f>
        <v>-5.8767665560266469E-4</v>
      </c>
      <c r="AD934" s="70">
        <f t="shared" si="30"/>
        <v>158.74590168054141</v>
      </c>
      <c r="AE934" s="70">
        <f t="shared" si="31"/>
        <v>145.35974617415005</v>
      </c>
    </row>
    <row r="935" spans="24:31">
      <c r="X935" s="6">
        <v>42627</v>
      </c>
      <c r="Y935" s="49">
        <v>94.754000000000005</v>
      </c>
      <c r="Z935" s="49">
        <v>2125.77</v>
      </c>
      <c r="AA935" s="49">
        <v>0.315</v>
      </c>
      <c r="AB935" s="66">
        <f>Y936/Price_data_Daily[[#This Row],[ASML]]-1</f>
        <v>1.6277940772948973E-2</v>
      </c>
      <c r="AC935" s="68">
        <f>Z936/Price_data_Daily[[#This Row],[S&amp;P500]]-1</f>
        <v>1.010927804983619E-2</v>
      </c>
      <c r="AD935" s="70">
        <f t="shared" si="30"/>
        <v>161.32995806604563</v>
      </c>
      <c r="AE935" s="70">
        <f t="shared" si="31"/>
        <v>146.82922826547815</v>
      </c>
    </row>
    <row r="936" spans="24:31">
      <c r="X936" s="6">
        <v>42628</v>
      </c>
      <c r="Y936" s="49">
        <v>96.296400000000006</v>
      </c>
      <c r="Z936" s="49">
        <v>2147.2600000000002</v>
      </c>
      <c r="AA936" s="49">
        <v>0.27800000000000002</v>
      </c>
      <c r="AB936" s="66">
        <f>Y937/Price_data_Daily[[#This Row],[ASML]]-1</f>
        <v>-1.389460042119961E-2</v>
      </c>
      <c r="AC936" s="68">
        <f>Z937/Price_data_Daily[[#This Row],[S&amp;P500]]-1</f>
        <v>-3.7722958561143827E-3</v>
      </c>
      <c r="AD936" s="70">
        <f t="shared" si="30"/>
        <v>159.08834276274905</v>
      </c>
      <c r="AE936" s="70">
        <f t="shared" si="31"/>
        <v>146.27534497613581</v>
      </c>
    </row>
    <row r="937" spans="24:31">
      <c r="X937" s="6">
        <v>42629</v>
      </c>
      <c r="Y937" s="49">
        <v>94.958399999999997</v>
      </c>
      <c r="Z937" s="49">
        <v>2139.1599000000001</v>
      </c>
      <c r="AA937" s="49">
        <v>0.27300000000000002</v>
      </c>
      <c r="AB937" s="66">
        <f>Y938/Price_data_Daily[[#This Row],[ASML]]-1</f>
        <v>1.1155411211646538E-2</v>
      </c>
      <c r="AC937" s="68">
        <f>Z938/Price_data_Daily[[#This Row],[S&amp;P500]]-1</f>
        <v>-1.8605434778384833E-5</v>
      </c>
      <c r="AD937" s="70">
        <f t="shared" si="30"/>
        <v>160.86303864524689</v>
      </c>
      <c r="AE937" s="70">
        <f t="shared" si="31"/>
        <v>146.27262345974518</v>
      </c>
    </row>
    <row r="938" spans="24:31">
      <c r="X938" s="6">
        <v>42632</v>
      </c>
      <c r="Y938" s="49">
        <v>96.017700000000005</v>
      </c>
      <c r="Z938" s="49">
        <v>2139.1201000000001</v>
      </c>
      <c r="AA938" s="49">
        <v>0.23799999999999999</v>
      </c>
      <c r="AB938" s="66">
        <f>Y939/Price_data_Daily[[#This Row],[ASML]]-1</f>
        <v>1.4901419217498324E-2</v>
      </c>
      <c r="AC938" s="68">
        <f>Z939/Price_data_Daily[[#This Row],[S&amp;P500]]-1</f>
        <v>2.9914168914602079E-4</v>
      </c>
      <c r="AD938" s="70">
        <f t="shared" si="30"/>
        <v>163.26012622070036</v>
      </c>
      <c r="AE938" s="70">
        <f t="shared" si="31"/>
        <v>146.31637969940275</v>
      </c>
    </row>
    <row r="939" spans="24:31">
      <c r="X939" s="6">
        <v>42633</v>
      </c>
      <c r="Y939" s="49">
        <v>97.448499999999996</v>
      </c>
      <c r="Z939" s="49">
        <v>2139.7600000000002</v>
      </c>
      <c r="AA939" s="49">
        <v>0.28799999999999998</v>
      </c>
      <c r="AB939" s="66">
        <f>Y940/Price_data_Daily[[#This Row],[ASML]]-1</f>
        <v>1.744921676577893E-2</v>
      </c>
      <c r="AC939" s="68">
        <f>Z940/Price_data_Daily[[#This Row],[S&amp;P500]]-1</f>
        <v>1.0917158933712034E-2</v>
      </c>
      <c r="AD939" s="70">
        <f t="shared" si="30"/>
        <v>166.10888755233378</v>
      </c>
      <c r="AE939" s="70">
        <f t="shared" si="31"/>
        <v>147.9137388711865</v>
      </c>
    </row>
    <row r="940" spans="24:31">
      <c r="X940" s="6">
        <v>42634</v>
      </c>
      <c r="Y940" s="49">
        <v>99.148899999999998</v>
      </c>
      <c r="Z940" s="49">
        <v>2163.1201000000001</v>
      </c>
      <c r="AA940" s="49">
        <v>0.223</v>
      </c>
      <c r="AB940" s="66">
        <f>Y941/Price_data_Daily[[#This Row],[ASML]]-1</f>
        <v>1.9491895522794511E-2</v>
      </c>
      <c r="AC940" s="68">
        <f>Z941/Price_data_Daily[[#This Row],[S&amp;P500]]-1</f>
        <v>6.4997777978208493E-3</v>
      </c>
      <c r="AD940" s="70">
        <f t="shared" si="30"/>
        <v>169.3466646339115</v>
      </c>
      <c r="AE940" s="70">
        <f t="shared" si="31"/>
        <v>148.8751453070941</v>
      </c>
    </row>
    <row r="941" spans="24:31">
      <c r="X941" s="6">
        <v>42635</v>
      </c>
      <c r="Y941" s="49">
        <v>101.08150000000001</v>
      </c>
      <c r="Z941" s="49">
        <v>2177.1799000000001</v>
      </c>
      <c r="AA941" s="49">
        <v>0.16</v>
      </c>
      <c r="AB941" s="66">
        <f>Y942/Price_data_Daily[[#This Row],[ASML]]-1</f>
        <v>-2.0221306569452313E-3</v>
      </c>
      <c r="AC941" s="68">
        <f>Z942/Price_data_Daily[[#This Row],[S&amp;P500]]-1</f>
        <v>-5.7367790323621382E-3</v>
      </c>
      <c r="AD941" s="70">
        <f t="shared" si="30"/>
        <v>169.00422355170386</v>
      </c>
      <c r="AE941" s="70">
        <f t="shared" si="31"/>
        <v>148.02108149505651</v>
      </c>
    </row>
    <row r="942" spans="24:31">
      <c r="X942" s="6">
        <v>42636</v>
      </c>
      <c r="Y942" s="49">
        <v>100.8771</v>
      </c>
      <c r="Z942" s="49">
        <v>2164.6898999999999</v>
      </c>
      <c r="AA942" s="49">
        <v>0.16500000000000001</v>
      </c>
      <c r="AB942" s="66">
        <f>Y943/Price_data_Daily[[#This Row],[ASML]]-1</f>
        <v>1.8418451759616428E-3</v>
      </c>
      <c r="AC942" s="68">
        <f>Z943/Price_data_Daily[[#This Row],[S&amp;P500]]-1</f>
        <v>-8.587742752437566E-3</v>
      </c>
      <c r="AD942" s="70">
        <f t="shared" si="30"/>
        <v>169.31550316556971</v>
      </c>
      <c r="AE942" s="70">
        <f t="shared" si="31"/>
        <v>146.74991452523938</v>
      </c>
    </row>
    <row r="943" spans="24:31">
      <c r="X943" s="6">
        <v>42639</v>
      </c>
      <c r="Y943" s="49">
        <v>101.0629</v>
      </c>
      <c r="Z943" s="49">
        <v>2146.1001000000001</v>
      </c>
      <c r="AA943" s="49">
        <v>0.17299999999999999</v>
      </c>
      <c r="AB943" s="66">
        <f>Y944/Price_data_Daily[[#This Row],[ASML]]-1</f>
        <v>7.8149350552971786E-3</v>
      </c>
      <c r="AC943" s="68">
        <f>Z944/Price_data_Daily[[#This Row],[S&amp;P500]]-1</f>
        <v>6.4441542125643902E-3</v>
      </c>
      <c r="AD943" s="70">
        <f t="shared" si="30"/>
        <v>170.6386928266636</v>
      </c>
      <c r="AE943" s="70">
        <f t="shared" si="31"/>
        <v>147.69559360512065</v>
      </c>
    </row>
    <row r="944" spans="24:31">
      <c r="X944" s="6">
        <v>42640</v>
      </c>
      <c r="Y944" s="49">
        <v>101.8527</v>
      </c>
      <c r="Z944" s="49">
        <v>2159.9299000000001</v>
      </c>
      <c r="AA944" s="49">
        <v>0.255</v>
      </c>
      <c r="AB944" s="66">
        <f>Y945/Price_data_Daily[[#This Row],[ASML]]-1</f>
        <v>2.189436313421167E-3</v>
      </c>
      <c r="AC944" s="68">
        <f>Z945/Price_data_Daily[[#This Row],[S&amp;P500]]-1</f>
        <v>5.2965607819031035E-3</v>
      </c>
      <c r="AD944" s="70">
        <f t="shared" si="30"/>
        <v>171.01229537721301</v>
      </c>
      <c r="AE944" s="70">
        <f t="shared" si="31"/>
        <v>148.47787229386944</v>
      </c>
    </row>
    <row r="945" spans="24:31">
      <c r="X945" s="6">
        <v>42641</v>
      </c>
      <c r="Y945" s="49">
        <v>102.0757</v>
      </c>
      <c r="Z945" s="49">
        <v>2171.3701000000001</v>
      </c>
      <c r="AA945" s="49">
        <v>0.26300000000000001</v>
      </c>
      <c r="AB945" s="66">
        <f>Y946/Price_data_Daily[[#This Row],[ASML]]-1</f>
        <v>-1.028550379767168E-2</v>
      </c>
      <c r="AC945" s="68">
        <f>Z946/Price_data_Daily[[#This Row],[S&amp;P500]]-1</f>
        <v>-9.3213957399524983E-3</v>
      </c>
      <c r="AD945" s="70">
        <f t="shared" si="30"/>
        <v>169.25334776366213</v>
      </c>
      <c r="AE945" s="70">
        <f t="shared" si="31"/>
        <v>147.09385128759214</v>
      </c>
    </row>
    <row r="946" spans="24:31">
      <c r="X946" s="6">
        <v>42642</v>
      </c>
      <c r="Y946" s="49">
        <v>101.0258</v>
      </c>
      <c r="Z946" s="49">
        <v>2151.1298999999999</v>
      </c>
      <c r="AA946" s="49">
        <v>0.23499999999999999</v>
      </c>
      <c r="AB946" s="66">
        <f>Y947/Price_data_Daily[[#This Row],[ASML]]-1</f>
        <v>7.8168151105955097E-3</v>
      </c>
      <c r="AC946" s="68">
        <f>Z947/Price_data_Daily[[#This Row],[S&amp;P500]]-1</f>
        <v>7.9679520981044138E-3</v>
      </c>
      <c r="AD946" s="70">
        <f t="shared" si="30"/>
        <v>170.57636988998001</v>
      </c>
      <c r="AE946" s="70">
        <f t="shared" si="31"/>
        <v>148.26588804857738</v>
      </c>
    </row>
    <row r="947" spans="24:31">
      <c r="X947" s="6">
        <v>42643</v>
      </c>
      <c r="Y947" s="49">
        <v>101.8155</v>
      </c>
      <c r="Z947" s="49">
        <v>2168.27</v>
      </c>
      <c r="AA947" s="49">
        <v>0.26</v>
      </c>
      <c r="AB947" s="66">
        <f>Y948/Price_data_Daily[[#This Row],[ASML]]-1</f>
        <v>-5.9313169409372923E-3</v>
      </c>
      <c r="AC947" s="68">
        <f>Z948/Price_data_Daily[[#This Row],[S&amp;P500]]-1</f>
        <v>-3.2606640316935609E-3</v>
      </c>
      <c r="AD947" s="70">
        <f t="shared" si="30"/>
        <v>169.56462737752798</v>
      </c>
      <c r="AE947" s="70">
        <f t="shared" si="31"/>
        <v>147.78244280029028</v>
      </c>
    </row>
    <row r="948" spans="24:31">
      <c r="X948" s="6">
        <v>42646</v>
      </c>
      <c r="Y948" s="49">
        <v>101.2116</v>
      </c>
      <c r="Z948" s="49">
        <v>2161.1999999999998</v>
      </c>
      <c r="AA948" s="49">
        <v>0.28799999999999998</v>
      </c>
      <c r="AB948" s="66">
        <f>Y949/Price_data_Daily[[#This Row],[ASML]]-1</f>
        <v>2.7566010220181347E-4</v>
      </c>
      <c r="AC948" s="68">
        <f>Z949/Price_data_Daily[[#This Row],[S&amp;P500]]-1</f>
        <v>-4.9555802332037491E-3</v>
      </c>
      <c r="AD948" s="70">
        <f t="shared" si="30"/>
        <v>169.61136958004067</v>
      </c>
      <c r="AE948" s="70">
        <f t="shared" si="31"/>
        <v>147.0500950479346</v>
      </c>
    </row>
    <row r="949" spans="24:31">
      <c r="X949" s="6">
        <v>42647</v>
      </c>
      <c r="Y949" s="49">
        <v>101.23950000000001</v>
      </c>
      <c r="Z949" s="49">
        <v>2150.4899999999998</v>
      </c>
      <c r="AA949" s="49">
        <v>0.315</v>
      </c>
      <c r="AB949" s="66">
        <f>Y950/Price_data_Daily[[#This Row],[ASML]]-1</f>
        <v>-1.3769329165000954E-3</v>
      </c>
      <c r="AC949" s="68">
        <f>Z950/Price_data_Daily[[#This Row],[S&amp;P500]]-1</f>
        <v>4.2966951717982038E-3</v>
      </c>
      <c r="AD949" s="70">
        <f t="shared" si="30"/>
        <v>169.37782610225327</v>
      </c>
      <c r="AE949" s="70">
        <f t="shared" si="31"/>
        <v>147.68192448133954</v>
      </c>
    </row>
    <row r="950" spans="24:31">
      <c r="X950" s="6">
        <v>42648</v>
      </c>
      <c r="Y950" s="49">
        <v>101.1001</v>
      </c>
      <c r="Z950" s="49">
        <v>2159.73</v>
      </c>
      <c r="AA950" s="49">
        <v>0.313</v>
      </c>
      <c r="AB950" s="66">
        <f>Y951/Price_data_Daily[[#This Row],[ASML]]-1</f>
        <v>-6.4391627703630494E-4</v>
      </c>
      <c r="AC950" s="68">
        <f>Z951/Price_data_Daily[[#This Row],[S&amp;P500]]-1</f>
        <v>4.8154167419078853E-4</v>
      </c>
      <c r="AD950" s="70">
        <f t="shared" si="30"/>
        <v>169.26876096305699</v>
      </c>
      <c r="AE950" s="70">
        <f t="shared" si="31"/>
        <v>147.753039482502</v>
      </c>
    </row>
    <row r="951" spans="24:31">
      <c r="X951" s="6">
        <v>42649</v>
      </c>
      <c r="Y951" s="49">
        <v>101.035</v>
      </c>
      <c r="Z951" s="49">
        <v>2160.77</v>
      </c>
      <c r="AA951" s="49">
        <v>0.31</v>
      </c>
      <c r="AB951" s="66">
        <f>Y952/Price_data_Daily[[#This Row],[ASML]]-1</f>
        <v>-2.1702380363240459E-2</v>
      </c>
      <c r="AC951" s="68">
        <f>Z952/Price_data_Daily[[#This Row],[S&amp;P500]]-1</f>
        <v>-3.2534698278855467E-3</v>
      </c>
      <c r="AD951" s="70">
        <f t="shared" si="30"/>
        <v>165.59522592902229</v>
      </c>
      <c r="AE951" s="70">
        <f t="shared" si="31"/>
        <v>147.2723294265673</v>
      </c>
    </row>
    <row r="952" spans="24:31">
      <c r="X952" s="6">
        <v>42650</v>
      </c>
      <c r="Y952" s="49">
        <v>98.842299999999994</v>
      </c>
      <c r="Z952" s="49">
        <v>2153.7399999999998</v>
      </c>
      <c r="AA952" s="49">
        <v>0.31</v>
      </c>
      <c r="AB952" s="66">
        <f>Y953/Price_data_Daily[[#This Row],[ASML]]-1</f>
        <v>5.7333752856825182E-3</v>
      </c>
      <c r="AC952" s="68">
        <f>Z953/Price_data_Daily[[#This Row],[S&amp;P500]]-1</f>
        <v>4.6058948619611684E-3</v>
      </c>
      <c r="AD952" s="70">
        <f t="shared" si="30"/>
        <v>166.54464550479076</v>
      </c>
      <c r="AE952" s="70">
        <f t="shared" si="31"/>
        <v>147.95065029198219</v>
      </c>
    </row>
    <row r="953" spans="24:31">
      <c r="X953" s="6">
        <v>42653</v>
      </c>
      <c r="Y953" s="49">
        <v>99.409000000000006</v>
      </c>
      <c r="Z953" s="49">
        <v>2163.6599000000001</v>
      </c>
      <c r="AA953" s="49">
        <v>0.31</v>
      </c>
      <c r="AB953" s="66">
        <f>Y954/Price_data_Daily[[#This Row],[ASML]]-1</f>
        <v>-4.0003420213461593E-2</v>
      </c>
      <c r="AC953" s="68">
        <f>Z954/Price_data_Daily[[#This Row],[S&amp;P500]]-1</f>
        <v>-1.2446457042532444E-2</v>
      </c>
      <c r="AD953" s="70">
        <f t="shared" si="30"/>
        <v>159.88229006636061</v>
      </c>
      <c r="AE953" s="70">
        <f t="shared" si="31"/>
        <v>146.1091888787083</v>
      </c>
    </row>
    <row r="954" spans="24:31">
      <c r="X954" s="6">
        <v>42654</v>
      </c>
      <c r="Y954" s="49">
        <v>95.432299999999998</v>
      </c>
      <c r="Z954" s="49">
        <v>2136.73</v>
      </c>
      <c r="AA954" s="49">
        <v>0.32</v>
      </c>
      <c r="AB954" s="66">
        <f>Y955/Price_data_Daily[[#This Row],[ASML]]-1</f>
        <v>-1.2658188055826303E-3</v>
      </c>
      <c r="AC954" s="68">
        <f>Z955/Price_data_Daily[[#This Row],[S&amp;P500]]-1</f>
        <v>1.1465650784141523E-3</v>
      </c>
      <c r="AD954" s="70">
        <f t="shared" si="30"/>
        <v>159.679908056915</v>
      </c>
      <c r="AE954" s="70">
        <f t="shared" si="31"/>
        <v>146.27671257231205</v>
      </c>
    </row>
    <row r="955" spans="24:31">
      <c r="X955" s="6">
        <v>42655</v>
      </c>
      <c r="Y955" s="49">
        <v>95.311499999999995</v>
      </c>
      <c r="Z955" s="49">
        <v>2139.1799000000001</v>
      </c>
      <c r="AA955" s="49">
        <v>0.34</v>
      </c>
      <c r="AB955" s="66">
        <f>Y956/Price_data_Daily[[#This Row],[ASML]]-1</f>
        <v>-2.134894530040965E-2</v>
      </c>
      <c r="AC955" s="68">
        <f>Z956/Price_data_Daily[[#This Row],[S&amp;P500]]-1</f>
        <v>-3.099271828423511E-3</v>
      </c>
      <c r="AD955" s="70">
        <f t="shared" si="30"/>
        <v>156.27091043423349</v>
      </c>
      <c r="AE955" s="70">
        <f t="shared" si="31"/>
        <v>145.82336127788227</v>
      </c>
    </row>
    <row r="956" spans="24:31">
      <c r="X956" s="6">
        <v>42656</v>
      </c>
      <c r="Y956" s="49">
        <v>93.276700000000005</v>
      </c>
      <c r="Z956" s="49">
        <v>2132.5500000000002</v>
      </c>
      <c r="AA956" s="49">
        <v>0.27500000000000002</v>
      </c>
      <c r="AB956" s="66">
        <f>Y957/Price_data_Daily[[#This Row],[ASML]]-1</f>
        <v>7.2719124926159395E-3</v>
      </c>
      <c r="AC956" s="68">
        <f>Z957/Price_data_Daily[[#This Row],[S&amp;P500]]-1</f>
        <v>2.0163653841631657E-4</v>
      </c>
      <c r="AD956" s="70">
        <f t="shared" si="30"/>
        <v>157.40729882005266</v>
      </c>
      <c r="AE956" s="70">
        <f t="shared" si="31"/>
        <v>145.85276459567058</v>
      </c>
    </row>
    <row r="957" spans="24:31">
      <c r="X957" s="6">
        <v>42657</v>
      </c>
      <c r="Y957" s="49">
        <v>93.954999999999998</v>
      </c>
      <c r="Z957" s="49">
        <v>2132.98</v>
      </c>
      <c r="AA957" s="49">
        <v>0.28999999999999998</v>
      </c>
      <c r="AB957" s="66">
        <f>Y958/Price_data_Daily[[#This Row],[ASML]]-1</f>
        <v>3.94869884519089E-4</v>
      </c>
      <c r="AC957" s="68">
        <f>Z958/Price_data_Daily[[#This Row],[S&amp;P500]]-1</f>
        <v>-3.0380031692749387E-3</v>
      </c>
      <c r="AD957" s="70">
        <f t="shared" si="30"/>
        <v>157.46945422196021</v>
      </c>
      <c r="AE957" s="70">
        <f t="shared" si="31"/>
        <v>145.40966343458143</v>
      </c>
    </row>
    <row r="958" spans="24:31">
      <c r="X958" s="6">
        <v>42660</v>
      </c>
      <c r="Y958" s="49">
        <v>93.992099999999994</v>
      </c>
      <c r="Z958" s="49">
        <v>2126.5</v>
      </c>
      <c r="AA958" s="49">
        <v>0.29499999999999998</v>
      </c>
      <c r="AB958" s="66">
        <f>Y959/Price_data_Daily[[#This Row],[ASML]]-1</f>
        <v>1.1565865641899764E-2</v>
      </c>
      <c r="AC958" s="68">
        <f>Z959/Price_data_Daily[[#This Row],[S&amp;P500]]-1</f>
        <v>6.1604044204091046E-3</v>
      </c>
      <c r="AD958" s="70">
        <f t="shared" si="30"/>
        <v>159.29072477219469</v>
      </c>
      <c r="AE958" s="70">
        <f t="shared" si="31"/>
        <v>146.30544576797402</v>
      </c>
    </row>
    <row r="959" spans="24:31">
      <c r="X959" s="6">
        <v>42661</v>
      </c>
      <c r="Y959" s="49">
        <v>95.0792</v>
      </c>
      <c r="Z959" s="49">
        <v>2139.6001000000001</v>
      </c>
      <c r="AA959" s="49">
        <v>0.33300000000000002</v>
      </c>
      <c r="AB959" s="66">
        <f>Y960/Price_data_Daily[[#This Row],[ASML]]-1</f>
        <v>1.7199345387845177E-2</v>
      </c>
      <c r="AC959" s="68">
        <f>Z960/Price_data_Daily[[#This Row],[S&amp;P500]]-1</f>
        <v>2.1919516642385783E-3</v>
      </c>
      <c r="AD959" s="70">
        <f t="shared" si="30"/>
        <v>162.03042096463184</v>
      </c>
      <c r="AE959" s="70">
        <f t="shared" si="31"/>
        <v>146.6261402333123</v>
      </c>
    </row>
    <row r="960" spans="24:31">
      <c r="X960" s="6">
        <v>42662</v>
      </c>
      <c r="Y960" s="49">
        <v>96.714500000000001</v>
      </c>
      <c r="Z960" s="49">
        <v>2144.29</v>
      </c>
      <c r="AA960" s="49">
        <v>0.32300000000000001</v>
      </c>
      <c r="AB960" s="66">
        <f>Y961/Price_data_Daily[[#This Row],[ASML]]-1</f>
        <v>-4.8989551721819735E-3</v>
      </c>
      <c r="AC960" s="68">
        <f>Z961/Price_data_Daily[[#This Row],[S&amp;P500]]-1</f>
        <v>-1.3757001151897263E-3</v>
      </c>
      <c r="AD960" s="70">
        <f t="shared" si="30"/>
        <v>161.23664119579635</v>
      </c>
      <c r="AE960" s="70">
        <f t="shared" si="31"/>
        <v>146.42442663530352</v>
      </c>
    </row>
    <row r="961" spans="24:31">
      <c r="X961" s="6">
        <v>42663</v>
      </c>
      <c r="Y961" s="49">
        <v>96.240700000000004</v>
      </c>
      <c r="Z961" s="49">
        <v>2141.3400999999999</v>
      </c>
      <c r="AA961" s="49">
        <v>0.32</v>
      </c>
      <c r="AB961" s="66">
        <f>Y962/Price_data_Daily[[#This Row],[ASML]]-1</f>
        <v>1.6218709963663924E-2</v>
      </c>
      <c r="AC961" s="68">
        <f>Z962/Price_data_Daily[[#This Row],[S&amp;P500]]-1</f>
        <v>-8.4152909666124209E-5</v>
      </c>
      <c r="AD961" s="70">
        <f t="shared" si="30"/>
        <v>163.85169151486633</v>
      </c>
      <c r="AE961" s="70">
        <f t="shared" si="31"/>
        <v>146.41210459375597</v>
      </c>
    </row>
    <row r="962" spans="24:31">
      <c r="X962" s="6">
        <v>42664</v>
      </c>
      <c r="Y962" s="49">
        <v>97.801599999999993</v>
      </c>
      <c r="Z962" s="49">
        <v>2141.1599000000001</v>
      </c>
      <c r="AA962" s="49">
        <v>0.315</v>
      </c>
      <c r="AB962" s="66">
        <f>Y963/Price_data_Daily[[#This Row],[ASML]]-1</f>
        <v>1.9018093773515155E-4</v>
      </c>
      <c r="AC962" s="68">
        <f>Z963/Price_data_Daily[[#This Row],[S&amp;P500]]-1</f>
        <v>4.7498554405021043E-3</v>
      </c>
      <c r="AD962" s="70">
        <f t="shared" si="30"/>
        <v>163.88285298320812</v>
      </c>
      <c r="AE962" s="70">
        <f t="shared" si="31"/>
        <v>147.10754092531599</v>
      </c>
    </row>
    <row r="963" spans="24:31">
      <c r="X963" s="6">
        <v>42667</v>
      </c>
      <c r="Y963" s="49">
        <v>97.8202</v>
      </c>
      <c r="Z963" s="49">
        <v>2151.3301000000001</v>
      </c>
      <c r="AA963" s="49">
        <v>0.313</v>
      </c>
      <c r="AB963" s="66">
        <f>Y964/Price_data_Daily[[#This Row],[ASML]]-1</f>
        <v>-7.029223003019891E-3</v>
      </c>
      <c r="AC963" s="68">
        <f>Z964/Price_data_Daily[[#This Row],[S&amp;P500]]-1</f>
        <v>-3.7977435447958952E-3</v>
      </c>
      <c r="AD963" s="70">
        <f t="shared" si="30"/>
        <v>162.73088386321803</v>
      </c>
      <c r="AE963" s="70">
        <f t="shared" si="31"/>
        <v>146.54886421137607</v>
      </c>
    </row>
    <row r="964" spans="24:31">
      <c r="X964" s="6">
        <v>42668</v>
      </c>
      <c r="Y964" s="49">
        <v>97.132599999999996</v>
      </c>
      <c r="Z964" s="49">
        <v>2143.1599000000001</v>
      </c>
      <c r="AA964" s="49">
        <v>0.32500000000000001</v>
      </c>
      <c r="AB964" s="66">
        <f>Y965/Price_data_Daily[[#This Row],[ASML]]-1</f>
        <v>-6.6002557328846967E-3</v>
      </c>
      <c r="AC964" s="68">
        <f>Z965/Price_data_Daily[[#This Row],[S&amp;P500]]-1</f>
        <v>-1.7404207684177386E-3</v>
      </c>
      <c r="AD964" s="70">
        <f t="shared" si="30"/>
        <v>161.65681841408244</v>
      </c>
      <c r="AE964" s="70">
        <f t="shared" si="31"/>
        <v>146.29380752451456</v>
      </c>
    </row>
    <row r="965" spans="24:31">
      <c r="X965" s="6">
        <v>42669</v>
      </c>
      <c r="Y965" s="49">
        <v>96.491500000000002</v>
      </c>
      <c r="Z965" s="49">
        <v>2139.4299000000001</v>
      </c>
      <c r="AA965" s="49">
        <v>0.313</v>
      </c>
      <c r="AB965" s="66">
        <f>Y966/Price_data_Daily[[#This Row],[ASML]]-1</f>
        <v>1.926594570506257E-3</v>
      </c>
      <c r="AC965" s="68">
        <f>Z966/Price_data_Daily[[#This Row],[S&amp;P500]]-1</f>
        <v>-2.9867302499605453E-3</v>
      </c>
      <c r="AD965" s="70">
        <f t="shared" si="30"/>
        <v>161.96826556272433</v>
      </c>
      <c r="AE965" s="70">
        <f t="shared" si="31"/>
        <v>145.85686738419918</v>
      </c>
    </row>
    <row r="966" spans="24:31">
      <c r="X966" s="6">
        <v>42670</v>
      </c>
      <c r="Y966" s="49">
        <v>96.677400000000006</v>
      </c>
      <c r="Z966" s="49">
        <v>2133.04</v>
      </c>
      <c r="AA966" s="49">
        <v>0.27500000000000002</v>
      </c>
      <c r="AB966" s="66">
        <f>Y967/Price_data_Daily[[#This Row],[ASML]]-1</f>
        <v>1.3550219596306867E-2</v>
      </c>
      <c r="AC966" s="68">
        <f>Z967/Price_data_Daily[[#This Row],[S&amp;P500]]-1</f>
        <v>-3.1082867644300904E-3</v>
      </c>
      <c r="AD966" s="70">
        <f t="shared" si="30"/>
        <v>164.16297112873218</v>
      </c>
      <c r="AE966" s="70">
        <f t="shared" si="31"/>
        <v>145.40350241380764</v>
      </c>
    </row>
    <row r="967" spans="24:31">
      <c r="X967" s="6">
        <v>42671</v>
      </c>
      <c r="Y967" s="49">
        <v>97.987399999999994</v>
      </c>
      <c r="Z967" s="49">
        <v>2126.4099000000001</v>
      </c>
      <c r="AA967" s="49">
        <v>0.27300000000000002</v>
      </c>
      <c r="AB967" s="66">
        <f>Y968/Price_data_Daily[[#This Row],[ASML]]-1</f>
        <v>1.5175420513249271E-3</v>
      </c>
      <c r="AC967" s="68">
        <f>Z968/Price_data_Daily[[#This Row],[S&amp;P500]]-1</f>
        <v>-1.222718159844538E-4</v>
      </c>
      <c r="AD967" s="70">
        <f t="shared" si="30"/>
        <v>164.41209534069048</v>
      </c>
      <c r="AE967" s="70">
        <f t="shared" si="31"/>
        <v>145.38572366351701</v>
      </c>
    </row>
    <row r="968" spans="24:31">
      <c r="X968" s="6">
        <v>42674</v>
      </c>
      <c r="Y968" s="49">
        <v>98.136099999999999</v>
      </c>
      <c r="Z968" s="49">
        <v>2126.1498999999999</v>
      </c>
      <c r="AA968" s="49">
        <v>0.29499999999999998</v>
      </c>
      <c r="AB968" s="66">
        <f>Y969/Price_data_Daily[[#This Row],[ASML]]-1</f>
        <v>-1.6379293654424809E-2</v>
      </c>
      <c r="AC968" s="68">
        <f>Z969/Price_data_Daily[[#This Row],[S&amp;P500]]-1</f>
        <v>-6.7868686022561908E-3</v>
      </c>
      <c r="AD968" s="70">
        <f t="shared" si="30"/>
        <v>161.71914135076602</v>
      </c>
      <c r="AE968" s="70">
        <f t="shared" si="31"/>
        <v>144.39900986036881</v>
      </c>
    </row>
    <row r="969" spans="24:31">
      <c r="X969" s="6">
        <v>42675</v>
      </c>
      <c r="Y969" s="49">
        <v>96.528700000000001</v>
      </c>
      <c r="Z969" s="49">
        <v>2111.7199999999998</v>
      </c>
      <c r="AA969" s="49">
        <v>0.34499999999999997</v>
      </c>
      <c r="AB969" s="66">
        <f>Y970/Price_data_Daily[[#This Row],[ASML]]-1</f>
        <v>1.3477856844648084E-3</v>
      </c>
      <c r="AC969" s="68">
        <f>Z970/Price_data_Daily[[#This Row],[S&amp;P500]]-1</f>
        <v>-6.5255336881783199E-3</v>
      </c>
      <c r="AD969" s="70">
        <f t="shared" si="30"/>
        <v>161.93710409438253</v>
      </c>
      <c r="AE969" s="70">
        <f t="shared" si="31"/>
        <v>143.45672925698537</v>
      </c>
    </row>
    <row r="970" spans="24:31">
      <c r="X970" s="6">
        <v>42676</v>
      </c>
      <c r="Y970" s="49">
        <v>96.658799999999999</v>
      </c>
      <c r="Z970" s="49">
        <v>2097.9398999999999</v>
      </c>
      <c r="AA970" s="49">
        <v>0.34499999999999997</v>
      </c>
      <c r="AB970" s="66">
        <f>Y971/Price_data_Daily[[#This Row],[ASML]]-1</f>
        <v>-2.162865667688818E-2</v>
      </c>
      <c r="AC970" s="68">
        <f>Z971/Price_data_Daily[[#This Row],[S&amp;P500]]-1</f>
        <v>-4.4233869616568944E-3</v>
      </c>
      <c r="AD970" s="70">
        <f t="shared" si="30"/>
        <v>158.43462206667564</v>
      </c>
      <c r="AE970" s="70">
        <f t="shared" si="31"/>
        <v>142.82216463122808</v>
      </c>
    </row>
    <row r="971" spans="24:31">
      <c r="X971" s="6">
        <v>42677</v>
      </c>
      <c r="Y971" s="49">
        <v>94.568200000000004</v>
      </c>
      <c r="Z971" s="49">
        <v>2088.6599000000001</v>
      </c>
      <c r="AA971" s="49">
        <v>0.35799999999999998</v>
      </c>
      <c r="AB971" s="66">
        <f>Y972/Price_data_Daily[[#This Row],[ASML]]-1</f>
        <v>6.9759179089798895E-3</v>
      </c>
      <c r="AC971" s="68">
        <f>Z972/Price_data_Daily[[#This Row],[S&amp;P500]]-1</f>
        <v>-1.6661400929849357E-3</v>
      </c>
      <c r="AD971" s="70">
        <f t="shared" si="30"/>
        <v>159.53984898415302</v>
      </c>
      <c r="AE971" s="70">
        <f t="shared" si="31"/>
        <v>142.58420289656908</v>
      </c>
    </row>
    <row r="972" spans="24:31">
      <c r="X972" s="6">
        <v>42678</v>
      </c>
      <c r="Y972" s="49">
        <v>95.227900000000005</v>
      </c>
      <c r="Z972" s="49">
        <v>2085.1799000000001</v>
      </c>
      <c r="AA972" s="49">
        <v>0.35799999999999998</v>
      </c>
      <c r="AB972" s="66">
        <f>Y973/Price_data_Daily[[#This Row],[ASML]]-1</f>
        <v>2.2051310592798856E-2</v>
      </c>
      <c r="AC972" s="68">
        <f>Z973/Price_data_Daily[[#This Row],[S&amp;P500]]-1</f>
        <v>2.2223550111911239E-2</v>
      </c>
      <c r="AD972" s="70">
        <f t="shared" si="30"/>
        <v>163.05791174603081</v>
      </c>
      <c r="AE972" s="70">
        <f t="shared" si="31"/>
        <v>145.75293007480789</v>
      </c>
    </row>
    <row r="973" spans="24:31">
      <c r="X973" s="6">
        <v>42681</v>
      </c>
      <c r="Y973" s="49">
        <v>97.327799999999996</v>
      </c>
      <c r="Z973" s="49">
        <v>2131.52</v>
      </c>
      <c r="AA973" s="49">
        <v>0.39</v>
      </c>
      <c r="AB973" s="66">
        <f>Y974/Price_data_Daily[[#This Row],[ASML]]-1</f>
        <v>5.7229280842685526E-4</v>
      </c>
      <c r="AC973" s="68">
        <f>Z974/Price_data_Daily[[#This Row],[S&amp;P500]]-1</f>
        <v>3.7720030776160485E-3</v>
      </c>
      <c r="AD973" s="70">
        <f t="shared" si="30"/>
        <v>163.15122861628018</v>
      </c>
      <c r="AE973" s="70">
        <f t="shared" si="31"/>
        <v>146.30271057562163</v>
      </c>
    </row>
    <row r="974" spans="24:31">
      <c r="X974" s="6">
        <v>42682</v>
      </c>
      <c r="Y974" s="49">
        <v>97.383499999999998</v>
      </c>
      <c r="Z974" s="49">
        <v>2139.5601000000001</v>
      </c>
      <c r="AA974" s="49">
        <v>0.42</v>
      </c>
      <c r="AB974" s="66">
        <f>Y975/Price_data_Daily[[#This Row],[ASML]]-1</f>
        <v>-1.0876585869269428E-2</v>
      </c>
      <c r="AC974" s="68">
        <f>Z975/Price_data_Daily[[#This Row],[S&amp;P500]]-1</f>
        <v>1.1076996621875779E-2</v>
      </c>
      <c r="AD974" s="70">
        <f t="shared" ref="AD974:AD1037" si="32">AD973*(1+AB974)</f>
        <v>161.37670026855841</v>
      </c>
      <c r="AE974" s="70">
        <f t="shared" ref="AE974:AE1037" si="33">AE973*(1+AC974)</f>
        <v>147.92330520643907</v>
      </c>
    </row>
    <row r="975" spans="24:31">
      <c r="X975" s="6">
        <v>42683</v>
      </c>
      <c r="Y975" s="49">
        <v>96.324299999999994</v>
      </c>
      <c r="Z975" s="49">
        <v>2163.2600000000002</v>
      </c>
      <c r="AA975" s="49">
        <v>0.41799999999999998</v>
      </c>
      <c r="AB975" s="66">
        <f>Y976/Price_data_Daily[[#This Row],[ASML]]-1</f>
        <v>-2.1896862993034838E-2</v>
      </c>
      <c r="AC975" s="68">
        <f>Z976/Price_data_Daily[[#This Row],[S&amp;P500]]-1</f>
        <v>1.9507595018628532E-3</v>
      </c>
      <c r="AD975" s="70">
        <f t="shared" si="32"/>
        <v>157.84305677250973</v>
      </c>
      <c r="AE975" s="70">
        <f t="shared" si="33"/>
        <v>148.21186799961748</v>
      </c>
    </row>
    <row r="976" spans="24:31">
      <c r="X976" s="6">
        <v>42684</v>
      </c>
      <c r="Y976" s="49">
        <v>94.215100000000007</v>
      </c>
      <c r="Z976" s="49">
        <v>2167.48</v>
      </c>
      <c r="AA976" s="49">
        <v>0.45800000000000002</v>
      </c>
      <c r="AB976" s="66">
        <f>Y977/Price_data_Daily[[#This Row],[ASML]]-1</f>
        <v>-1.1341069531317194E-2</v>
      </c>
      <c r="AC976" s="68">
        <f>Z977/Price_data_Daily[[#This Row],[S&amp;P500]]-1</f>
        <v>-1.3979367745031723E-3</v>
      </c>
      <c r="AD976" s="70">
        <f t="shared" si="32"/>
        <v>156.05294769061706</v>
      </c>
      <c r="AE976" s="70">
        <f t="shared" si="33"/>
        <v>148.004677178923</v>
      </c>
    </row>
    <row r="977" spans="24:31">
      <c r="X977" s="6">
        <v>42685</v>
      </c>
      <c r="Y977" s="49">
        <v>93.146600000000007</v>
      </c>
      <c r="Z977" s="49">
        <v>2164.4499999999998</v>
      </c>
      <c r="AA977" s="49">
        <v>0.45800000000000002</v>
      </c>
      <c r="AB977" s="66">
        <f>Y978/Price_data_Daily[[#This Row],[ASML]]-1</f>
        <v>-1.0473812248648851E-2</v>
      </c>
      <c r="AC977" s="68">
        <f>Z978/Price_data_Daily[[#This Row],[S&amp;P500]]-1</f>
        <v>-1.1550278361704969E-4</v>
      </c>
      <c r="AD977" s="70">
        <f t="shared" si="32"/>
        <v>154.41847841565732</v>
      </c>
      <c r="AE977" s="70">
        <f t="shared" si="33"/>
        <v>147.98758222672049</v>
      </c>
    </row>
    <row r="978" spans="24:31">
      <c r="X978" s="6">
        <v>42688</v>
      </c>
      <c r="Y978" s="49">
        <v>92.171000000000006</v>
      </c>
      <c r="Z978" s="49">
        <v>2164.1999999999998</v>
      </c>
      <c r="AA978" s="49">
        <v>0.503</v>
      </c>
      <c r="AB978" s="66">
        <f>Y979/Price_data_Daily[[#This Row],[ASML]]-1</f>
        <v>8.2661574681841543E-3</v>
      </c>
      <c r="AC978" s="68">
        <f>Z979/Price_data_Daily[[#This Row],[S&amp;P500]]-1</f>
        <v>7.4807781166252862E-3</v>
      </c>
      <c r="AD978" s="70">
        <f t="shared" si="32"/>
        <v>155.69492587423855</v>
      </c>
      <c r="AE978" s="70">
        <f t="shared" si="33"/>
        <v>149.09464449337443</v>
      </c>
    </row>
    <row r="979" spans="24:31">
      <c r="X979" s="6">
        <v>42689</v>
      </c>
      <c r="Y979" s="49">
        <v>92.932900000000004</v>
      </c>
      <c r="Z979" s="49">
        <v>2180.3899000000001</v>
      </c>
      <c r="AA979" s="49">
        <v>0.48799999999999999</v>
      </c>
      <c r="AB979" s="66">
        <f>Y980/Price_data_Daily[[#This Row],[ASML]]-1</f>
        <v>6.7984535078535746E-3</v>
      </c>
      <c r="AC979" s="68">
        <f>Z980/Price_data_Daily[[#This Row],[S&amp;P500]]-1</f>
        <v>-1.5822858104416193E-3</v>
      </c>
      <c r="AD979" s="70">
        <f t="shared" si="32"/>
        <v>156.75341058920327</v>
      </c>
      <c r="AE979" s="70">
        <f t="shared" si="33"/>
        <v>148.85873415297974</v>
      </c>
    </row>
    <row r="980" spans="24:31">
      <c r="X980" s="6">
        <v>42690</v>
      </c>
      <c r="Y980" s="49">
        <v>93.564700000000002</v>
      </c>
      <c r="Z980" s="49">
        <v>2176.9398999999999</v>
      </c>
      <c r="AA980" s="49">
        <v>0.45300000000000001</v>
      </c>
      <c r="AB980" s="66">
        <f>Y981/Price_data_Daily[[#This Row],[ASML]]-1</f>
        <v>1.8470641171296487E-2</v>
      </c>
      <c r="AC980" s="68">
        <f>Z981/Price_data_Daily[[#This Row],[S&amp;P500]]-1</f>
        <v>4.6763808224563608E-3</v>
      </c>
      <c r="AD980" s="70">
        <f t="shared" si="32"/>
        <v>159.64874658857335</v>
      </c>
      <c r="AE980" s="70">
        <f t="shared" si="33"/>
        <v>149.55485428262787</v>
      </c>
    </row>
    <row r="981" spans="24:31">
      <c r="X981" s="6">
        <v>42691</v>
      </c>
      <c r="Y981" s="49">
        <v>95.292900000000003</v>
      </c>
      <c r="Z981" s="49">
        <v>2187.1201000000001</v>
      </c>
      <c r="AA981" s="49">
        <v>0.42</v>
      </c>
      <c r="AB981" s="66">
        <f>Y982/Price_data_Daily[[#This Row],[ASML]]-1</f>
        <v>1.9793709709747587E-2</v>
      </c>
      <c r="AC981" s="68">
        <f>Z982/Price_data_Daily[[#This Row],[S&amp;P500]]-1</f>
        <v>-2.3867916535540434E-3</v>
      </c>
      <c r="AD981" s="70">
        <f t="shared" si="32"/>
        <v>162.80878753407262</v>
      </c>
      <c r="AE981" s="70">
        <f t="shared" si="33"/>
        <v>149.1978980046776</v>
      </c>
    </row>
    <row r="982" spans="24:31">
      <c r="X982" s="6">
        <v>42692</v>
      </c>
      <c r="Y982" s="49">
        <v>97.179100000000005</v>
      </c>
      <c r="Z982" s="49">
        <v>2181.8998999999999</v>
      </c>
      <c r="AA982" s="49">
        <v>0.41799999999999998</v>
      </c>
      <c r="AB982" s="66">
        <f>Y983/Price_data_Daily[[#This Row],[ASML]]-1</f>
        <v>4.7808633749437668E-3</v>
      </c>
      <c r="AC982" s="68">
        <f>Z983/Price_data_Daily[[#This Row],[S&amp;P500]]-1</f>
        <v>7.4613872066267017E-3</v>
      </c>
      <c r="AD982" s="70">
        <f t="shared" si="32"/>
        <v>163.58715410351326</v>
      </c>
      <c r="AE982" s="70">
        <f t="shared" si="33"/>
        <v>150.3111212921053</v>
      </c>
    </row>
    <row r="983" spans="24:31">
      <c r="X983" s="6">
        <v>42695</v>
      </c>
      <c r="Y983" s="49">
        <v>97.643699999999995</v>
      </c>
      <c r="Z983" s="49">
        <v>2198.1799000000001</v>
      </c>
      <c r="AA983" s="49">
        <v>0.42</v>
      </c>
      <c r="AB983" s="66">
        <f>Y984/Price_data_Daily[[#This Row],[ASML]]-1</f>
        <v>2.1885692574123983E-3</v>
      </c>
      <c r="AC983" s="68">
        <f>Z984/Price_data_Daily[[#This Row],[S&amp;P500]]-1</f>
        <v>2.1654278614775535E-3</v>
      </c>
      <c r="AD983" s="70">
        <f t="shared" si="32"/>
        <v>163.9451759198918</v>
      </c>
      <c r="AE983" s="70">
        <f t="shared" si="33"/>
        <v>150.63660918204116</v>
      </c>
    </row>
    <row r="984" spans="24:31">
      <c r="X984" s="6">
        <v>42696</v>
      </c>
      <c r="Y984" s="49">
        <v>97.857399999999998</v>
      </c>
      <c r="Z984" s="49">
        <v>2202.9398999999999</v>
      </c>
      <c r="AA984" s="49">
        <v>0.47499999999999998</v>
      </c>
      <c r="AB984" s="66">
        <f>Y985/Price_data_Daily[[#This Row],[ASML]]-1</f>
        <v>-2.088753635391849E-3</v>
      </c>
      <c r="AC984" s="68">
        <f>Z985/Price_data_Daily[[#This Row],[S&amp;P500]]-1</f>
        <v>8.0805654298599094E-4</v>
      </c>
      <c r="AD984" s="70">
        <f t="shared" si="32"/>
        <v>163.60273483768415</v>
      </c>
      <c r="AE984" s="70">
        <f t="shared" si="33"/>
        <v>150.75833207970393</v>
      </c>
    </row>
    <row r="985" spans="24:31">
      <c r="X985" s="6">
        <v>42697</v>
      </c>
      <c r="Y985" s="49">
        <v>97.653000000000006</v>
      </c>
      <c r="Z985" s="49">
        <v>2204.7199999999998</v>
      </c>
      <c r="AA985" s="49">
        <v>0.48499999999999999</v>
      </c>
      <c r="AB985" s="66">
        <f>Y986/Price_data_Daily[[#This Row],[ASML]]-1</f>
        <v>-9.1343839922993775E-3</v>
      </c>
      <c r="AC985" s="68">
        <f>Z986/Price_data_Daily[[#This Row],[S&amp;P500]]-1</f>
        <v>3.9143746144636449E-3</v>
      </c>
      <c r="AD985" s="70">
        <f t="shared" si="32"/>
        <v>162.10832463548641</v>
      </c>
      <c r="AE985" s="70">
        <f t="shared" si="33"/>
        <v>151.3484566677156</v>
      </c>
    </row>
    <row r="986" spans="24:31">
      <c r="X986" s="6">
        <v>42699</v>
      </c>
      <c r="Y986" s="49">
        <v>96.760999999999996</v>
      </c>
      <c r="Z986" s="49">
        <v>2213.3501000000001</v>
      </c>
      <c r="AA986" s="49">
        <v>0.48</v>
      </c>
      <c r="AB986" s="66">
        <f>Y987/Price_data_Daily[[#This Row],[ASML]]-1</f>
        <v>-4.8976343774868036E-3</v>
      </c>
      <c r="AC986" s="68">
        <f>Z987/Price_data_Daily[[#This Row],[S&amp;P500]]-1</f>
        <v>-5.2545234484143721E-3</v>
      </c>
      <c r="AD986" s="70">
        <f t="shared" si="32"/>
        <v>161.31437733187485</v>
      </c>
      <c r="AE986" s="70">
        <f t="shared" si="33"/>
        <v>150.55319265327375</v>
      </c>
    </row>
    <row r="987" spans="24:31">
      <c r="X987" s="6">
        <v>42702</v>
      </c>
      <c r="Y987" s="49">
        <v>96.287099999999995</v>
      </c>
      <c r="Z987" s="49">
        <v>2201.7199999999998</v>
      </c>
      <c r="AA987" s="49">
        <v>0.45</v>
      </c>
      <c r="AB987" s="66">
        <f>Y988/Price_data_Daily[[#This Row],[ASML]]-1</f>
        <v>1.5443397921424129E-3</v>
      </c>
      <c r="AC987" s="68">
        <f>Z988/Price_data_Daily[[#This Row],[S&amp;P500]]-1</f>
        <v>1.3352742401395723E-3</v>
      </c>
      <c r="AD987" s="70">
        <f t="shared" si="32"/>
        <v>161.56350154383315</v>
      </c>
      <c r="AE987" s="70">
        <f t="shared" si="33"/>
        <v>150.75422245319444</v>
      </c>
    </row>
    <row r="988" spans="24:31">
      <c r="X988" s="6">
        <v>42703</v>
      </c>
      <c r="Y988" s="49">
        <v>96.4358</v>
      </c>
      <c r="Z988" s="49">
        <v>2204.6599000000001</v>
      </c>
      <c r="AA988" s="49">
        <v>0.46800000000000003</v>
      </c>
      <c r="AB988" s="66">
        <f>Y989/Price_data_Daily[[#This Row],[ASML]]-1</f>
        <v>-6.3596714083358208E-3</v>
      </c>
      <c r="AC988" s="68">
        <f>Z989/Price_data_Daily[[#This Row],[S&amp;P500]]-1</f>
        <v>-2.6533797798018455E-3</v>
      </c>
      <c r="AD988" s="70">
        <f t="shared" si="32"/>
        <v>160.53601076243422</v>
      </c>
      <c r="AE988" s="70">
        <f t="shared" si="33"/>
        <v>150.35421424761739</v>
      </c>
    </row>
    <row r="989" spans="24:31">
      <c r="X989" s="6">
        <v>42704</v>
      </c>
      <c r="Y989" s="49">
        <v>95.822500000000005</v>
      </c>
      <c r="Z989" s="49">
        <v>2198.8101000000001</v>
      </c>
      <c r="AA989" s="49">
        <v>0.46800000000000003</v>
      </c>
      <c r="AB989" s="66">
        <f>Y990/Price_data_Daily[[#This Row],[ASML]]-1</f>
        <v>-3.0446920086618534E-2</v>
      </c>
      <c r="AC989" s="68">
        <f>Z990/Price_data_Daily[[#This Row],[S&amp;P500]]-1</f>
        <v>-3.5155377901893159E-3</v>
      </c>
      <c r="AD989" s="70">
        <f t="shared" si="32"/>
        <v>155.64818367172586</v>
      </c>
      <c r="AE989" s="70">
        <f t="shared" si="33"/>
        <v>149.82563832551568</v>
      </c>
    </row>
    <row r="990" spans="24:31">
      <c r="X990" s="6">
        <v>42705</v>
      </c>
      <c r="Y990" s="49">
        <v>92.905000000000001</v>
      </c>
      <c r="Z990" s="49">
        <v>2191.0801000000001</v>
      </c>
      <c r="AA990" s="49">
        <v>0.45800000000000002</v>
      </c>
      <c r="AB990" s="66">
        <f>Y991/Price_data_Daily[[#This Row],[ASML]]-1</f>
        <v>-2.0999946181582407E-3</v>
      </c>
      <c r="AC990" s="68">
        <f>Z991/Price_data_Daily[[#This Row],[S&amp;P500]]-1</f>
        <v>3.9701880364839681E-4</v>
      </c>
      <c r="AD990" s="70">
        <f t="shared" si="32"/>
        <v>155.32132332368914</v>
      </c>
      <c r="AE990" s="70">
        <f t="shared" si="33"/>
        <v>149.88512192119953</v>
      </c>
    </row>
    <row r="991" spans="24:31">
      <c r="X991" s="6">
        <v>42706</v>
      </c>
      <c r="Y991" s="49">
        <v>92.709900000000005</v>
      </c>
      <c r="Z991" s="49">
        <v>2191.9499999999998</v>
      </c>
      <c r="AA991" s="49">
        <v>0.45500000000000002</v>
      </c>
      <c r="AB991" s="66">
        <f>Y992/Price_data_Daily[[#This Row],[ASML]]-1</f>
        <v>3.1469131128390782E-2</v>
      </c>
      <c r="AC991" s="68">
        <f>Z992/Price_data_Daily[[#This Row],[S&amp;P500]]-1</f>
        <v>5.8213006683547341E-3</v>
      </c>
      <c r="AD991" s="70">
        <f t="shared" si="32"/>
        <v>160.2091504143975</v>
      </c>
      <c r="AE991" s="70">
        <f t="shared" si="33"/>
        <v>150.75764828161584</v>
      </c>
    </row>
    <row r="992" spans="24:31">
      <c r="X992" s="6">
        <v>42709</v>
      </c>
      <c r="Y992" s="49">
        <v>95.627399999999994</v>
      </c>
      <c r="Z992" s="49">
        <v>2204.71</v>
      </c>
      <c r="AA992" s="49">
        <v>0.45300000000000001</v>
      </c>
      <c r="AB992" s="66">
        <f>Y993/Price_data_Daily[[#This Row],[ASML]]-1</f>
        <v>-2.0402102326320115E-3</v>
      </c>
      <c r="AC992" s="68">
        <f>Z993/Price_data_Daily[[#This Row],[S&amp;P500]]-1</f>
        <v>3.4108794353906458E-3</v>
      </c>
      <c r="AD992" s="70">
        <f t="shared" si="32"/>
        <v>159.88229006636075</v>
      </c>
      <c r="AE992" s="70">
        <f t="shared" si="33"/>
        <v>151.27186444386746</v>
      </c>
    </row>
    <row r="993" spans="24:31">
      <c r="X993" s="6">
        <v>42710</v>
      </c>
      <c r="Y993" s="49">
        <v>95.432299999999998</v>
      </c>
      <c r="Z993" s="49">
        <v>2212.23</v>
      </c>
      <c r="AA993" s="49">
        <v>0.48499999999999999</v>
      </c>
      <c r="AB993" s="66">
        <f>Y994/Price_data_Daily[[#This Row],[ASML]]-1</f>
        <v>8.178572663553263E-3</v>
      </c>
      <c r="AC993" s="68">
        <f>Z994/Price_data_Daily[[#This Row],[S&amp;P500]]-1</f>
        <v>1.3163233479339898E-2</v>
      </c>
      <c r="AD993" s="70">
        <f t="shared" si="32"/>
        <v>161.18989899328378</v>
      </c>
      <c r="AE993" s="70">
        <f t="shared" si="33"/>
        <v>153.26309131439714</v>
      </c>
    </row>
    <row r="994" spans="24:31">
      <c r="X994" s="6">
        <v>42711</v>
      </c>
      <c r="Y994" s="49">
        <v>96.212800000000001</v>
      </c>
      <c r="Z994" s="49">
        <v>2241.3501000000001</v>
      </c>
      <c r="AA994" s="49">
        <v>0.48799999999999999</v>
      </c>
      <c r="AB994" s="66">
        <f>Y995/Price_data_Daily[[#This Row],[ASML]]-1</f>
        <v>-4.2489149052932218E-3</v>
      </c>
      <c r="AC994" s="68">
        <f>Z995/Price_data_Daily[[#This Row],[S&amp;P500]]-1</f>
        <v>2.1593235255839005E-3</v>
      </c>
      <c r="AD994" s="70">
        <f t="shared" si="32"/>
        <v>160.50501682886849</v>
      </c>
      <c r="AE994" s="70">
        <f t="shared" si="33"/>
        <v>153.59403591307603</v>
      </c>
    </row>
    <row r="995" spans="24:31">
      <c r="X995" s="6">
        <v>42712</v>
      </c>
      <c r="Y995" s="49">
        <v>95.804000000000002</v>
      </c>
      <c r="Z995" s="49">
        <v>2246.1898999999999</v>
      </c>
      <c r="AA995" s="49">
        <v>0.49</v>
      </c>
      <c r="AB995" s="66">
        <f>Y996/Price_data_Daily[[#This Row],[ASML]]-1</f>
        <v>-4.3651622061708917E-3</v>
      </c>
      <c r="AC995" s="68">
        <f>Z996/Price_data_Daily[[#This Row],[S&amp;P500]]-1</f>
        <v>5.9389902875088829E-3</v>
      </c>
      <c r="AD995" s="70">
        <f t="shared" si="32"/>
        <v>159.8043863955063</v>
      </c>
      <c r="AE995" s="70">
        <f t="shared" si="33"/>
        <v>154.50622940058307</v>
      </c>
    </row>
    <row r="996" spans="24:31">
      <c r="X996" s="6">
        <v>42713</v>
      </c>
      <c r="Y996" s="49">
        <v>95.385800000000003</v>
      </c>
      <c r="Z996" s="49">
        <v>2259.5300000000002</v>
      </c>
      <c r="AA996" s="49">
        <v>0.52</v>
      </c>
      <c r="AB996" s="66">
        <f>Y997/Price_data_Daily[[#This Row],[ASML]]-1</f>
        <v>2.337874190917244E-3</v>
      </c>
      <c r="AC996" s="68">
        <f>Z997/Price_data_Daily[[#This Row],[S&amp;P500]]-1</f>
        <v>-1.1374046815045835E-3</v>
      </c>
      <c r="AD996" s="70">
        <f t="shared" si="32"/>
        <v>160.17798894605571</v>
      </c>
      <c r="AE996" s="70">
        <f t="shared" si="33"/>
        <v>154.33049329194122</v>
      </c>
    </row>
    <row r="997" spans="24:31">
      <c r="X997" s="6">
        <v>42716</v>
      </c>
      <c r="Y997" s="49">
        <v>95.608800000000002</v>
      </c>
      <c r="Z997" s="49">
        <v>2256.96</v>
      </c>
      <c r="AA997" s="49">
        <v>0.5</v>
      </c>
      <c r="AB997" s="66">
        <f>Y998/Price_data_Daily[[#This Row],[ASML]]-1</f>
        <v>1.6910577269037885E-2</v>
      </c>
      <c r="AC997" s="68">
        <f>Z998/Price_data_Daily[[#This Row],[S&amp;P500]]-1</f>
        <v>6.5397703105061211E-3</v>
      </c>
      <c r="AD997" s="70">
        <f t="shared" si="32"/>
        <v>162.88669120492708</v>
      </c>
      <c r="AE997" s="70">
        <f t="shared" si="33"/>
        <v>155.33977926997761</v>
      </c>
    </row>
    <row r="998" spans="24:31">
      <c r="X998" s="6">
        <v>42717</v>
      </c>
      <c r="Y998" s="49">
        <v>97.2256</v>
      </c>
      <c r="Z998" s="49">
        <v>2271.7199999999998</v>
      </c>
      <c r="AA998" s="49">
        <v>0.52300000000000002</v>
      </c>
      <c r="AB998" s="66">
        <f>Y999/Price_data_Daily[[#This Row],[ASML]]-1</f>
        <v>-9.6528074910312567E-3</v>
      </c>
      <c r="AC998" s="68">
        <f>Z999/Price_data_Daily[[#This Row],[S&amp;P500]]-1</f>
        <v>-8.1171975419503939E-3</v>
      </c>
      <c r="AD998" s="70">
        <f t="shared" si="32"/>
        <v>161.31437733187485</v>
      </c>
      <c r="AE998" s="70">
        <f t="shared" si="33"/>
        <v>154.07885559552022</v>
      </c>
    </row>
    <row r="999" spans="24:31">
      <c r="X999" s="6">
        <v>42718</v>
      </c>
      <c r="Y999" s="49">
        <v>96.287099999999995</v>
      </c>
      <c r="Z999" s="49">
        <v>2253.2800000000002</v>
      </c>
      <c r="AA999" s="49">
        <v>0.52300000000000002</v>
      </c>
      <c r="AB999" s="66">
        <f>Y1000/Price_data_Daily[[#This Row],[ASML]]-1</f>
        <v>1.3509597858903266E-2</v>
      </c>
      <c r="AC999" s="68">
        <f>Z1000/Price_data_Daily[[#This Row],[S&amp;P500]]-1</f>
        <v>3.8832280053966439E-3</v>
      </c>
      <c r="AD999" s="70">
        <f t="shared" si="32"/>
        <v>163.49366969848785</v>
      </c>
      <c r="AE999" s="70">
        <f t="shared" si="33"/>
        <v>154.67717892260822</v>
      </c>
    </row>
    <row r="1000" spans="24:31">
      <c r="X1000" s="6">
        <v>42719</v>
      </c>
      <c r="Y1000" s="49">
        <v>97.587900000000005</v>
      </c>
      <c r="Z1000" s="49">
        <v>2262.0300000000002</v>
      </c>
      <c r="AA1000" s="49">
        <v>0.48799999999999999</v>
      </c>
      <c r="AB1000" s="66">
        <f>Y1001/Price_data_Daily[[#This Row],[ASML]]-1</f>
        <v>1.1520895520858554E-2</v>
      </c>
      <c r="AC1000" s="68">
        <f>Z1001/Price_data_Daily[[#This Row],[S&amp;P500]]-1</f>
        <v>-1.7505957038590481E-3</v>
      </c>
      <c r="AD1000" s="70">
        <f t="shared" si="32"/>
        <v>165.37726318540589</v>
      </c>
      <c r="AE1000" s="70">
        <f t="shared" si="33"/>
        <v>154.40640171770127</v>
      </c>
    </row>
    <row r="1001" spans="24:31">
      <c r="X1001" s="6">
        <v>42720</v>
      </c>
      <c r="Y1001" s="49">
        <v>98.712199999999996</v>
      </c>
      <c r="Z1001" s="49">
        <v>2258.0700999999999</v>
      </c>
      <c r="AA1001" s="49">
        <v>0.48499999999999999</v>
      </c>
      <c r="AB1001" s="66">
        <f>Y1002/Price_data_Daily[[#This Row],[ASML]]-1</f>
        <v>3.7462441319310091E-2</v>
      </c>
      <c r="AC1001" s="68">
        <f>Z1002/Price_data_Daily[[#This Row],[S&amp;P500]]-1</f>
        <v>1.9750936873041969E-3</v>
      </c>
      <c r="AD1001" s="70">
        <f t="shared" si="32"/>
        <v>171.57269920303727</v>
      </c>
      <c r="AE1001" s="70">
        <f t="shared" si="33"/>
        <v>154.71136882701325</v>
      </c>
    </row>
    <row r="1002" spans="24:31">
      <c r="X1002" s="6">
        <v>42723</v>
      </c>
      <c r="Y1002" s="49">
        <v>102.4102</v>
      </c>
      <c r="Z1002" s="49">
        <v>2262.5300000000002</v>
      </c>
      <c r="AA1002" s="49">
        <v>0.47799999999999998</v>
      </c>
      <c r="AB1002" s="66">
        <f>Y1003/Price_data_Daily[[#This Row],[ASML]]-1</f>
        <v>-4.627468748230168E-3</v>
      </c>
      <c r="AC1002" s="68">
        <f>Z1003/Price_data_Daily[[#This Row],[S&amp;P500]]-1</f>
        <v>3.6375208284531446E-3</v>
      </c>
      <c r="AD1002" s="70">
        <f t="shared" si="32"/>
        <v>170.77875189942571</v>
      </c>
      <c r="AE1002" s="70">
        <f t="shared" si="33"/>
        <v>155.27413465352001</v>
      </c>
    </row>
    <row r="1003" spans="24:31">
      <c r="X1003" s="6">
        <v>42724</v>
      </c>
      <c r="Y1003" s="49">
        <v>101.9363</v>
      </c>
      <c r="Z1003" s="49">
        <v>2270.7600000000002</v>
      </c>
      <c r="AA1003" s="49">
        <v>0.51300000000000001</v>
      </c>
      <c r="AB1003" s="66">
        <f>Y1004/Price_data_Daily[[#This Row],[ASML]]-1</f>
        <v>3.0989941757744166E-3</v>
      </c>
      <c r="AC1003" s="68">
        <f>Z1004/Price_data_Daily[[#This Row],[S&amp;P500]]-1</f>
        <v>-2.4573711004245435E-3</v>
      </c>
      <c r="AD1003" s="70">
        <f t="shared" si="32"/>
        <v>171.30799425690805</v>
      </c>
      <c r="AE1003" s="70">
        <f t="shared" si="33"/>
        <v>154.892568482379</v>
      </c>
    </row>
    <row r="1004" spans="24:31">
      <c r="X1004" s="6">
        <v>42725</v>
      </c>
      <c r="Y1004" s="49">
        <v>102.2522</v>
      </c>
      <c r="Z1004" s="49">
        <v>2265.1799000000001</v>
      </c>
      <c r="AA1004" s="49">
        <v>0.503</v>
      </c>
      <c r="AB1004" s="66">
        <f>Y1005/Price_data_Daily[[#This Row],[ASML]]-1</f>
        <v>-6.3568314422568495E-4</v>
      </c>
      <c r="AC1004" s="68">
        <f>Z1005/Price_data_Daily[[#This Row],[S&amp;P500]]-1</f>
        <v>-1.8629425415614964E-3</v>
      </c>
      <c r="AD1004" s="70">
        <f t="shared" si="32"/>
        <v>171.19909665248781</v>
      </c>
      <c r="AE1004" s="70">
        <f t="shared" si="33"/>
        <v>154.60401252718145</v>
      </c>
    </row>
    <row r="1005" spans="24:31">
      <c r="X1005" s="6">
        <v>42726</v>
      </c>
      <c r="Y1005" s="49">
        <v>102.1872</v>
      </c>
      <c r="Z1005" s="49">
        <v>2260.96</v>
      </c>
      <c r="AA1005" s="49">
        <v>0.49299999999999999</v>
      </c>
      <c r="AB1005" s="66">
        <f>Y1006/Price_data_Daily[[#This Row],[ASML]]-1</f>
        <v>6.818857939154821E-3</v>
      </c>
      <c r="AC1005" s="68">
        <f>Z1006/Price_data_Daily[[#This Row],[S&amp;P500]]-1</f>
        <v>1.2516807020026555E-3</v>
      </c>
      <c r="AD1005" s="70">
        <f t="shared" si="32"/>
        <v>172.36647897187277</v>
      </c>
      <c r="AE1005" s="70">
        <f t="shared" si="33"/>
        <v>154.7975273861139</v>
      </c>
    </row>
    <row r="1006" spans="24:31">
      <c r="X1006" s="6">
        <v>42727</v>
      </c>
      <c r="Y1006" s="49">
        <v>102.884</v>
      </c>
      <c r="Z1006" s="49">
        <v>2263.79</v>
      </c>
      <c r="AA1006" s="49">
        <v>0.5</v>
      </c>
      <c r="AB1006" s="66">
        <f>Y1007/Price_data_Daily[[#This Row],[ASML]]-1</f>
        <v>7.0438552155824841E-3</v>
      </c>
      <c r="AC1006" s="68">
        <f>Z1007/Price_data_Daily[[#This Row],[S&amp;P500]]-1</f>
        <v>2.248397598717089E-3</v>
      </c>
      <c r="AD1006" s="70">
        <f t="shared" si="32"/>
        <v>173.58060349377038</v>
      </c>
      <c r="AE1006" s="70">
        <f t="shared" si="33"/>
        <v>155.14557377497619</v>
      </c>
    </row>
    <row r="1007" spans="24:31">
      <c r="X1007" s="6">
        <v>42731</v>
      </c>
      <c r="Y1007" s="49">
        <v>103.6087</v>
      </c>
      <c r="Z1007" s="49">
        <v>2268.8798999999999</v>
      </c>
      <c r="AA1007" s="49">
        <v>0.495</v>
      </c>
      <c r="AB1007" s="66">
        <f>Y1008/Price_data_Daily[[#This Row],[ASML]]-1</f>
        <v>-6.5457823522542258E-3</v>
      </c>
      <c r="AC1007" s="68">
        <f>Z1008/Price_data_Daily[[#This Row],[S&amp;P500]]-1</f>
        <v>-8.3565463293142628E-3</v>
      </c>
      <c r="AD1007" s="70">
        <f t="shared" si="32"/>
        <v>172.44438264272722</v>
      </c>
      <c r="AE1007" s="70">
        <f t="shared" si="33"/>
        <v>153.84909259993756</v>
      </c>
    </row>
    <row r="1008" spans="24:31">
      <c r="X1008" s="6">
        <v>42732</v>
      </c>
      <c r="Y1008" s="49">
        <v>102.93049999999999</v>
      </c>
      <c r="Z1008" s="49">
        <v>2249.9198999999999</v>
      </c>
      <c r="AA1008" s="49">
        <v>0.495</v>
      </c>
      <c r="AB1008" s="66">
        <f>Y1009/Price_data_Daily[[#This Row],[ASML]]-1</f>
        <v>3.4304700744678396E-3</v>
      </c>
      <c r="AC1008" s="68">
        <f>Z1009/Price_data_Daily[[#This Row],[S&amp;P500]]-1</f>
        <v>-2.9329933034494271E-4</v>
      </c>
      <c r="AD1008" s="70">
        <f t="shared" si="32"/>
        <v>173.03594793689317</v>
      </c>
      <c r="AE1008" s="70">
        <f t="shared" si="33"/>
        <v>153.80396876410381</v>
      </c>
    </row>
    <row r="1009" spans="24:31">
      <c r="X1009" s="6">
        <v>42733</v>
      </c>
      <c r="Y1009" s="49">
        <v>103.28360000000001</v>
      </c>
      <c r="Z1009" s="49">
        <v>2249.2600000000002</v>
      </c>
      <c r="AA1009" s="49">
        <v>0.44</v>
      </c>
      <c r="AB1009" s="66">
        <f>Y1010/Price_data_Daily[[#This Row],[ASML]]-1</f>
        <v>9.3557931752958901E-3</v>
      </c>
      <c r="AC1009" s="68">
        <f>Z1010/Price_data_Daily[[#This Row],[S&amp;P500]]-1</f>
        <v>-4.6370361807883675E-3</v>
      </c>
      <c r="AD1009" s="70">
        <f t="shared" si="32"/>
        <v>174.65483647768201</v>
      </c>
      <c r="AE1009" s="70">
        <f t="shared" si="33"/>
        <v>153.09077419619581</v>
      </c>
    </row>
    <row r="1010" spans="24:31">
      <c r="X1010" s="6">
        <v>42734</v>
      </c>
      <c r="Y1010" s="49">
        <v>104.2499</v>
      </c>
      <c r="Z1010" s="49">
        <v>2238.8301000000001</v>
      </c>
      <c r="AA1010" s="49">
        <v>0.48</v>
      </c>
      <c r="AB1010" s="66">
        <f>Y1011/Price_data_Daily[[#This Row],[ASML]]-1</f>
        <v>-1.5597137263440919E-2</v>
      </c>
      <c r="AC1010" s="68">
        <f>Z1011/Price_data_Daily[[#This Row],[S&amp;P500]]-1</f>
        <v>8.4865751983591586E-3</v>
      </c>
      <c r="AD1010" s="70">
        <f t="shared" si="32"/>
        <v>171.93072101941578</v>
      </c>
      <c r="AE1010" s="70">
        <f t="shared" si="33"/>
        <v>154.38999056358685</v>
      </c>
    </row>
    <row r="1011" spans="24:31">
      <c r="X1011" s="6">
        <v>42738</v>
      </c>
      <c r="Y1011" s="49">
        <v>102.62390000000001</v>
      </c>
      <c r="Z1011" s="49">
        <v>2257.8301000000001</v>
      </c>
      <c r="AA1011" s="49">
        <v>0.47499999999999998</v>
      </c>
      <c r="AB1011" s="66">
        <f>Y1012/Price_data_Daily[[#This Row],[ASML]]-1</f>
        <v>-4.7990770181215447E-3</v>
      </c>
      <c r="AC1011" s="68">
        <f>Z1012/Price_data_Daily[[#This Row],[S&amp;P500]]-1</f>
        <v>5.7222640445797612E-3</v>
      </c>
      <c r="AD1011" s="70">
        <f t="shared" si="32"/>
        <v>171.10561224746243</v>
      </c>
      <c r="AE1011" s="70">
        <f t="shared" si="33"/>
        <v>155.27345085543186</v>
      </c>
    </row>
    <row r="1012" spans="24:31">
      <c r="X1012" s="6">
        <v>42739</v>
      </c>
      <c r="Y1012" s="49">
        <v>102.1314</v>
      </c>
      <c r="Z1012" s="49">
        <v>2270.75</v>
      </c>
      <c r="AA1012" s="49">
        <v>0.51800000000000002</v>
      </c>
      <c r="AB1012" s="66">
        <f>Y1013/Price_data_Daily[[#This Row],[ASML]]-1</f>
        <v>1.2009039335600935E-2</v>
      </c>
      <c r="AC1012" s="68">
        <f>Z1013/Price_data_Daily[[#This Row],[S&amp;P500]]-1</f>
        <v>-7.7067048332046806E-4</v>
      </c>
      <c r="AD1012" s="70">
        <f t="shared" si="32"/>
        <v>173.1604262754843</v>
      </c>
      <c r="AE1012" s="70">
        <f t="shared" si="33"/>
        <v>155.15378619001427</v>
      </c>
    </row>
    <row r="1013" spans="24:31">
      <c r="X1013" s="6">
        <v>42740</v>
      </c>
      <c r="Y1013" s="49">
        <v>103.3579</v>
      </c>
      <c r="Z1013" s="49">
        <v>2269</v>
      </c>
      <c r="AA1013" s="49">
        <v>0.50800000000000001</v>
      </c>
      <c r="AB1013" s="66">
        <f>Y1014/Price_data_Daily[[#This Row],[ASML]]-1</f>
        <v>-1.0787757878207849E-3</v>
      </c>
      <c r="AC1013" s="68">
        <f>Z1014/Price_data_Daily[[#This Row],[S&amp;P500]]-1</f>
        <v>3.51696782723665E-3</v>
      </c>
      <c r="AD1013" s="70">
        <f t="shared" si="32"/>
        <v>172.97362500020958</v>
      </c>
      <c r="AE1013" s="70">
        <f t="shared" si="33"/>
        <v>155.69945706431849</v>
      </c>
    </row>
    <row r="1014" spans="24:31">
      <c r="X1014" s="6">
        <v>42741</v>
      </c>
      <c r="Y1014" s="49">
        <v>103.24639999999999</v>
      </c>
      <c r="Z1014" s="49">
        <v>2276.98</v>
      </c>
      <c r="AA1014" s="49">
        <v>0.503</v>
      </c>
      <c r="AB1014" s="66">
        <f>Y1015/Price_data_Daily[[#This Row],[ASML]]-1</f>
        <v>1.2328759162547165E-2</v>
      </c>
      <c r="AC1014" s="68">
        <f>Z1015/Price_data_Daily[[#This Row],[S&amp;P500]]-1</f>
        <v>-3.5486038524713548E-3</v>
      </c>
      <c r="AD1014" s="70">
        <f t="shared" si="32"/>
        <v>175.10617516430992</v>
      </c>
      <c r="AE1014" s="70">
        <f t="shared" si="33"/>
        <v>155.14694137115237</v>
      </c>
    </row>
    <row r="1015" spans="24:31">
      <c r="X1015" s="6">
        <v>42744</v>
      </c>
      <c r="Y1015" s="49">
        <v>104.5193</v>
      </c>
      <c r="Z1015" s="49">
        <v>2268.8998999999999</v>
      </c>
      <c r="AA1015" s="49">
        <v>0.48499999999999999</v>
      </c>
      <c r="AB1015" s="66">
        <f>Y1016/Price_data_Daily[[#This Row],[ASML]]-1</f>
        <v>1.4227037494511929E-3</v>
      </c>
      <c r="AC1015" s="68">
        <f>Z1016/Price_data_Daily[[#This Row],[S&amp;P500]]-1</f>
        <v>0</v>
      </c>
      <c r="AD1015" s="70">
        <f t="shared" si="32"/>
        <v>175.35529937626825</v>
      </c>
      <c r="AE1015" s="70">
        <f t="shared" si="33"/>
        <v>155.14694137115237</v>
      </c>
    </row>
    <row r="1016" spans="24:31">
      <c r="X1016" s="6">
        <v>42745</v>
      </c>
      <c r="Y1016" s="49">
        <v>104.66800000000001</v>
      </c>
      <c r="Z1016" s="49">
        <v>2268.8998999999999</v>
      </c>
      <c r="AA1016" s="49">
        <v>0.503</v>
      </c>
      <c r="AB1016" s="66">
        <f>Y1017/Price_data_Daily[[#This Row],[ASML]]-1</f>
        <v>7.3680590056177664E-3</v>
      </c>
      <c r="AC1016" s="68">
        <f>Z1017/Price_data_Daily[[#This Row],[S&amp;P500]]-1</f>
        <v>2.8296532605955882E-3</v>
      </c>
      <c r="AD1016" s="70">
        <f t="shared" si="32"/>
        <v>176.64732756902035</v>
      </c>
      <c r="AE1016" s="70">
        <f t="shared" si="33"/>
        <v>155.58595341967467</v>
      </c>
    </row>
    <row r="1017" spans="24:31">
      <c r="X1017" s="6">
        <v>42746</v>
      </c>
      <c r="Y1017" s="49">
        <v>105.4392</v>
      </c>
      <c r="Z1017" s="49">
        <v>2275.3200999999999</v>
      </c>
      <c r="AA1017" s="49">
        <v>0.498</v>
      </c>
      <c r="AB1017" s="66">
        <f>Y1018/Price_data_Daily[[#This Row],[ASML]]-1</f>
        <v>1.1367688677455856E-2</v>
      </c>
      <c r="AC1017" s="68">
        <f>Z1018/Price_data_Daily[[#This Row],[S&amp;P500]]-1</f>
        <v>-2.1448410709332677E-3</v>
      </c>
      <c r="AD1017" s="70">
        <f t="shared" si="32"/>
        <v>178.65539939452952</v>
      </c>
      <c r="AE1017" s="70">
        <f t="shared" si="33"/>
        <v>155.25224627671983</v>
      </c>
    </row>
    <row r="1018" spans="24:31">
      <c r="X1018" s="6">
        <v>42747</v>
      </c>
      <c r="Y1018" s="49">
        <v>106.6378</v>
      </c>
      <c r="Z1018" s="49">
        <v>2270.4398999999999</v>
      </c>
      <c r="AA1018" s="49">
        <v>0.503</v>
      </c>
      <c r="AB1018" s="66">
        <f>Y1019/Price_data_Daily[[#This Row],[ASML]]-1</f>
        <v>4.617499610832132E-3</v>
      </c>
      <c r="AC1018" s="68">
        <f>Z1019/Price_data_Daily[[#This Row],[S&amp;P500]]-1</f>
        <v>1.8498617822917396E-3</v>
      </c>
      <c r="AD1018" s="70">
        <f t="shared" si="32"/>
        <v>179.48034063170684</v>
      </c>
      <c r="AE1018" s="70">
        <f t="shared" si="33"/>
        <v>155.53944147372209</v>
      </c>
    </row>
    <row r="1019" spans="24:31">
      <c r="X1019" s="6">
        <v>42748</v>
      </c>
      <c r="Y1019" s="49">
        <v>107.1302</v>
      </c>
      <c r="Z1019" s="49">
        <v>2274.6399000000001</v>
      </c>
      <c r="AA1019" s="49">
        <v>0.51300000000000001</v>
      </c>
      <c r="AB1019" s="66">
        <f>Y1020/Price_data_Daily[[#This Row],[ASML]]-1</f>
        <v>5.2907583482528775E-3</v>
      </c>
      <c r="AC1019" s="68">
        <f>Z1020/Price_data_Daily[[#This Row],[S&amp;P500]]-1</f>
        <v>-2.9675026803143156E-3</v>
      </c>
      <c r="AD1019" s="70">
        <f t="shared" si="32"/>
        <v>180.42992774225132</v>
      </c>
      <c r="AE1019" s="70">
        <f t="shared" si="33"/>
        <v>155.07787776425423</v>
      </c>
    </row>
    <row r="1020" spans="24:31">
      <c r="X1020" s="6">
        <v>42752</v>
      </c>
      <c r="Y1020" s="49">
        <v>107.697</v>
      </c>
      <c r="Z1020" s="49">
        <v>2267.8899000000001</v>
      </c>
      <c r="AA1020" s="49">
        <v>0.51300000000000001</v>
      </c>
      <c r="AB1020" s="66">
        <f>Y1021/Price_data_Daily[[#This Row],[ASML]]-1</f>
        <v>6.0909774645533155E-2</v>
      </c>
      <c r="AC1020" s="68">
        <f>Z1021/Price_data_Daily[[#This Row],[S&amp;P500]]-1</f>
        <v>1.7637540517287942E-3</v>
      </c>
      <c r="AD1020" s="70">
        <f t="shared" si="32"/>
        <v>191.41987398034169</v>
      </c>
      <c r="AE1020" s="70">
        <f t="shared" si="33"/>
        <v>155.35139699949443</v>
      </c>
    </row>
    <row r="1021" spans="24:31">
      <c r="X1021" s="6">
        <v>42753</v>
      </c>
      <c r="Y1021" s="49">
        <v>114.2568</v>
      </c>
      <c r="Z1021" s="49">
        <v>2271.8899000000001</v>
      </c>
      <c r="AA1021" s="49">
        <v>0.51500000000000001</v>
      </c>
      <c r="AB1021" s="66">
        <f>Y1022/Price_data_Daily[[#This Row],[ASML]]-1</f>
        <v>-9.0270338395614935E-3</v>
      </c>
      <c r="AC1021" s="68">
        <f>Z1022/Price_data_Daily[[#This Row],[S&amp;P500]]-1</f>
        <v>-3.6093298359222148E-3</v>
      </c>
      <c r="AD1021" s="70">
        <f t="shared" si="32"/>
        <v>189.69192030035654</v>
      </c>
      <c r="AE1021" s="70">
        <f t="shared" si="33"/>
        <v>154.79068256725196</v>
      </c>
    </row>
    <row r="1022" spans="24:31">
      <c r="X1022" s="6">
        <v>42754</v>
      </c>
      <c r="Y1022" s="49">
        <v>113.22539999999999</v>
      </c>
      <c r="Z1022" s="49">
        <v>2263.6898999999999</v>
      </c>
      <c r="AA1022" s="49">
        <v>0.503</v>
      </c>
      <c r="AB1022" s="66">
        <f>Y1023/Price_data_Daily[[#This Row],[ASML]]-1</f>
        <v>1.5597206987125745E-3</v>
      </c>
      <c r="AC1022" s="68">
        <f>Z1023/Price_data_Daily[[#This Row],[S&amp;P500]]-1</f>
        <v>3.3662737992514735E-3</v>
      </c>
      <c r="AD1022" s="70">
        <f t="shared" si="32"/>
        <v>189.98778671482754</v>
      </c>
      <c r="AE1022" s="70">
        <f t="shared" si="33"/>
        <v>155.31175038634635</v>
      </c>
    </row>
    <row r="1023" spans="24:31">
      <c r="X1023" s="6">
        <v>42755</v>
      </c>
      <c r="Y1023" s="49">
        <v>113.402</v>
      </c>
      <c r="Z1023" s="49">
        <v>2271.3101000000001</v>
      </c>
      <c r="AA1023" s="49">
        <v>0.48</v>
      </c>
      <c r="AB1023" s="66">
        <f>Y1024/Price_data_Daily[[#This Row],[ASML]]-1</f>
        <v>9.8234599037061443E-4</v>
      </c>
      <c r="AC1023" s="68">
        <f>Z1024/Price_data_Daily[[#This Row],[S&amp;P500]]-1</f>
        <v>-2.6901214413656005E-3</v>
      </c>
      <c r="AD1023" s="70">
        <f t="shared" si="32"/>
        <v>190.17442045532624</v>
      </c>
      <c r="AE1023" s="70">
        <f t="shared" si="33"/>
        <v>154.89394291653602</v>
      </c>
    </row>
    <row r="1024" spans="24:31">
      <c r="X1024" s="6">
        <v>42758</v>
      </c>
      <c r="Y1024" s="49">
        <v>113.5134</v>
      </c>
      <c r="Z1024" s="49">
        <v>2265.1999999999998</v>
      </c>
      <c r="AA1024" s="49">
        <v>0.47299999999999998</v>
      </c>
      <c r="AB1024" s="66">
        <f>Y1025/Price_data_Daily[[#This Row],[ASML]]-1</f>
        <v>3.110645967788761E-3</v>
      </c>
      <c r="AC1024" s="68">
        <f>Z1025/Price_data_Daily[[#This Row],[S&amp;P500]]-1</f>
        <v>6.5645859085290414E-3</v>
      </c>
      <c r="AD1024" s="70">
        <f t="shared" si="32"/>
        <v>190.76598574949216</v>
      </c>
      <c r="AE1024" s="70">
        <f t="shared" si="33"/>
        <v>155.91075751152241</v>
      </c>
    </row>
    <row r="1025" spans="24:31">
      <c r="X1025" s="6">
        <v>42759</v>
      </c>
      <c r="Y1025" s="49">
        <v>113.8665</v>
      </c>
      <c r="Z1025" s="49">
        <v>2280.0700999999999</v>
      </c>
      <c r="AA1025" s="49">
        <v>0.49299999999999999</v>
      </c>
      <c r="AB1025" s="66">
        <f>Y1026/Price_data_Daily[[#This Row],[ASML]]-1</f>
        <v>1.8767591872939082E-3</v>
      </c>
      <c r="AC1025" s="68">
        <f>Z1026/Price_data_Daily[[#This Row],[S&amp;P500]]-1</f>
        <v>8.0260690230533616E-3</v>
      </c>
      <c r="AD1025" s="70">
        <f t="shared" si="32"/>
        <v>191.1240075658707</v>
      </c>
      <c r="AE1025" s="70">
        <f t="shared" si="33"/>
        <v>157.16210801274642</v>
      </c>
    </row>
    <row r="1026" spans="24:31">
      <c r="X1026" s="6">
        <v>42760</v>
      </c>
      <c r="Y1026" s="49">
        <v>114.0802</v>
      </c>
      <c r="Z1026" s="49">
        <v>2298.3701000000001</v>
      </c>
      <c r="AA1026" s="49">
        <v>0.48299999999999998</v>
      </c>
      <c r="AB1026" s="66">
        <f>Y1027/Price_data_Daily[[#This Row],[ASML]]-1</f>
        <v>-1.3438791306466857E-2</v>
      </c>
      <c r="AC1026" s="68">
        <f>Z1027/Price_data_Daily[[#This Row],[S&amp;P500]]-1</f>
        <v>-7.3539070143668894E-4</v>
      </c>
      <c r="AD1026" s="70">
        <f t="shared" si="32"/>
        <v>188.55553191453737</v>
      </c>
      <c r="AE1026" s="70">
        <f t="shared" si="33"/>
        <v>157.04653245989564</v>
      </c>
    </row>
    <row r="1027" spans="24:31">
      <c r="X1027" s="6">
        <v>42761</v>
      </c>
      <c r="Y1027" s="49">
        <v>112.5471</v>
      </c>
      <c r="Z1027" s="49">
        <v>2296.6799000000001</v>
      </c>
      <c r="AA1027" s="49">
        <v>0.48799999999999999</v>
      </c>
      <c r="AB1027" s="66">
        <f>Y1028/Price_data_Daily[[#This Row],[ASML]]-1</f>
        <v>5.2840099833759702E-3</v>
      </c>
      <c r="AC1027" s="68">
        <f>Z1028/Price_data_Daily[[#This Row],[S&amp;P500]]-1</f>
        <v>-8.6646815692525969E-4</v>
      </c>
      <c r="AD1027" s="70">
        <f t="shared" si="32"/>
        <v>189.55186122759454</v>
      </c>
      <c r="AE1027" s="70">
        <f t="shared" si="33"/>
        <v>156.91045664036361</v>
      </c>
    </row>
    <row r="1028" spans="24:31">
      <c r="X1028" s="6">
        <v>42762</v>
      </c>
      <c r="Y1028" s="49">
        <v>113.1418</v>
      </c>
      <c r="Z1028" s="49">
        <v>2294.6898999999999</v>
      </c>
      <c r="AA1028" s="49">
        <v>0.498</v>
      </c>
      <c r="AB1028" s="66">
        <f>Y1029/Price_data_Daily[[#This Row],[ASML]]-1</f>
        <v>-4.9318642623685793E-4</v>
      </c>
      <c r="AC1028" s="68">
        <f>Z1029/Price_data_Daily[[#This Row],[S&amp;P500]]-1</f>
        <v>-6.0095266031370276E-3</v>
      </c>
      <c r="AD1028" s="70">
        <f t="shared" si="32"/>
        <v>189.45837682256916</v>
      </c>
      <c r="AE1028" s="70">
        <f t="shared" si="33"/>
        <v>155.96749907687297</v>
      </c>
    </row>
    <row r="1029" spans="24:31">
      <c r="X1029" s="6">
        <v>42765</v>
      </c>
      <c r="Y1029" s="49">
        <v>113.086</v>
      </c>
      <c r="Z1029" s="49">
        <v>2280.8998999999999</v>
      </c>
      <c r="AA1029" s="49">
        <v>0.495</v>
      </c>
      <c r="AB1029" s="66">
        <f>Y1030/Price_data_Daily[[#This Row],[ASML]]-1</f>
        <v>-2.5467343437737266E-3</v>
      </c>
      <c r="AC1029" s="68">
        <f>Z1030/Price_data_Daily[[#This Row],[S&amp;P500]]-1</f>
        <v>-8.8991191590648278E-4</v>
      </c>
      <c r="AD1029" s="70">
        <f t="shared" si="32"/>
        <v>188.97587666759949</v>
      </c>
      <c r="AE1029" s="70">
        <f t="shared" si="33"/>
        <v>155.82870174095032</v>
      </c>
    </row>
    <row r="1030" spans="24:31">
      <c r="X1030" s="6">
        <v>42766</v>
      </c>
      <c r="Y1030" s="49">
        <v>112.798</v>
      </c>
      <c r="Z1030" s="49">
        <v>2278.8701000000001</v>
      </c>
      <c r="AA1030" s="49">
        <v>0.5</v>
      </c>
      <c r="AB1030" s="66">
        <f>Y1031/Price_data_Daily[[#This Row],[ASML]]-1</f>
        <v>-7.420344332347284E-4</v>
      </c>
      <c r="AC1030" s="68">
        <f>Z1031/Price_data_Daily[[#This Row],[S&amp;P500]]-1</f>
        <v>2.9834960755326101E-4</v>
      </c>
      <c r="AD1030" s="70">
        <f t="shared" si="32"/>
        <v>188.83565006006143</v>
      </c>
      <c r="AE1030" s="70">
        <f t="shared" si="33"/>
        <v>155.87519317296028</v>
      </c>
    </row>
    <row r="1031" spans="24:31">
      <c r="X1031" s="6">
        <v>42767</v>
      </c>
      <c r="Y1031" s="49">
        <v>112.71429999999999</v>
      </c>
      <c r="Z1031" s="49">
        <v>2279.5500000000002</v>
      </c>
      <c r="AA1031" s="49">
        <v>0.5</v>
      </c>
      <c r="AB1031" s="66">
        <f>Y1032/Price_data_Daily[[#This Row],[ASML]]-1</f>
        <v>1.1789098632560391E-2</v>
      </c>
      <c r="AC1031" s="68">
        <f>Z1032/Price_data_Daily[[#This Row],[S&amp;P500]]-1</f>
        <v>5.7033186374511047E-4</v>
      </c>
      <c r="AD1031" s="70">
        <f t="shared" si="32"/>
        <v>191.06185216396315</v>
      </c>
      <c r="AE1031" s="70">
        <f t="shared" si="33"/>
        <v>155.96409376239424</v>
      </c>
    </row>
    <row r="1032" spans="24:31">
      <c r="X1032" s="6">
        <v>42768</v>
      </c>
      <c r="Y1032" s="49">
        <v>114.0431</v>
      </c>
      <c r="Z1032" s="49">
        <v>2280.8501000000001</v>
      </c>
      <c r="AA1032" s="49">
        <v>0.48799999999999999</v>
      </c>
      <c r="AB1032" s="66">
        <f>Y1033/Price_data_Daily[[#This Row],[ASML]]-1</f>
        <v>2.1991685599567212E-3</v>
      </c>
      <c r="AC1032" s="68">
        <f>Z1033/Price_data_Daily[[#This Row],[S&amp;P500]]-1</f>
        <v>7.2647474728828598E-3</v>
      </c>
      <c r="AD1032" s="70">
        <f t="shared" si="32"/>
        <v>191.48202938224924</v>
      </c>
      <c r="AE1032" s="70">
        <f t="shared" si="33"/>
        <v>157.09713351841506</v>
      </c>
    </row>
    <row r="1033" spans="24:31">
      <c r="X1033" s="6">
        <v>42769</v>
      </c>
      <c r="Y1033" s="49">
        <v>114.29389999999999</v>
      </c>
      <c r="Z1033" s="49">
        <v>2297.4198999999999</v>
      </c>
      <c r="AA1033" s="49">
        <v>0.48799999999999999</v>
      </c>
      <c r="AB1033" s="66">
        <f>Y1034/Price_data_Daily[[#This Row],[ASML]]-1</f>
        <v>-6.3406708494504471E-3</v>
      </c>
      <c r="AC1033" s="68">
        <f>Z1034/Price_data_Daily[[#This Row],[S&amp;P500]]-1</f>
        <v>-2.1153294615405827E-3</v>
      </c>
      <c r="AD1033" s="70">
        <f t="shared" si="32"/>
        <v>190.26790486035159</v>
      </c>
      <c r="AE1033" s="70">
        <f t="shared" si="33"/>
        <v>156.76482132355997</v>
      </c>
    </row>
    <row r="1034" spans="24:31">
      <c r="X1034" s="6">
        <v>42772</v>
      </c>
      <c r="Y1034" s="49">
        <v>113.5692</v>
      </c>
      <c r="Z1034" s="49">
        <v>2292.5601000000001</v>
      </c>
      <c r="AA1034" s="49">
        <v>0.503</v>
      </c>
      <c r="AB1034" s="66">
        <f>Y1035/Price_data_Daily[[#This Row],[ASML]]-1</f>
        <v>8.4265804461070015E-3</v>
      </c>
      <c r="AC1034" s="68">
        <f>Z1035/Price_data_Daily[[#This Row],[S&amp;P500]]-1</f>
        <v>2.2682066219337216E-4</v>
      </c>
      <c r="AD1034" s="70">
        <f t="shared" si="32"/>
        <v>191.87121266696957</v>
      </c>
      <c r="AE1034" s="70">
        <f t="shared" si="33"/>
        <v>156.80037882414121</v>
      </c>
    </row>
    <row r="1035" spans="24:31">
      <c r="X1035" s="6">
        <v>42773</v>
      </c>
      <c r="Y1035" s="49">
        <v>114.5262</v>
      </c>
      <c r="Z1035" s="49">
        <v>2293.0801000000001</v>
      </c>
      <c r="AA1035" s="49">
        <v>0.52500000000000002</v>
      </c>
      <c r="AB1035" s="66">
        <f>Y1036/Price_data_Daily[[#This Row],[ASML]]-1</f>
        <v>6.7338303375121811E-3</v>
      </c>
      <c r="AC1035" s="68">
        <f>Z1036/Price_data_Daily[[#This Row],[S&amp;P500]]-1</f>
        <v>6.9330329978423144E-4</v>
      </c>
      <c r="AD1035" s="70">
        <f t="shared" si="32"/>
        <v>193.16324085972167</v>
      </c>
      <c r="AE1035" s="70">
        <f t="shared" si="33"/>
        <v>156.9090890441874</v>
      </c>
    </row>
    <row r="1036" spans="24:31">
      <c r="X1036" s="6">
        <v>42774</v>
      </c>
      <c r="Y1036" s="49">
        <v>115.2974</v>
      </c>
      <c r="Z1036" s="49">
        <v>2294.6698999999999</v>
      </c>
      <c r="AA1036" s="49">
        <v>0.52500000000000002</v>
      </c>
      <c r="AB1036" s="66">
        <f>Y1037/Price_data_Daily[[#This Row],[ASML]]-1</f>
        <v>3.464952375335395E-3</v>
      </c>
      <c r="AC1036" s="68">
        <f>Z1037/Price_data_Daily[[#This Row],[S&amp;P500]]-1</f>
        <v>5.7525485473968185E-3</v>
      </c>
      <c r="AD1036" s="70">
        <f t="shared" si="32"/>
        <v>193.83254228996606</v>
      </c>
      <c r="AE1036" s="70">
        <f t="shared" si="33"/>
        <v>157.81171619644189</v>
      </c>
    </row>
    <row r="1037" spans="24:31">
      <c r="X1037" s="6">
        <v>42775</v>
      </c>
      <c r="Y1037" s="49">
        <v>115.6969</v>
      </c>
      <c r="Z1037" s="49">
        <v>2307.8701000000001</v>
      </c>
      <c r="AA1037" s="49">
        <v>0.52800000000000002</v>
      </c>
      <c r="AB1037" s="66">
        <f>Y1038/Price_data_Daily[[#This Row],[ASML]]-1</f>
        <v>2.6500277881256196E-3</v>
      </c>
      <c r="AC1037" s="68">
        <f>Z1038/Price_data_Daily[[#This Row],[S&amp;P500]]-1</f>
        <v>3.5660585922925314E-3</v>
      </c>
      <c r="AD1037" s="70">
        <f t="shared" si="32"/>
        <v>194.34620391327749</v>
      </c>
      <c r="AE1037" s="70">
        <f t="shared" si="33"/>
        <v>158.37448202294865</v>
      </c>
    </row>
    <row r="1038" spans="24:31">
      <c r="X1038" s="6">
        <v>42776</v>
      </c>
      <c r="Y1038" s="49">
        <v>116.0035</v>
      </c>
      <c r="Z1038" s="49">
        <v>2316.1001000000001</v>
      </c>
      <c r="AA1038" s="49">
        <v>0.52300000000000002</v>
      </c>
      <c r="AB1038" s="66">
        <f>Y1039/Price_data_Daily[[#This Row],[ASML]]-1</f>
        <v>1.321598055231088E-2</v>
      </c>
      <c r="AC1038" s="68">
        <f>Z1039/Price_data_Daily[[#This Row],[S&amp;P500]]-1</f>
        <v>5.2458440807459095E-3</v>
      </c>
      <c r="AD1038" s="70">
        <f t="shared" ref="AD1038:AD1101" si="34">AD1037*(1+AB1038)</f>
        <v>196.91467956461082</v>
      </c>
      <c r="AE1038" s="70">
        <f t="shared" ref="AE1038:AE1101" si="35">AE1037*(1+AC1038)</f>
        <v>159.20528986200995</v>
      </c>
    </row>
    <row r="1039" spans="24:31">
      <c r="X1039" s="6">
        <v>42779</v>
      </c>
      <c r="Y1039" s="49">
        <v>117.53660000000001</v>
      </c>
      <c r="Z1039" s="49">
        <v>2328.25</v>
      </c>
      <c r="AA1039" s="49">
        <v>0.52300000000000002</v>
      </c>
      <c r="AB1039" s="66">
        <f>Y1040/Price_data_Daily[[#This Row],[ASML]]-1</f>
        <v>-1.9764056472623137E-3</v>
      </c>
      <c r="AC1039" s="68">
        <f>Z1040/Price_data_Daily[[#This Row],[S&amp;P500]]-1</f>
        <v>4.0073445721036105E-3</v>
      </c>
      <c r="AD1039" s="70">
        <f t="shared" si="34"/>
        <v>196.52549627989049</v>
      </c>
      <c r="AE1039" s="70">
        <f t="shared" si="35"/>
        <v>159.84328031618867</v>
      </c>
    </row>
    <row r="1040" spans="24:31">
      <c r="X1040" s="6">
        <v>42780</v>
      </c>
      <c r="Y1040" s="49">
        <v>117.3043</v>
      </c>
      <c r="Z1040" s="49">
        <v>2337.5801000000001</v>
      </c>
      <c r="AA1040" s="49">
        <v>0.53500000000000003</v>
      </c>
      <c r="AB1040" s="66">
        <f>Y1041/Price_data_Daily[[#This Row],[ASML]]-1</f>
        <v>8.0005592292866634E-3</v>
      </c>
      <c r="AC1040" s="68">
        <f>Z1041/Price_data_Daily[[#This Row],[S&amp;P500]]-1</f>
        <v>4.9922995152122951E-3</v>
      </c>
      <c r="AD1040" s="70">
        <f t="shared" si="34"/>
        <v>198.09781015294271</v>
      </c>
      <c r="AE1040" s="70">
        <f t="shared" si="35"/>
        <v>160.64126584702112</v>
      </c>
    </row>
    <row r="1041" spans="24:31">
      <c r="X1041" s="6">
        <v>42781</v>
      </c>
      <c r="Y1041" s="49">
        <v>118.2428</v>
      </c>
      <c r="Z1041" s="49">
        <v>2349.25</v>
      </c>
      <c r="AA1041" s="49">
        <v>0.52</v>
      </c>
      <c r="AB1041" s="66">
        <f>Y1042/Price_data_Daily[[#This Row],[ASML]]-1</f>
        <v>7.8651723403044826E-5</v>
      </c>
      <c r="AC1041" s="68">
        <f>Z1042/Price_data_Daily[[#This Row],[S&amp;P500]]-1</f>
        <v>-8.641055656061214E-4</v>
      </c>
      <c r="AD1041" s="70">
        <f t="shared" si="34"/>
        <v>198.11339088711361</v>
      </c>
      <c r="AE1041" s="70">
        <f t="shared" si="35"/>
        <v>160.50245483513669</v>
      </c>
    </row>
    <row r="1042" spans="24:31">
      <c r="X1042" s="6">
        <v>42782</v>
      </c>
      <c r="Y1042" s="49">
        <v>118.2521</v>
      </c>
      <c r="Z1042" s="49">
        <v>2347.2199999999998</v>
      </c>
      <c r="AA1042" s="49">
        <v>0.50800000000000001</v>
      </c>
      <c r="AB1042" s="66">
        <f>Y1043/Price_data_Daily[[#This Row],[ASML]]-1</f>
        <v>-3.0646390212096808E-3</v>
      </c>
      <c r="AC1042" s="68">
        <f>Z1043/Price_data_Daily[[#This Row],[S&amp;P500]]-1</f>
        <v>1.6785388672557744E-3</v>
      </c>
      <c r="AD1042" s="70">
        <f t="shared" si="34"/>
        <v>197.5062448587768</v>
      </c>
      <c r="AE1042" s="70">
        <f t="shared" si="35"/>
        <v>160.77186444386743</v>
      </c>
    </row>
    <row r="1043" spans="24:31">
      <c r="X1043" s="6">
        <v>42783</v>
      </c>
      <c r="Y1043" s="49">
        <v>117.8897</v>
      </c>
      <c r="Z1043" s="49">
        <v>2351.1599000000001</v>
      </c>
      <c r="AA1043" s="49">
        <v>0.50800000000000001</v>
      </c>
      <c r="AB1043" s="66">
        <f>Y1044/Price_data_Daily[[#This Row],[ASML]]-1</f>
        <v>5.5959087180643685E-3</v>
      </c>
      <c r="AC1043" s="68">
        <f>Z1044/Price_data_Daily[[#This Row],[S&amp;P500]]-1</f>
        <v>6.0480786525831665E-3</v>
      </c>
      <c r="AD1043" s="70">
        <f t="shared" si="34"/>
        <v>198.61147177625418</v>
      </c>
      <c r="AE1043" s="70">
        <f t="shared" si="35"/>
        <v>161.74422532514637</v>
      </c>
    </row>
    <row r="1044" spans="24:31">
      <c r="X1044" s="6">
        <v>42787</v>
      </c>
      <c r="Y1044" s="49">
        <v>118.54940000000001</v>
      </c>
      <c r="Z1044" s="49">
        <v>2365.3798999999999</v>
      </c>
      <c r="AA1044" s="49">
        <v>0.505</v>
      </c>
      <c r="AB1044" s="66">
        <f>Y1045/Price_data_Daily[[#This Row],[ASML]]-1</f>
        <v>-2.9469571334819089E-2</v>
      </c>
      <c r="AC1044" s="68">
        <f>Z1045/Price_data_Daily[[#This Row],[S&amp;P500]]-1</f>
        <v>-1.0821940272680575E-3</v>
      </c>
      <c r="AD1044" s="70">
        <f t="shared" si="34"/>
        <v>192.75847684083044</v>
      </c>
      <c r="AE1044" s="70">
        <f t="shared" si="35"/>
        <v>161.5691866905544</v>
      </c>
    </row>
    <row r="1045" spans="24:31">
      <c r="X1045" s="6">
        <v>42788</v>
      </c>
      <c r="Y1045" s="49">
        <v>115.0558</v>
      </c>
      <c r="Z1045" s="49">
        <v>2362.8200999999999</v>
      </c>
      <c r="AA1045" s="49">
        <v>0.51</v>
      </c>
      <c r="AB1045" s="66">
        <f>Y1046/Price_data_Daily[[#This Row],[ASML]]-1</f>
        <v>-4.0328258114763482E-4</v>
      </c>
      <c r="AC1045" s="68">
        <f>Z1046/Price_data_Daily[[#This Row],[S&amp;P500]]-1</f>
        <v>4.189908491130101E-4</v>
      </c>
      <c r="AD1045" s="70">
        <f t="shared" si="34"/>
        <v>192.680740704752</v>
      </c>
      <c r="AE1045" s="70">
        <f t="shared" si="35"/>
        <v>161.63688270127636</v>
      </c>
    </row>
    <row r="1046" spans="24:31">
      <c r="X1046" s="6">
        <v>42789</v>
      </c>
      <c r="Y1046" s="49">
        <v>115.0094</v>
      </c>
      <c r="Z1046" s="49">
        <v>2363.8101000000001</v>
      </c>
      <c r="AA1046" s="49">
        <v>0.498</v>
      </c>
      <c r="AB1046" s="66">
        <f>Y1047/Price_data_Daily[[#This Row],[ASML]]-1</f>
        <v>-1.0099174502258057E-2</v>
      </c>
      <c r="AC1046" s="68">
        <f>Z1047/Price_data_Daily[[#This Row],[S&amp;P500]]-1</f>
        <v>1.4933517713626721E-3</v>
      </c>
      <c r="AD1046" s="70">
        <f t="shared" si="34"/>
        <v>190.73482428115037</v>
      </c>
      <c r="AE1046" s="70">
        <f t="shared" si="35"/>
        <v>161.87826342637587</v>
      </c>
    </row>
    <row r="1047" spans="24:31">
      <c r="X1047" s="6">
        <v>42790</v>
      </c>
      <c r="Y1047" s="49">
        <v>113.8479</v>
      </c>
      <c r="Z1047" s="49">
        <v>2367.3400999999999</v>
      </c>
      <c r="AA1047" s="49">
        <v>0.498</v>
      </c>
      <c r="AB1047" s="66">
        <f>Y1048/Price_data_Daily[[#This Row],[ASML]]-1</f>
        <v>3.0198185473777617E-3</v>
      </c>
      <c r="AC1047" s="68">
        <f>Z1048/Price_data_Daily[[#This Row],[S&amp;P500]]-1</f>
        <v>1.0179779407277767E-3</v>
      </c>
      <c r="AD1047" s="70">
        <f t="shared" si="34"/>
        <v>191.31080884114542</v>
      </c>
      <c r="AE1047" s="70">
        <f t="shared" si="35"/>
        <v>162.04305192762723</v>
      </c>
    </row>
    <row r="1048" spans="24:31">
      <c r="X1048" s="6">
        <v>42793</v>
      </c>
      <c r="Y1048" s="49">
        <v>114.1917</v>
      </c>
      <c r="Z1048" s="49">
        <v>2369.75</v>
      </c>
      <c r="AA1048" s="49">
        <v>0.49</v>
      </c>
      <c r="AB1048" s="66">
        <f>Y1049/Price_data_Daily[[#This Row],[ASML]]-1</f>
        <v>-9.8457243389842297E-3</v>
      </c>
      <c r="AC1048" s="68">
        <f>Z1049/Price_data_Daily[[#This Row],[S&amp;P500]]-1</f>
        <v>-2.578373246122978E-3</v>
      </c>
      <c r="AD1048" s="70">
        <f t="shared" si="34"/>
        <v>189.4272153542274</v>
      </c>
      <c r="AE1048" s="70">
        <f t="shared" si="35"/>
        <v>161.62524445781693</v>
      </c>
    </row>
    <row r="1049" spans="24:31">
      <c r="X1049" s="6">
        <v>42794</v>
      </c>
      <c r="Y1049" s="49">
        <v>113.06740000000001</v>
      </c>
      <c r="Z1049" s="49">
        <v>2363.6399000000001</v>
      </c>
      <c r="AA1049" s="49">
        <v>0.52300000000000002</v>
      </c>
      <c r="AB1049" s="66">
        <f>Y1050/Price_data_Daily[[#This Row],[ASML]]-1</f>
        <v>1.4627558429750609E-2</v>
      </c>
      <c r="AC1049" s="68">
        <f>Z1050/Price_data_Daily[[#This Row],[S&amp;P500]]-1</f>
        <v>1.3673868003328149E-2</v>
      </c>
      <c r="AD1049" s="70">
        <f t="shared" si="34"/>
        <v>192.19807301500632</v>
      </c>
      <c r="AE1049" s="70">
        <f t="shared" si="35"/>
        <v>163.83528671653877</v>
      </c>
    </row>
    <row r="1050" spans="24:31">
      <c r="X1050" s="6">
        <v>42795</v>
      </c>
      <c r="Y1050" s="49">
        <v>114.7213</v>
      </c>
      <c r="Z1050" s="49">
        <v>2395.96</v>
      </c>
      <c r="AA1050" s="49">
        <v>0.61499999999999999</v>
      </c>
      <c r="AB1050" s="66">
        <f>Y1051/Price_data_Daily[[#This Row],[ASML]]-1</f>
        <v>-1.5388598281225851E-2</v>
      </c>
      <c r="AC1050" s="68">
        <f>Z1051/Price_data_Daily[[#This Row],[S&amp;P500]]-1</f>
        <v>-5.8599058414999794E-3</v>
      </c>
      <c r="AD1050" s="70">
        <f t="shared" si="34"/>
        <v>189.24041407895268</v>
      </c>
      <c r="AE1050" s="70">
        <f t="shared" si="35"/>
        <v>162.87522736286471</v>
      </c>
    </row>
    <row r="1051" spans="24:31">
      <c r="X1051" s="6">
        <v>42796</v>
      </c>
      <c r="Y1051" s="49">
        <v>112.9559</v>
      </c>
      <c r="Z1051" s="49">
        <v>2381.9198999999999</v>
      </c>
      <c r="AA1051" s="49">
        <v>0.64500000000000002</v>
      </c>
      <c r="AB1051" s="66">
        <f>Y1052/Price_data_Daily[[#This Row],[ASML]]-1</f>
        <v>1.1598331738315704E-2</v>
      </c>
      <c r="AC1051" s="68">
        <f>Z1052/Price_data_Daily[[#This Row],[S&amp;P500]]-1</f>
        <v>5.038792446379059E-4</v>
      </c>
      <c r="AD1051" s="70">
        <f t="shared" si="34"/>
        <v>191.4352871797366</v>
      </c>
      <c r="AE1051" s="70">
        <f t="shared" si="35"/>
        <v>162.95729680939854</v>
      </c>
    </row>
    <row r="1052" spans="24:31">
      <c r="X1052" s="6">
        <v>42797</v>
      </c>
      <c r="Y1052" s="49">
        <v>114.26600000000001</v>
      </c>
      <c r="Z1052" s="49">
        <v>2383.1201000000001</v>
      </c>
      <c r="AA1052" s="49">
        <v>0.68300000000000005</v>
      </c>
      <c r="AB1052" s="66">
        <f>Y1053/Price_data_Daily[[#This Row],[ASML]]-1</f>
        <v>-1.1221185654525456E-2</v>
      </c>
      <c r="AC1052" s="68">
        <f>Z1053/Price_data_Daily[[#This Row],[S&amp;P500]]-1</f>
        <v>-3.2772162846513853E-3</v>
      </c>
      <c r="AD1052" s="70">
        <f t="shared" si="34"/>
        <v>189.28715628146537</v>
      </c>
      <c r="AE1052" s="70">
        <f t="shared" si="35"/>
        <v>162.42325050259203</v>
      </c>
    </row>
    <row r="1053" spans="24:31">
      <c r="X1053" s="6">
        <v>42800</v>
      </c>
      <c r="Y1053" s="49">
        <v>112.9838</v>
      </c>
      <c r="Z1053" s="49">
        <v>2375.3101000000001</v>
      </c>
      <c r="AA1053" s="49">
        <v>0.70499999999999996</v>
      </c>
      <c r="AB1053" s="66">
        <f>Y1054/Price_data_Daily[[#This Row],[ASML]]-1</f>
        <v>-1.3322263899780307E-2</v>
      </c>
      <c r="AC1053" s="68">
        <f>Z1054/Price_data_Daily[[#This Row],[S&amp;P500]]-1</f>
        <v>-2.9133880245784116E-3</v>
      </c>
      <c r="AD1053" s="70">
        <f t="shared" si="34"/>
        <v>186.76542283264473</v>
      </c>
      <c r="AE1053" s="70">
        <f t="shared" si="35"/>
        <v>161.95004854966467</v>
      </c>
    </row>
    <row r="1054" spans="24:31">
      <c r="X1054" s="6">
        <v>42801</v>
      </c>
      <c r="Y1054" s="49">
        <v>111.4786</v>
      </c>
      <c r="Z1054" s="49">
        <v>2368.3899000000001</v>
      </c>
      <c r="AA1054" s="49">
        <v>0.73499999999999999</v>
      </c>
      <c r="AB1054" s="66">
        <f>Y1055/Price_data_Daily[[#This Row],[ASML]]-1</f>
        <v>6.4182722065042608E-3</v>
      </c>
      <c r="AC1054" s="68">
        <f>Z1055/Price_data_Daily[[#This Row],[S&amp;P500]]-1</f>
        <v>-2.2842100449761427E-3</v>
      </c>
      <c r="AD1054" s="70">
        <f t="shared" si="34"/>
        <v>187.96413415514752</v>
      </c>
      <c r="AE1054" s="70">
        <f t="shared" si="35"/>
        <v>161.58012062198316</v>
      </c>
    </row>
    <row r="1055" spans="24:31">
      <c r="X1055" s="6">
        <v>42802</v>
      </c>
      <c r="Y1055" s="49">
        <v>112.19410000000001</v>
      </c>
      <c r="Z1055" s="49">
        <v>2362.98</v>
      </c>
      <c r="AA1055" s="49">
        <v>0.70799999999999996</v>
      </c>
      <c r="AB1055" s="66">
        <f>Y1056/Price_data_Daily[[#This Row],[ASML]]-1</f>
        <v>4.1401464069856786E-3</v>
      </c>
      <c r="AC1055" s="68">
        <f>Z1056/Price_data_Daily[[#This Row],[S&amp;P500]]-1</f>
        <v>7.9987981277884757E-4</v>
      </c>
      <c r="AD1055" s="70">
        <f t="shared" si="34"/>
        <v>188.74233318981211</v>
      </c>
      <c r="AE1055" s="70">
        <f t="shared" si="35"/>
        <v>161.70936529861504</v>
      </c>
    </row>
    <row r="1056" spans="24:31">
      <c r="X1056" s="6">
        <v>42803</v>
      </c>
      <c r="Y1056" s="49">
        <v>112.65860000000001</v>
      </c>
      <c r="Z1056" s="49">
        <v>2364.8701000000001</v>
      </c>
      <c r="AA1056" s="49">
        <v>0.71299999999999997</v>
      </c>
      <c r="AB1056" s="66">
        <f>Y1057/Price_data_Daily[[#This Row],[ASML]]-1</f>
        <v>3.0927954013275416E-2</v>
      </c>
      <c r="AC1056" s="68">
        <f>Z1057/Price_data_Daily[[#This Row],[S&amp;P500]]-1</f>
        <v>3.2686784783655387E-3</v>
      </c>
      <c r="AD1056" s="70">
        <f t="shared" si="34"/>
        <v>194.57974739106493</v>
      </c>
      <c r="AE1056" s="70">
        <f t="shared" si="35"/>
        <v>162.23794122071678</v>
      </c>
    </row>
    <row r="1057" spans="24:31">
      <c r="X1057" s="6">
        <v>42804</v>
      </c>
      <c r="Y1057" s="49">
        <v>116.1429</v>
      </c>
      <c r="Z1057" s="49">
        <v>2372.6001000000001</v>
      </c>
      <c r="AA1057" s="49">
        <v>0.72499999999999998</v>
      </c>
      <c r="AB1057" s="66">
        <f>Y1058/Price_data_Daily[[#This Row],[ASML]]-1</f>
        <v>-6.4799484083831738E-3</v>
      </c>
      <c r="AC1057" s="68">
        <f>Z1058/Price_data_Daily[[#This Row],[S&amp;P500]]-1</f>
        <v>3.6664417235754421E-4</v>
      </c>
      <c r="AD1057" s="70">
        <f t="shared" si="34"/>
        <v>193.31888066665459</v>
      </c>
      <c r="AE1057" s="70">
        <f t="shared" si="35"/>
        <v>162.29742481640065</v>
      </c>
    </row>
    <row r="1058" spans="24:31">
      <c r="X1058" s="6">
        <v>42807</v>
      </c>
      <c r="Y1058" s="49">
        <v>115.3903</v>
      </c>
      <c r="Z1058" s="49">
        <v>2373.4699999999998</v>
      </c>
      <c r="AA1058" s="49">
        <v>0.72799999999999998</v>
      </c>
      <c r="AB1058" s="66">
        <f>Y1059/Price_data_Daily[[#This Row],[ASML]]-1</f>
        <v>-1.6101873381038079E-3</v>
      </c>
      <c r="AC1058" s="68">
        <f>Z1059/Price_data_Daily[[#This Row],[S&amp;P500]]-1</f>
        <v>-3.3790189048102937E-3</v>
      </c>
      <c r="AD1058" s="70">
        <f t="shared" si="34"/>
        <v>193.00760105278874</v>
      </c>
      <c r="AE1058" s="70">
        <f t="shared" si="35"/>
        <v>161.74901874974401</v>
      </c>
    </row>
    <row r="1059" spans="24:31">
      <c r="X1059" s="6">
        <v>42808</v>
      </c>
      <c r="Y1059" s="49">
        <v>115.2045</v>
      </c>
      <c r="Z1059" s="49">
        <v>2365.4499999999998</v>
      </c>
      <c r="AA1059" s="49">
        <v>0.753</v>
      </c>
      <c r="AB1059" s="66">
        <f>Y1060/Price_data_Daily[[#This Row],[ASML]]-1</f>
        <v>1.6775386378136359E-2</v>
      </c>
      <c r="AC1059" s="68">
        <f>Z1060/Price_data_Daily[[#This Row],[S&amp;P500]]-1</f>
        <v>8.374727853051489E-3</v>
      </c>
      <c r="AD1059" s="70">
        <f t="shared" si="34"/>
        <v>196.24537813436646</v>
      </c>
      <c r="AE1059" s="70">
        <f t="shared" si="35"/>
        <v>163.10362276227124</v>
      </c>
    </row>
    <row r="1060" spans="24:31">
      <c r="X1060" s="6">
        <v>42809</v>
      </c>
      <c r="Y1060" s="49">
        <v>117.1371</v>
      </c>
      <c r="Z1060" s="49">
        <v>2385.2600000000002</v>
      </c>
      <c r="AA1060" s="49">
        <v>0.71499999999999997</v>
      </c>
      <c r="AB1060" s="66">
        <f>Y1061/Price_data_Daily[[#This Row],[ASML]]-1</f>
        <v>9.5187604951796345E-4</v>
      </c>
      <c r="AC1060" s="68">
        <f>Z1061/Price_data_Daily[[#This Row],[S&amp;P500]]-1</f>
        <v>-1.6266989762123707E-3</v>
      </c>
      <c r="AD1060" s="70">
        <f t="shared" si="34"/>
        <v>196.43217940964115</v>
      </c>
      <c r="AE1060" s="70">
        <f t="shared" si="35"/>
        <v>162.83830226610732</v>
      </c>
    </row>
    <row r="1061" spans="24:31">
      <c r="X1061" s="6">
        <v>42810</v>
      </c>
      <c r="Y1061" s="49">
        <v>117.2486</v>
      </c>
      <c r="Z1061" s="49">
        <v>2381.3798999999999</v>
      </c>
      <c r="AA1061" s="49">
        <v>0.70799999999999996</v>
      </c>
      <c r="AB1061" s="66">
        <f>Y1062/Price_data_Daily[[#This Row],[ASML]]-1</f>
        <v>1.3550694848382117E-2</v>
      </c>
      <c r="AC1061" s="68">
        <f>Z1062/Price_data_Daily[[#This Row],[S&amp;P500]]-1</f>
        <v>-1.31432200296977E-3</v>
      </c>
      <c r="AD1061" s="70">
        <f t="shared" si="34"/>
        <v>199.09397193122385</v>
      </c>
      <c r="AE1061" s="70">
        <f t="shared" si="35"/>
        <v>162.62428030251274</v>
      </c>
    </row>
    <row r="1062" spans="24:31">
      <c r="X1062" s="6">
        <v>42811</v>
      </c>
      <c r="Y1062" s="49">
        <v>118.8374</v>
      </c>
      <c r="Z1062" s="49">
        <v>2378.25</v>
      </c>
      <c r="AA1062" s="49">
        <v>0.70799999999999996</v>
      </c>
      <c r="AB1062" s="66">
        <f>Y1063/Price_data_Daily[[#This Row],[ASML]]-1</f>
        <v>2.8930286256683146E-3</v>
      </c>
      <c r="AC1062" s="68">
        <f>Z1063/Price_data_Daily[[#This Row],[S&amp;P500]]-1</f>
        <v>-2.00988121517931E-3</v>
      </c>
      <c r="AD1062" s="70">
        <f t="shared" si="34"/>
        <v>199.66995649121887</v>
      </c>
      <c r="AE1062" s="70">
        <f t="shared" si="35"/>
        <v>162.29742481640068</v>
      </c>
    </row>
    <row r="1063" spans="24:31">
      <c r="X1063" s="6">
        <v>42814</v>
      </c>
      <c r="Y1063" s="49">
        <v>119.1812</v>
      </c>
      <c r="Z1063" s="49">
        <v>2373.4699999999998</v>
      </c>
      <c r="AA1063" s="49">
        <v>0.71</v>
      </c>
      <c r="AB1063" s="66">
        <f>Y1064/Price_data_Daily[[#This Row],[ASML]]-1</f>
        <v>-1.5202062070192368E-2</v>
      </c>
      <c r="AC1063" s="68">
        <f>Z1064/Price_data_Daily[[#This Row],[S&amp;P500]]-1</f>
        <v>-1.2407993359932812E-2</v>
      </c>
      <c r="AD1063" s="70">
        <f t="shared" si="34"/>
        <v>196.63456141908674</v>
      </c>
      <c r="AE1063" s="70">
        <f t="shared" si="35"/>
        <v>160.28363944694459</v>
      </c>
    </row>
    <row r="1064" spans="24:31">
      <c r="X1064" s="6">
        <v>42815</v>
      </c>
      <c r="Y1064" s="49">
        <v>117.3694</v>
      </c>
      <c r="Z1064" s="49">
        <v>2344.02</v>
      </c>
      <c r="AA1064" s="49">
        <v>0.753</v>
      </c>
      <c r="AB1064" s="66">
        <f>Y1065/Price_data_Daily[[#This Row],[ASML]]-1</f>
        <v>2.0582877649540698E-2</v>
      </c>
      <c r="AC1064" s="68">
        <f>Z1065/Price_data_Daily[[#This Row],[S&amp;P500]]-1</f>
        <v>1.8899156150544716E-3</v>
      </c>
      <c r="AD1064" s="70">
        <f t="shared" si="34"/>
        <v>200.68186653844688</v>
      </c>
      <c r="AE1064" s="70">
        <f t="shared" si="35"/>
        <v>160.58656199997313</v>
      </c>
    </row>
    <row r="1065" spans="24:31">
      <c r="X1065" s="6">
        <v>42816</v>
      </c>
      <c r="Y1065" s="49">
        <v>119.7852</v>
      </c>
      <c r="Z1065" s="49">
        <v>2348.4499999999998</v>
      </c>
      <c r="AA1065" s="49">
        <v>0.748</v>
      </c>
      <c r="AB1065" s="66">
        <f>Y1066/Price_data_Daily[[#This Row],[ASML]]-1</f>
        <v>2.3266647298665344E-3</v>
      </c>
      <c r="AC1065" s="68">
        <f>Z1066/Price_data_Daily[[#This Row],[S&amp;P500]]-1</f>
        <v>-1.0602737976110888E-3</v>
      </c>
      <c r="AD1065" s="70">
        <f t="shared" si="34"/>
        <v>201.14878595924566</v>
      </c>
      <c r="AE1065" s="70">
        <f t="shared" si="35"/>
        <v>160.41629627603612</v>
      </c>
    </row>
    <row r="1066" spans="24:31">
      <c r="X1066" s="6">
        <v>42817</v>
      </c>
      <c r="Y1066" s="49">
        <v>120.0639</v>
      </c>
      <c r="Z1066" s="49">
        <v>2345.96</v>
      </c>
      <c r="AA1066" s="49">
        <v>0.748</v>
      </c>
      <c r="AB1066" s="66">
        <f>Y1067/Price_data_Daily[[#This Row],[ASML]]-1</f>
        <v>2.337088833529477E-2</v>
      </c>
      <c r="AC1066" s="68">
        <f>Z1067/Price_data_Daily[[#This Row],[S&amp;P500]]-1</f>
        <v>-8.440041603438031E-4</v>
      </c>
      <c r="AD1066" s="70">
        <f t="shared" si="34"/>
        <v>205.8498117746793</v>
      </c>
      <c r="AE1066" s="70">
        <f t="shared" si="35"/>
        <v>160.2809042545922</v>
      </c>
    </row>
    <row r="1067" spans="24:31">
      <c r="X1067" s="6">
        <v>42818</v>
      </c>
      <c r="Y1067" s="49">
        <v>122.8699</v>
      </c>
      <c r="Z1067" s="49">
        <v>2343.98</v>
      </c>
      <c r="AA1067" s="49">
        <v>0.748</v>
      </c>
      <c r="AB1067" s="66">
        <f>Y1068/Price_data_Daily[[#This Row],[ASML]]-1</f>
        <v>3.4784760140604831E-3</v>
      </c>
      <c r="AC1067" s="68">
        <f>Z1068/Price_data_Daily[[#This Row],[S&amp;P500]]-1</f>
        <v>-1.0195906108414476E-3</v>
      </c>
      <c r="AD1067" s="70">
        <f t="shared" si="34"/>
        <v>206.56585540743637</v>
      </c>
      <c r="AE1067" s="70">
        <f t="shared" si="35"/>
        <v>160.11748334951704</v>
      </c>
    </row>
    <row r="1068" spans="24:31">
      <c r="X1068" s="6">
        <v>42821</v>
      </c>
      <c r="Y1068" s="49">
        <v>123.29730000000001</v>
      </c>
      <c r="Z1068" s="49">
        <v>2341.5900999999999</v>
      </c>
      <c r="AA1068" s="49">
        <v>0.75800000000000001</v>
      </c>
      <c r="AB1068" s="66">
        <f>Y1069/Price_data_Daily[[#This Row],[ASML]]-1</f>
        <v>8.2142917971439466E-3</v>
      </c>
      <c r="AC1068" s="68">
        <f>Z1069/Price_data_Daily[[#This Row],[S&amp;P500]]-1</f>
        <v>7.2514826570200253E-3</v>
      </c>
      <c r="AD1068" s="70">
        <f t="shared" si="34"/>
        <v>208.2626476190797</v>
      </c>
      <c r="AE1068" s="70">
        <f t="shared" si="35"/>
        <v>161.27857250311175</v>
      </c>
    </row>
    <row r="1069" spans="24:31">
      <c r="X1069" s="6">
        <v>42822</v>
      </c>
      <c r="Y1069" s="49">
        <v>124.31010000000001</v>
      </c>
      <c r="Z1069" s="49">
        <v>2358.5700999999999</v>
      </c>
      <c r="AA1069" s="49">
        <v>0.77300000000000002</v>
      </c>
      <c r="AB1069" s="66">
        <f>Y1070/Price_data_Daily[[#This Row],[ASML]]-1</f>
        <v>-6.5779047720176953E-3</v>
      </c>
      <c r="AC1069" s="68">
        <f>Z1070/Price_data_Daily[[#This Row],[S&amp;P500]]-1</f>
        <v>1.0853186004520232E-3</v>
      </c>
      <c r="AD1069" s="70">
        <f t="shared" si="34"/>
        <v>206.89271575547312</v>
      </c>
      <c r="AE1069" s="70">
        <f t="shared" si="35"/>
        <v>161.45361113770372</v>
      </c>
    </row>
    <row r="1070" spans="24:31">
      <c r="X1070" s="6">
        <v>42823</v>
      </c>
      <c r="Y1070" s="49">
        <v>123.4924</v>
      </c>
      <c r="Z1070" s="49">
        <v>2361.1298999999999</v>
      </c>
      <c r="AA1070" s="49">
        <v>0.755</v>
      </c>
      <c r="AB1070" s="66">
        <f>Y1071/Price_data_Daily[[#This Row],[ASML]]-1</f>
        <v>-2.1062024869547002E-3</v>
      </c>
      <c r="AC1070" s="68">
        <f>Z1071/Price_data_Daily[[#This Row],[S&amp;P500]]-1</f>
        <v>2.9351201727614296E-3</v>
      </c>
      <c r="AD1070" s="70">
        <f t="shared" si="34"/>
        <v>206.45695780301614</v>
      </c>
      <c r="AE1070" s="70">
        <f t="shared" si="35"/>
        <v>161.92749688871916</v>
      </c>
    </row>
    <row r="1071" spans="24:31">
      <c r="X1071" s="6">
        <v>42824</v>
      </c>
      <c r="Y1071" s="49">
        <v>123.2323</v>
      </c>
      <c r="Z1071" s="49">
        <v>2368.0601000000001</v>
      </c>
      <c r="AA1071" s="49">
        <v>0.75800000000000001</v>
      </c>
      <c r="AB1071" s="66">
        <f>Y1072/Price_data_Daily[[#This Row],[ASML]]-1</f>
        <v>1.2813199136914033E-3</v>
      </c>
      <c r="AC1071" s="68">
        <f>Z1072/Price_data_Daily[[#This Row],[S&amp;P500]]-1</f>
        <v>-2.2550525639110086E-3</v>
      </c>
      <c r="AD1071" s="70">
        <f t="shared" si="34"/>
        <v>206.7214952143693</v>
      </c>
      <c r="AE1071" s="70">
        <f t="shared" si="35"/>
        <v>161.56234187169255</v>
      </c>
    </row>
    <row r="1072" spans="24:31">
      <c r="X1072" s="6">
        <v>42825</v>
      </c>
      <c r="Y1072" s="49">
        <v>123.39019999999999</v>
      </c>
      <c r="Z1072" s="49">
        <v>2362.7199999999998</v>
      </c>
      <c r="AA1072" s="49">
        <v>0.73799999999999999</v>
      </c>
      <c r="AB1072" s="66">
        <f>Y1073/Price_data_Daily[[#This Row],[ASML]]-1</f>
        <v>-4.6689283265607395E-3</v>
      </c>
      <c r="AC1072" s="68">
        <f>Z1073/Price_data_Daily[[#This Row],[S&amp;P500]]-1</f>
        <v>-1.6421327960993715E-3</v>
      </c>
      <c r="AD1072" s="70">
        <f t="shared" si="34"/>
        <v>205.75632736965395</v>
      </c>
      <c r="AE1072" s="70">
        <f t="shared" si="35"/>
        <v>161.29703505149044</v>
      </c>
    </row>
    <row r="1073" spans="24:31">
      <c r="X1073" s="6">
        <v>42828</v>
      </c>
      <c r="Y1073" s="49">
        <v>122.8141</v>
      </c>
      <c r="Z1073" s="49">
        <v>2358.8400999999999</v>
      </c>
      <c r="AA1073" s="49">
        <v>0.74</v>
      </c>
      <c r="AB1073" s="66">
        <f>Y1074/Price_data_Daily[[#This Row],[ASML]]-1</f>
        <v>4.2372984860858942E-3</v>
      </c>
      <c r="AC1073" s="68">
        <f>Z1074/Price_data_Daily[[#This Row],[S&amp;P500]]-1</f>
        <v>5.5951227893746847E-4</v>
      </c>
      <c r="AD1073" s="70">
        <f t="shared" si="34"/>
        <v>206.62817834411999</v>
      </c>
      <c r="AE1073" s="70">
        <f t="shared" si="35"/>
        <v>161.38728272315797</v>
      </c>
    </row>
    <row r="1074" spans="24:31">
      <c r="X1074" s="6">
        <v>42829</v>
      </c>
      <c r="Y1074" s="49">
        <v>123.33450000000001</v>
      </c>
      <c r="Z1074" s="49">
        <v>2360.1599000000001</v>
      </c>
      <c r="AA1074" s="49">
        <v>0.78</v>
      </c>
      <c r="AB1074" s="66">
        <f>Y1075/Price_data_Daily[[#This Row],[ASML]]-1</f>
        <v>-1.2882040305024156E-2</v>
      </c>
      <c r="AC1074" s="68">
        <f>Z1075/Price_data_Daily[[#This Row],[S&amp;P500]]-1</f>
        <v>-3.0548353948393059E-3</v>
      </c>
      <c r="AD1074" s="70">
        <f t="shared" si="34"/>
        <v>203.96638582253732</v>
      </c>
      <c r="AE1074" s="70">
        <f t="shared" si="35"/>
        <v>160.89427113961833</v>
      </c>
    </row>
    <row r="1075" spans="24:31">
      <c r="X1075" s="6">
        <v>42830</v>
      </c>
      <c r="Y1075" s="49">
        <v>121.7457</v>
      </c>
      <c r="Z1075" s="49">
        <v>2352.9499999999998</v>
      </c>
      <c r="AA1075" s="49">
        <v>0.78</v>
      </c>
      <c r="AB1075" s="66">
        <f>Y1076/Price_data_Daily[[#This Row],[ASML]]-1</f>
        <v>-3.8194367439670085E-4</v>
      </c>
      <c r="AC1075" s="68">
        <f>Z1076/Price_data_Daily[[#This Row],[S&amp;P500]]-1</f>
        <v>1.9294927644020188E-3</v>
      </c>
      <c r="AD1075" s="70">
        <f t="shared" si="34"/>
        <v>203.88848215168284</v>
      </c>
      <c r="AE1075" s="70">
        <f t="shared" si="35"/>
        <v>161.20471547161597</v>
      </c>
    </row>
    <row r="1076" spans="24:31">
      <c r="X1076" s="6">
        <v>42831</v>
      </c>
      <c r="Y1076" s="49">
        <v>121.6992</v>
      </c>
      <c r="Z1076" s="49">
        <v>2357.4899999999998</v>
      </c>
      <c r="AA1076" s="49">
        <v>0.78800000000000003</v>
      </c>
      <c r="AB1076" s="66">
        <f>Y1077/Price_data_Daily[[#This Row],[ASML]]-1</f>
        <v>1.5267150482500824E-3</v>
      </c>
      <c r="AC1076" s="68">
        <f>Z1077/Price_data_Daily[[#This Row],[S&amp;P500]]-1</f>
        <v>-8.2715091050222789E-4</v>
      </c>
      <c r="AD1076" s="70">
        <f t="shared" si="34"/>
        <v>204.19976176554869</v>
      </c>
      <c r="AE1076" s="70">
        <f t="shared" si="35"/>
        <v>161.07137484443638</v>
      </c>
    </row>
    <row r="1077" spans="24:31">
      <c r="X1077" s="6">
        <v>42832</v>
      </c>
      <c r="Y1077" s="49">
        <v>121.88500000000001</v>
      </c>
      <c r="Z1077" s="49">
        <v>2355.54</v>
      </c>
      <c r="AA1077" s="49">
        <v>0.79800000000000004</v>
      </c>
      <c r="AB1077" s="66">
        <f>Y1078/Price_data_Daily[[#This Row],[ASML]]-1</f>
        <v>-9.6812569225089851E-3</v>
      </c>
      <c r="AC1077" s="68">
        <f>Z1078/Price_data_Daily[[#This Row],[S&amp;P500]]-1</f>
        <v>6.876979376280179E-4</v>
      </c>
      <c r="AD1077" s="70">
        <f t="shared" si="34"/>
        <v>202.22285140838127</v>
      </c>
      <c r="AE1077" s="70">
        <f t="shared" si="35"/>
        <v>161.18214329672782</v>
      </c>
    </row>
    <row r="1078" spans="24:31">
      <c r="X1078" s="6">
        <v>42835</v>
      </c>
      <c r="Y1078" s="49">
        <v>120.705</v>
      </c>
      <c r="Z1078" s="49">
        <v>2357.1599000000001</v>
      </c>
      <c r="AA1078" s="49">
        <v>0.78800000000000003</v>
      </c>
      <c r="AB1078" s="66">
        <f>Y1079/Price_data_Daily[[#This Row],[ASML]]-1</f>
        <v>-7.6964500227827415E-4</v>
      </c>
      <c r="AC1078" s="68">
        <f>Z1079/Price_data_Daily[[#This Row],[S&amp;P500]]-1</f>
        <v>-1.4338866022622909E-3</v>
      </c>
      <c r="AD1078" s="70">
        <f t="shared" si="34"/>
        <v>202.06721160144835</v>
      </c>
      <c r="AE1078" s="70">
        <f t="shared" si="35"/>
        <v>160.95102638093073</v>
      </c>
    </row>
    <row r="1079" spans="24:31">
      <c r="X1079" s="6">
        <v>42836</v>
      </c>
      <c r="Y1079" s="49">
        <v>120.6121</v>
      </c>
      <c r="Z1079" s="49">
        <v>2353.7800000000002</v>
      </c>
      <c r="AA1079" s="49">
        <v>0.8</v>
      </c>
      <c r="AB1079" s="66">
        <f>Y1080/Price_data_Daily[[#This Row],[ASML]]-1</f>
        <v>-6.1627315998975529E-3</v>
      </c>
      <c r="AC1079" s="68">
        <f>Z1080/Price_data_Daily[[#This Row],[S&amp;P500]]-1</f>
        <v>-3.7599520770845718E-3</v>
      </c>
      <c r="AD1079" s="70">
        <f t="shared" si="34"/>
        <v>200.82192561120891</v>
      </c>
      <c r="AE1079" s="70">
        <f t="shared" si="35"/>
        <v>160.34585823498085</v>
      </c>
    </row>
    <row r="1080" spans="24:31">
      <c r="X1080" s="6">
        <v>42837</v>
      </c>
      <c r="Y1080" s="49">
        <v>119.86879999999999</v>
      </c>
      <c r="Z1080" s="49">
        <v>2344.9299000000001</v>
      </c>
      <c r="AA1080" s="49">
        <v>0.79300000000000004</v>
      </c>
      <c r="AB1080" s="66">
        <f>Y1081/Price_data_Daily[[#This Row],[ASML]]-1</f>
        <v>-4.8836728156116394E-3</v>
      </c>
      <c r="AC1080" s="68">
        <f>Z1081/Price_data_Daily[[#This Row],[S&amp;P500]]-1</f>
        <v>-6.8146600032692461E-3</v>
      </c>
      <c r="AD1080" s="70">
        <f t="shared" si="34"/>
        <v>199.84117703232266</v>
      </c>
      <c r="AE1080" s="70">
        <f t="shared" si="35"/>
        <v>159.25315572817703</v>
      </c>
    </row>
    <row r="1081" spans="24:31">
      <c r="X1081" s="6">
        <v>42838</v>
      </c>
      <c r="Y1081" s="49">
        <v>119.2834</v>
      </c>
      <c r="Z1081" s="49">
        <v>2328.9499999999998</v>
      </c>
      <c r="AA1081" s="49">
        <v>0.79</v>
      </c>
      <c r="AB1081" s="66">
        <f>Y1082/Price_data_Daily[[#This Row],[ASML]]-1</f>
        <v>1.3943264528006427E-2</v>
      </c>
      <c r="AC1081" s="68">
        <f>Z1082/Price_data_Daily[[#This Row],[S&amp;P500]]-1</f>
        <v>8.6133236007643887E-3</v>
      </c>
      <c r="AD1081" s="70">
        <f t="shared" si="34"/>
        <v>202.6276154272725</v>
      </c>
      <c r="AE1081" s="70">
        <f t="shared" si="35"/>
        <v>160.62485469290675</v>
      </c>
    </row>
    <row r="1082" spans="24:31">
      <c r="X1082" s="6">
        <v>42842</v>
      </c>
      <c r="Y1082" s="49">
        <v>120.9466</v>
      </c>
      <c r="Z1082" s="49">
        <v>2349.0100000000002</v>
      </c>
      <c r="AA1082" s="49">
        <v>0.79</v>
      </c>
      <c r="AB1082" s="66">
        <f>Y1083/Price_data_Daily[[#This Row],[ASML]]-1</f>
        <v>3.6875778236014067E-3</v>
      </c>
      <c r="AC1082" s="68">
        <f>Z1083/Price_data_Daily[[#This Row],[S&amp;P500]]-1</f>
        <v>-2.9033933444303495E-3</v>
      </c>
      <c r="AD1082" s="70">
        <f t="shared" si="34"/>
        <v>203.37482052837134</v>
      </c>
      <c r="AE1082" s="70">
        <f t="shared" si="35"/>
        <v>160.15849755884128</v>
      </c>
    </row>
    <row r="1083" spans="24:31">
      <c r="X1083" s="6">
        <v>42843</v>
      </c>
      <c r="Y1083" s="49">
        <v>121.3926</v>
      </c>
      <c r="Z1083" s="49">
        <v>2342.1898999999999</v>
      </c>
      <c r="AA1083" s="49">
        <v>0.80500000000000005</v>
      </c>
      <c r="AB1083" s="66">
        <f>Y1084/Price_data_Daily[[#This Row],[ASML]]-1</f>
        <v>-2.8779348988323794E-2</v>
      </c>
      <c r="AC1083" s="68">
        <f>Z1084/Price_data_Daily[[#This Row],[S&amp;P500]]-1</f>
        <v>-1.7163424707791197E-3</v>
      </c>
      <c r="AD1083" s="70">
        <f t="shared" si="34"/>
        <v>197.52182559294764</v>
      </c>
      <c r="AE1083" s="70">
        <f t="shared" si="35"/>
        <v>159.88361072742487</v>
      </c>
    </row>
    <row r="1084" spans="24:31">
      <c r="X1084" s="6">
        <v>42844</v>
      </c>
      <c r="Y1084" s="49">
        <v>117.899</v>
      </c>
      <c r="Z1084" s="49">
        <v>2338.1698999999999</v>
      </c>
      <c r="AA1084" s="49">
        <v>0.78500000000000003</v>
      </c>
      <c r="AB1084" s="66">
        <f>Y1085/Price_data_Daily[[#This Row],[ASML]]-1</f>
        <v>2.4903519113817829E-2</v>
      </c>
      <c r="AC1084" s="68">
        <f>Z1085/Price_data_Daily[[#This Row],[S&amp;P500]]-1</f>
        <v>7.5572780232950887E-3</v>
      </c>
      <c r="AD1084" s="70">
        <f t="shared" si="34"/>
        <v>202.44081415199778</v>
      </c>
      <c r="AE1084" s="70">
        <f t="shared" si="35"/>
        <v>161.09189562506029</v>
      </c>
    </row>
    <row r="1085" spans="24:31">
      <c r="X1085" s="6">
        <v>42845</v>
      </c>
      <c r="Y1085" s="49">
        <v>120.8351</v>
      </c>
      <c r="Z1085" s="49">
        <v>2355.8400999999999</v>
      </c>
      <c r="AA1085" s="49">
        <v>0.77</v>
      </c>
      <c r="AB1085" s="66">
        <f>Y1086/Price_data_Daily[[#This Row],[ASML]]-1</f>
        <v>-1.5392878393771792E-4</v>
      </c>
      <c r="AC1085" s="68">
        <f>Z1086/Price_data_Daily[[#This Row],[S&amp;P500]]-1</f>
        <v>-3.0350956331883783E-3</v>
      </c>
      <c r="AD1085" s="70">
        <f t="shared" si="34"/>
        <v>202.40965268365602</v>
      </c>
      <c r="AE1085" s="70">
        <f t="shared" si="35"/>
        <v>160.60296631610663</v>
      </c>
    </row>
    <row r="1086" spans="24:31">
      <c r="X1086" s="6">
        <v>42846</v>
      </c>
      <c r="Y1086" s="49">
        <v>120.8165</v>
      </c>
      <c r="Z1086" s="49">
        <v>2348.6898999999999</v>
      </c>
      <c r="AA1086" s="49">
        <v>0.76300000000000001</v>
      </c>
      <c r="AB1086" s="66">
        <f>Y1087/Price_data_Daily[[#This Row],[ASML]]-1</f>
        <v>2.6378847260100979E-2</v>
      </c>
      <c r="AC1086" s="68">
        <f>Z1087/Price_data_Daily[[#This Row],[S&amp;P500]]-1</f>
        <v>1.0840085785696951E-2</v>
      </c>
      <c r="AD1086" s="70">
        <f t="shared" si="34"/>
        <v>207.74898599576827</v>
      </c>
      <c r="AE1086" s="70">
        <f t="shared" si="35"/>
        <v>162.34391624841064</v>
      </c>
    </row>
    <row r="1087" spans="24:31">
      <c r="X1087" s="6">
        <v>42849</v>
      </c>
      <c r="Y1087" s="49">
        <v>124.0035</v>
      </c>
      <c r="Z1087" s="49">
        <v>2374.1498999999999</v>
      </c>
      <c r="AA1087" s="49">
        <v>0.77</v>
      </c>
      <c r="AB1087" s="66">
        <f>Y1088/Price_data_Daily[[#This Row],[ASML]]-1</f>
        <v>5.8441898817371829E-3</v>
      </c>
      <c r="AC1087" s="68">
        <f>Z1088/Price_data_Daily[[#This Row],[S&amp;P500]]-1</f>
        <v>6.0906853438360553E-3</v>
      </c>
      <c r="AD1087" s="70">
        <f t="shared" si="34"/>
        <v>208.96311051766588</v>
      </c>
      <c r="AE1087" s="70">
        <f t="shared" si="35"/>
        <v>163.33270195976579</v>
      </c>
    </row>
    <row r="1088" spans="24:31">
      <c r="X1088" s="6">
        <v>42850</v>
      </c>
      <c r="Y1088" s="49">
        <v>124.7282</v>
      </c>
      <c r="Z1088" s="49">
        <v>2388.6100999999999</v>
      </c>
      <c r="AA1088" s="49">
        <v>0.80800000000000005</v>
      </c>
      <c r="AB1088" s="66">
        <f>Y1089/Price_data_Daily[[#This Row],[ASML]]-1</f>
        <v>-1.3260032614917927E-2</v>
      </c>
      <c r="AC1088" s="68">
        <f>Z1089/Price_data_Daily[[#This Row],[S&amp;P500]]-1</f>
        <v>-4.8567993579196056E-4</v>
      </c>
      <c r="AD1088" s="70">
        <f t="shared" si="34"/>
        <v>206.19225285688694</v>
      </c>
      <c r="AE1088" s="70">
        <f t="shared" si="35"/>
        <v>163.25337454356523</v>
      </c>
    </row>
    <row r="1089" spans="24:31">
      <c r="X1089" s="6">
        <v>42851</v>
      </c>
      <c r="Y1089" s="49">
        <v>123.07429999999999</v>
      </c>
      <c r="Z1089" s="49">
        <v>2387.4499999999998</v>
      </c>
      <c r="AA1089" s="49">
        <v>0.80300000000000005</v>
      </c>
      <c r="AB1089" s="66">
        <f>Y1090/Price_data_Daily[[#This Row],[ASML]]-1</f>
        <v>3.6993913432781245E-3</v>
      </c>
      <c r="AC1089" s="68">
        <f>Z1090/Price_data_Daily[[#This Row],[S&amp;P500]]-1</f>
        <v>5.5289116002432692E-4</v>
      </c>
      <c r="AD1089" s="70">
        <f t="shared" si="34"/>
        <v>206.95503869215673</v>
      </c>
      <c r="AE1089" s="70">
        <f t="shared" si="35"/>
        <v>163.34363589119451</v>
      </c>
    </row>
    <row r="1090" spans="24:31">
      <c r="X1090" s="6">
        <v>42852</v>
      </c>
      <c r="Y1090" s="49">
        <v>123.5296</v>
      </c>
      <c r="Z1090" s="49">
        <v>2388.77</v>
      </c>
      <c r="AA1090" s="49">
        <v>0.78500000000000003</v>
      </c>
      <c r="AB1090" s="66">
        <f>Y1091/Price_data_Daily[[#This Row],[ASML]]-1</f>
        <v>1.5720928425251302E-3</v>
      </c>
      <c r="AC1090" s="68">
        <f>Z1091/Price_data_Daily[[#This Row],[S&amp;P500]]-1</f>
        <v>-1.9131184668260692E-3</v>
      </c>
      <c r="AD1090" s="70">
        <f t="shared" si="34"/>
        <v>207.28039122720918</v>
      </c>
      <c r="AE1090" s="70">
        <f t="shared" si="35"/>
        <v>163.03114016493254</v>
      </c>
    </row>
    <row r="1091" spans="24:31">
      <c r="X1091" s="6">
        <v>42853</v>
      </c>
      <c r="Y1091" s="49">
        <v>123.7238</v>
      </c>
      <c r="Z1091" s="49">
        <v>2384.1999999999998</v>
      </c>
      <c r="AA1091" s="49">
        <v>0.78</v>
      </c>
      <c r="AB1091" s="66">
        <f>Y1092/Price_data_Daily[[#This Row],[ASML]]-1</f>
        <v>7.6606117820501307E-3</v>
      </c>
      <c r="AC1091" s="68">
        <f>Z1092/Price_data_Daily[[#This Row],[S&amp;P500]]-1</f>
        <v>1.73227917121066E-3</v>
      </c>
      <c r="AD1091" s="70">
        <f t="shared" si="34"/>
        <v>208.8682858344323</v>
      </c>
      <c r="AE1091" s="70">
        <f t="shared" si="35"/>
        <v>163.31355561329897</v>
      </c>
    </row>
    <row r="1092" spans="24:31">
      <c r="X1092" s="6">
        <v>42856</v>
      </c>
      <c r="Y1092" s="49">
        <v>124.6716</v>
      </c>
      <c r="Z1092" s="49">
        <v>2388.3301000000001</v>
      </c>
      <c r="AA1092" s="49">
        <v>0.78500000000000003</v>
      </c>
      <c r="AB1092" s="66">
        <f>Y1093/Price_data_Daily[[#This Row],[ASML]]-1</f>
        <v>1.6031718530924444E-2</v>
      </c>
      <c r="AC1092" s="68">
        <f>Z1093/Price_data_Daily[[#This Row],[S&amp;P500]]-1</f>
        <v>1.1890316166931481E-3</v>
      </c>
      <c r="AD1092" s="70">
        <f t="shared" si="34"/>
        <v>212.2168034029666</v>
      </c>
      <c r="AE1092" s="70">
        <f t="shared" si="35"/>
        <v>163.50774059435776</v>
      </c>
    </row>
    <row r="1093" spans="24:31">
      <c r="X1093" s="6">
        <v>42857</v>
      </c>
      <c r="Y1093" s="49">
        <v>126.6703</v>
      </c>
      <c r="Z1093" s="49">
        <v>2391.1698999999999</v>
      </c>
      <c r="AA1093" s="49">
        <v>0.84299999999999997</v>
      </c>
      <c r="AB1093" s="66">
        <f>Y1094/Price_data_Daily[[#This Row],[ASML]]-1</f>
        <v>-6.0748257484192214E-3</v>
      </c>
      <c r="AC1093" s="68">
        <f>Z1094/Price_data_Daily[[#This Row],[S&amp;P500]]-1</f>
        <v>-1.2713442068671421E-3</v>
      </c>
      <c r="AD1093" s="70">
        <f t="shared" si="34"/>
        <v>210.92762330140704</v>
      </c>
      <c r="AE1093" s="70">
        <f t="shared" si="35"/>
        <v>163.29986597557519</v>
      </c>
    </row>
    <row r="1094" spans="24:31">
      <c r="X1094" s="6">
        <v>42858</v>
      </c>
      <c r="Y1094" s="49">
        <v>125.9008</v>
      </c>
      <c r="Z1094" s="49">
        <v>2388.1298999999999</v>
      </c>
      <c r="AA1094" s="49">
        <v>0.84799999999999998</v>
      </c>
      <c r="AB1094" s="66">
        <f>Y1095/Price_data_Daily[[#This Row],[ASML]]-1</f>
        <v>6.6337942252947535E-3</v>
      </c>
      <c r="AC1094" s="68">
        <f>Z1095/Price_data_Daily[[#This Row],[S&amp;P500]]-1</f>
        <v>5.8208726418107481E-4</v>
      </c>
      <c r="AD1094" s="70">
        <f t="shared" si="34"/>
        <v>212.32687375081906</v>
      </c>
      <c r="AE1094" s="70">
        <f t="shared" si="35"/>
        <v>163.39492074780205</v>
      </c>
    </row>
    <row r="1095" spans="24:31">
      <c r="X1095" s="6">
        <v>42859</v>
      </c>
      <c r="Y1095" s="49">
        <v>126.736</v>
      </c>
      <c r="Z1095" s="49">
        <v>2389.52</v>
      </c>
      <c r="AA1095" s="49">
        <v>0.85499999999999998</v>
      </c>
      <c r="AB1095" s="66">
        <f>Y1096/Price_data_Daily[[#This Row],[ASML]]-1</f>
        <v>5.7749968438327581E-3</v>
      </c>
      <c r="AC1095" s="68">
        <f>Z1096/Price_data_Daily[[#This Row],[S&amp;P500]]-1</f>
        <v>4.0886872677357022E-3</v>
      </c>
      <c r="AD1095" s="70">
        <f t="shared" si="34"/>
        <v>213.55306077659091</v>
      </c>
      <c r="AE1095" s="70">
        <f t="shared" si="35"/>
        <v>164.06299147987627</v>
      </c>
    </row>
    <row r="1096" spans="24:31">
      <c r="X1096" s="6">
        <v>42860</v>
      </c>
      <c r="Y1096" s="49">
        <v>127.4679</v>
      </c>
      <c r="Z1096" s="49">
        <v>2399.29</v>
      </c>
      <c r="AA1096" s="49">
        <v>0.86799999999999999</v>
      </c>
      <c r="AB1096" s="66">
        <f>Y1097/Price_data_Daily[[#This Row],[ASML]]-1</f>
        <v>-1.8919273009126325E-2</v>
      </c>
      <c r="AC1096" s="68">
        <f>Z1097/Price_data_Daily[[#This Row],[S&amp;P500]]-1</f>
        <v>3.7469418036062407E-5</v>
      </c>
      <c r="AD1096" s="70">
        <f t="shared" si="34"/>
        <v>209.51279211782403</v>
      </c>
      <c r="AE1096" s="70">
        <f t="shared" si="35"/>
        <v>164.06913882468828</v>
      </c>
    </row>
    <row r="1097" spans="24:31">
      <c r="X1097" s="6">
        <v>42863</v>
      </c>
      <c r="Y1097" s="49">
        <v>125.05629999999999</v>
      </c>
      <c r="Z1097" s="49">
        <v>2399.3798999999999</v>
      </c>
      <c r="AA1097" s="49">
        <v>0.87</v>
      </c>
      <c r="AB1097" s="66">
        <f>Y1098/Price_data_Daily[[#This Row],[ASML]]-1</f>
        <v>1.2681488257688889E-2</v>
      </c>
      <c r="AC1097" s="68">
        <f>Z1098/Price_data_Daily[[#This Row],[S&amp;P500]]-1</f>
        <v>-1.0252649028192895E-3</v>
      </c>
      <c r="AD1097" s="70">
        <f t="shared" si="34"/>
        <v>212.16972613090184</v>
      </c>
      <c r="AE1097" s="70">
        <f t="shared" si="35"/>
        <v>163.90092449501554</v>
      </c>
    </row>
    <row r="1098" spans="24:31">
      <c r="X1098" s="6">
        <v>42864</v>
      </c>
      <c r="Y1098" s="49">
        <v>126.6422</v>
      </c>
      <c r="Z1098" s="49">
        <v>2396.9198999999999</v>
      </c>
      <c r="AA1098" s="49">
        <v>0.89</v>
      </c>
      <c r="AB1098" s="66">
        <f>Y1099/Price_data_Daily[[#This Row],[ASML]]-1</f>
        <v>-8.5958708866397116E-3</v>
      </c>
      <c r="AC1098" s="68">
        <f>Z1099/Price_data_Daily[[#This Row],[S&amp;P500]]-1</f>
        <v>1.1306176731229467E-3</v>
      </c>
      <c r="AD1098" s="70">
        <f t="shared" si="34"/>
        <v>210.34594255902689</v>
      </c>
      <c r="AE1098" s="70">
        <f t="shared" si="35"/>
        <v>164.08623377689079</v>
      </c>
    </row>
    <row r="1099" spans="24:31">
      <c r="X1099" s="6">
        <v>42865</v>
      </c>
      <c r="Y1099" s="49">
        <v>125.5536</v>
      </c>
      <c r="Z1099" s="49">
        <v>2399.6298999999999</v>
      </c>
      <c r="AA1099" s="49">
        <v>0.875</v>
      </c>
      <c r="AB1099" s="66">
        <f>Y1100/Price_data_Daily[[#This Row],[ASML]]-1</f>
        <v>2.6912808553478662E-3</v>
      </c>
      <c r="AC1099" s="68">
        <f>Z1100/Price_data_Daily[[#This Row],[S&amp;P500]]-1</f>
        <v>-2.162833526953456E-3</v>
      </c>
      <c r="AD1099" s="70">
        <f t="shared" si="34"/>
        <v>210.91204256723611</v>
      </c>
      <c r="AE1099" s="70">
        <f t="shared" si="35"/>
        <v>163.7313425691666</v>
      </c>
    </row>
    <row r="1100" spans="24:31">
      <c r="X1100" s="6">
        <v>42866</v>
      </c>
      <c r="Y1100" s="49">
        <v>125.89149999999999</v>
      </c>
      <c r="Z1100" s="49">
        <v>2394.4398999999999</v>
      </c>
      <c r="AA1100" s="49">
        <v>0.86</v>
      </c>
      <c r="AB1100" s="66">
        <f>Y1101/Price_data_Daily[[#This Row],[ASML]]-1</f>
        <v>9.5407553329653894E-3</v>
      </c>
      <c r="AC1100" s="68">
        <f>Z1101/Price_data_Daily[[#This Row],[S&amp;P500]]-1</f>
        <v>-1.4784250797023057E-3</v>
      </c>
      <c r="AD1100" s="70">
        <f t="shared" si="34"/>
        <v>212.92430276214608</v>
      </c>
      <c r="AE1100" s="70">
        <f t="shared" si="35"/>
        <v>163.48927804597901</v>
      </c>
    </row>
    <row r="1101" spans="24:31">
      <c r="X1101" s="6">
        <v>42867</v>
      </c>
      <c r="Y1101" s="49">
        <v>127.0926</v>
      </c>
      <c r="Z1101" s="49">
        <v>2390.8998999999999</v>
      </c>
      <c r="AA1101" s="49">
        <v>0.85499999999999998</v>
      </c>
      <c r="AB1101" s="66">
        <f>Y1102/Price_data_Daily[[#This Row],[ASML]]-1</f>
        <v>2.2149204595702798E-3</v>
      </c>
      <c r="AC1101" s="68">
        <f>Z1102/Price_data_Daily[[#This Row],[S&amp;P500]]-1</f>
        <v>4.7765278671851874E-3</v>
      </c>
      <c r="AD1101" s="70">
        <f t="shared" si="34"/>
        <v>213.39591315667369</v>
      </c>
      <c r="AE1101" s="70">
        <f t="shared" si="35"/>
        <v>164.27018913855161</v>
      </c>
    </row>
    <row r="1102" spans="24:31">
      <c r="X1102" s="6">
        <v>42870</v>
      </c>
      <c r="Y1102" s="49">
        <v>127.3741</v>
      </c>
      <c r="Z1102" s="49">
        <v>2402.3200999999999</v>
      </c>
      <c r="AA1102" s="49">
        <v>0.86299999999999999</v>
      </c>
      <c r="AB1102" s="66">
        <f>Y1103/Price_data_Daily[[#This Row],[ASML]]-1</f>
        <v>1.1197723870080223E-2</v>
      </c>
      <c r="AC1102" s="68">
        <f>Z1103/Price_data_Daily[[#This Row],[S&amp;P500]]-1</f>
        <v>-6.8691928273845182E-4</v>
      </c>
      <c r="AD1102" s="70">
        <f t="shared" ref="AD1102:AD1165" si="36">AD1101*(1+AB1102)</f>
        <v>215.78546166720574</v>
      </c>
      <c r="AE1102" s="70">
        <f t="shared" ref="AE1102:AE1165" si="37">AE1101*(1+AC1102)</f>
        <v>164.15734877805326</v>
      </c>
    </row>
    <row r="1103" spans="24:31">
      <c r="X1103" s="6">
        <v>42871</v>
      </c>
      <c r="Y1103" s="49">
        <v>128.8004</v>
      </c>
      <c r="Z1103" s="49">
        <v>2400.6698999999999</v>
      </c>
      <c r="AA1103" s="49">
        <v>0.89</v>
      </c>
      <c r="AB1103" s="66">
        <f>Y1104/Price_data_Daily[[#This Row],[ASML]]-1</f>
        <v>-3.2419930372886929E-2</v>
      </c>
      <c r="AC1103" s="68">
        <f>Z1104/Price_data_Daily[[#This Row],[S&amp;P500]]-1</f>
        <v>-1.8178217671658947E-2</v>
      </c>
      <c r="AD1103" s="70">
        <f t="shared" si="36"/>
        <v>208.78971202447366</v>
      </c>
      <c r="AE1103" s="70">
        <f t="shared" si="37"/>
        <v>161.17326075956336</v>
      </c>
    </row>
    <row r="1104" spans="24:31">
      <c r="X1104" s="6">
        <v>42872</v>
      </c>
      <c r="Y1104" s="49">
        <v>124.6247</v>
      </c>
      <c r="Z1104" s="49">
        <v>2357.0300000000002</v>
      </c>
      <c r="AA1104" s="49">
        <v>0.875</v>
      </c>
      <c r="AB1104" s="66">
        <f>Y1105/Price_data_Daily[[#This Row],[ASML]]-1</f>
        <v>8.9605030142498876E-3</v>
      </c>
      <c r="AC1104" s="68">
        <f>Z1105/Price_data_Daily[[#This Row],[S&amp;P500]]-1</f>
        <v>3.6868431882495223E-3</v>
      </c>
      <c r="AD1104" s="70">
        <f t="shared" si="36"/>
        <v>210.66057286841331</v>
      </c>
      <c r="AE1104" s="70">
        <f t="shared" si="37"/>
        <v>161.76748129812273</v>
      </c>
    </row>
    <row r="1105" spans="24:31">
      <c r="X1105" s="6">
        <v>42873</v>
      </c>
      <c r="Y1105" s="49">
        <v>125.7414</v>
      </c>
      <c r="Z1105" s="49">
        <v>2365.7199999999998</v>
      </c>
      <c r="AA1105" s="49">
        <v>0.89300000000000002</v>
      </c>
      <c r="AB1105" s="66">
        <f>Y1106/Price_data_Daily[[#This Row],[ASML]]-1</f>
        <v>6.3423820635049033E-3</v>
      </c>
      <c r="AC1105" s="68">
        <f>Z1106/Price_data_Daily[[#This Row],[S&amp;P500]]-1</f>
        <v>6.7674957306866901E-3</v>
      </c>
      <c r="AD1105" s="70">
        <f t="shared" si="36"/>
        <v>211.99666270726161</v>
      </c>
      <c r="AE1105" s="70">
        <f t="shared" si="37"/>
        <v>162.86224203717171</v>
      </c>
    </row>
    <row r="1106" spans="24:31">
      <c r="X1106" s="6">
        <v>42874</v>
      </c>
      <c r="Y1106" s="49">
        <v>126.5389</v>
      </c>
      <c r="Z1106" s="49">
        <v>2381.73</v>
      </c>
      <c r="AA1106" s="49">
        <v>0.88800000000000001</v>
      </c>
      <c r="AB1106" s="66">
        <f>Y1107/Price_data_Daily[[#This Row],[ASML]]-1</f>
        <v>-4.7455762615290498E-3</v>
      </c>
      <c r="AC1106" s="68">
        <f>Z1107/Price_data_Daily[[#This Row],[S&amp;P500]]-1</f>
        <v>5.160114706536767E-3</v>
      </c>
      <c r="AD1106" s="70">
        <f t="shared" si="36"/>
        <v>210.99061637719464</v>
      </c>
      <c r="AE1106" s="70">
        <f t="shared" si="37"/>
        <v>163.70262988744727</v>
      </c>
    </row>
    <row r="1107" spans="24:31">
      <c r="X1107" s="6">
        <v>42877</v>
      </c>
      <c r="Y1107" s="49">
        <v>125.9384</v>
      </c>
      <c r="Z1107" s="49">
        <v>2394.02</v>
      </c>
      <c r="AA1107" s="49">
        <v>0.878</v>
      </c>
      <c r="AB1107" s="66">
        <f>Y1108/Price_data_Daily[[#This Row],[ASML]]-1</f>
        <v>-2.235219758231044E-3</v>
      </c>
      <c r="AC1107" s="68">
        <f>Z1108/Price_data_Daily[[#This Row],[S&amp;P500]]-1</f>
        <v>1.8378710286464095E-3</v>
      </c>
      <c r="AD1107" s="70">
        <f t="shared" si="36"/>
        <v>210.51900598266698</v>
      </c>
      <c r="AE1107" s="70">
        <f t="shared" si="37"/>
        <v>164.00349420823065</v>
      </c>
    </row>
    <row r="1108" spans="24:31">
      <c r="X1108" s="6">
        <v>42878</v>
      </c>
      <c r="Y1108" s="49">
        <v>125.65689999999999</v>
      </c>
      <c r="Z1108" s="49">
        <v>2398.4198999999999</v>
      </c>
      <c r="AA1108" s="49">
        <v>0.91300000000000003</v>
      </c>
      <c r="AB1108" s="66">
        <f>Y1109/Price_data_Daily[[#This Row],[ASML]]-1</f>
        <v>-3.1363180215332465E-3</v>
      </c>
      <c r="AC1108" s="68">
        <f>Z1109/Price_data_Daily[[#This Row],[S&amp;P500]]-1</f>
        <v>2.4891387867487236E-3</v>
      </c>
      <c r="AD1108" s="70">
        <f t="shared" si="36"/>
        <v>209.85875143032828</v>
      </c>
      <c r="AE1108" s="70">
        <f t="shared" si="37"/>
        <v>164.41172166682668</v>
      </c>
    </row>
    <row r="1109" spans="24:31">
      <c r="X1109" s="6">
        <v>42879</v>
      </c>
      <c r="Y1109" s="49">
        <v>125.2628</v>
      </c>
      <c r="Z1109" s="49">
        <v>2404.3899000000001</v>
      </c>
      <c r="AA1109" s="49">
        <v>0.90500000000000003</v>
      </c>
      <c r="AB1109" s="66">
        <f>Y1110/Price_data_Daily[[#This Row],[ASML]]-1</f>
        <v>1.0487550972834603E-2</v>
      </c>
      <c r="AC1109" s="68">
        <f>Z1110/Price_data_Daily[[#This Row],[S&amp;P500]]-1</f>
        <v>4.4419584361088393E-3</v>
      </c>
      <c r="AD1109" s="70">
        <f t="shared" si="36"/>
        <v>212.05965578304927</v>
      </c>
      <c r="AE1109" s="70">
        <f t="shared" si="37"/>
        <v>165.14203170087981</v>
      </c>
    </row>
    <row r="1110" spans="24:31">
      <c r="X1110" s="6">
        <v>42880</v>
      </c>
      <c r="Y1110" s="49">
        <v>126.5765</v>
      </c>
      <c r="Z1110" s="49">
        <v>2415.0700999999999</v>
      </c>
      <c r="AA1110" s="49">
        <v>0.90800000000000003</v>
      </c>
      <c r="AB1110" s="66">
        <f>Y1111/Price_data_Daily[[#This Row],[ASML]]-1</f>
        <v>-5.1154835218226724E-3</v>
      </c>
      <c r="AC1110" s="68">
        <f>Z1111/Price_data_Daily[[#This Row],[S&amp;P500]]-1</f>
        <v>3.1054999190294197E-4</v>
      </c>
      <c r="AD1110" s="70">
        <f t="shared" si="36"/>
        <v>210.97486810824768</v>
      </c>
      <c r="AE1110" s="70">
        <f t="shared" si="37"/>
        <v>165.19331655748735</v>
      </c>
    </row>
    <row r="1111" spans="24:31">
      <c r="X1111" s="6">
        <v>42881</v>
      </c>
      <c r="Y1111" s="49">
        <v>125.929</v>
      </c>
      <c r="Z1111" s="49">
        <v>2415.8200999999999</v>
      </c>
      <c r="AA1111" s="49">
        <v>0.91</v>
      </c>
      <c r="AB1111" s="66">
        <f>Y1112/Price_data_Daily[[#This Row],[ASML]]-1</f>
        <v>-5.8866504141221743E-3</v>
      </c>
      <c r="AC1111" s="68">
        <f>Z1112/Price_data_Daily[[#This Row],[S&amp;P500]]-1</f>
        <v>-1.2046426801398669E-3</v>
      </c>
      <c r="AD1111" s="70">
        <f t="shared" si="36"/>
        <v>209.73293281352889</v>
      </c>
      <c r="AE1111" s="70">
        <f t="shared" si="37"/>
        <v>164.99431763788834</v>
      </c>
    </row>
    <row r="1112" spans="24:31">
      <c r="X1112" s="6">
        <v>42885</v>
      </c>
      <c r="Y1112" s="49">
        <v>125.18770000000001</v>
      </c>
      <c r="Z1112" s="49">
        <v>2412.9099000000001</v>
      </c>
      <c r="AA1112" s="49">
        <v>0.91</v>
      </c>
      <c r="AB1112" s="66">
        <f>Y1113/Price_data_Daily[[#This Row],[ASML]]-1</f>
        <v>-1.0644016944156731E-2</v>
      </c>
      <c r="AC1112" s="68">
        <f>Z1113/Price_data_Daily[[#This Row],[S&amp;P500]]-1</f>
        <v>-4.5998402178215603E-4</v>
      </c>
      <c r="AD1112" s="70">
        <f t="shared" si="36"/>
        <v>207.50053192291401</v>
      </c>
      <c r="AE1112" s="70">
        <f t="shared" si="37"/>
        <v>164.91842288809008</v>
      </c>
    </row>
    <row r="1113" spans="24:31">
      <c r="X1113" s="6">
        <v>42886</v>
      </c>
      <c r="Y1113" s="49">
        <v>123.8552</v>
      </c>
      <c r="Z1113" s="49">
        <v>2411.8000000000002</v>
      </c>
      <c r="AA1113" s="49">
        <v>0.95</v>
      </c>
      <c r="AB1113" s="66">
        <f>Y1114/Price_data_Daily[[#This Row],[ASML]]-1</f>
        <v>1.3788682267680263E-2</v>
      </c>
      <c r="AC1113" s="68">
        <f>Z1114/Price_data_Daily[[#This Row],[S&amp;P500]]-1</f>
        <v>7.5711501782900203E-3</v>
      </c>
      <c r="AD1113" s="70">
        <f t="shared" si="36"/>
        <v>210.36169082797372</v>
      </c>
      <c r="AE1113" s="70">
        <f t="shared" si="37"/>
        <v>166.16704503494256</v>
      </c>
    </row>
    <row r="1114" spans="24:31">
      <c r="X1114" s="6">
        <v>42887</v>
      </c>
      <c r="Y1114" s="49">
        <v>125.563</v>
      </c>
      <c r="Z1114" s="49">
        <v>2430.0601000000001</v>
      </c>
      <c r="AA1114" s="49">
        <v>0.94799999999999995</v>
      </c>
      <c r="AB1114" s="66">
        <f>Y1115/Price_data_Daily[[#This Row],[ASML]]-1</f>
        <v>6.6516410088959255E-3</v>
      </c>
      <c r="AC1114" s="68">
        <f>Z1115/Price_data_Daily[[#This Row],[S&amp;P500]]-1</f>
        <v>3.7077272286392127E-3</v>
      </c>
      <c r="AD1114" s="70">
        <f t="shared" si="36"/>
        <v>211.76094127738574</v>
      </c>
      <c r="AE1114" s="70">
        <f t="shared" si="37"/>
        <v>166.78314711232113</v>
      </c>
    </row>
    <row r="1115" spans="24:31">
      <c r="X1115" s="6">
        <v>42888</v>
      </c>
      <c r="Y1115" s="49">
        <v>126.3982</v>
      </c>
      <c r="Z1115" s="49">
        <v>2439.0700999999999</v>
      </c>
      <c r="AA1115" s="49">
        <v>0.95299999999999996</v>
      </c>
      <c r="AB1115" s="66">
        <f>Y1116/Price_data_Daily[[#This Row],[ASML]]-1</f>
        <v>-1.1432915975069236E-2</v>
      </c>
      <c r="AC1115" s="68">
        <f>Z1116/Price_data_Daily[[#This Row],[S&amp;P500]]-1</f>
        <v>-1.2176771795119334E-3</v>
      </c>
      <c r="AD1115" s="70">
        <f t="shared" si="36"/>
        <v>209.33989622895982</v>
      </c>
      <c r="AE1115" s="70">
        <f t="shared" si="37"/>
        <v>166.58005908015528</v>
      </c>
    </row>
    <row r="1116" spans="24:31">
      <c r="X1116" s="6">
        <v>42891</v>
      </c>
      <c r="Y1116" s="49">
        <v>124.95310000000001</v>
      </c>
      <c r="Z1116" s="49">
        <v>2436.1001000000001</v>
      </c>
      <c r="AA1116" s="49">
        <v>0.94799999999999995</v>
      </c>
      <c r="AB1116" s="66">
        <f>Y1117/Price_data_Daily[[#This Row],[ASML]]-1</f>
        <v>-4.0551214815799375E-3</v>
      </c>
      <c r="AC1116" s="68">
        <f>Z1117/Price_data_Daily[[#This Row],[S&amp;P500]]-1</f>
        <v>-2.7790319453622203E-3</v>
      </c>
      <c r="AD1116" s="70">
        <f t="shared" si="36"/>
        <v>208.49099751881005</v>
      </c>
      <c r="AE1116" s="70">
        <f t="shared" si="37"/>
        <v>166.1171277745112</v>
      </c>
    </row>
    <row r="1117" spans="24:31">
      <c r="X1117" s="6">
        <v>42892</v>
      </c>
      <c r="Y1117" s="49">
        <v>124.4464</v>
      </c>
      <c r="Z1117" s="49">
        <v>2429.3301000000001</v>
      </c>
      <c r="AA1117" s="49">
        <v>0.95799999999999996</v>
      </c>
      <c r="AB1117" s="66">
        <f>Y1118/Price_data_Daily[[#This Row],[ASML]]-1</f>
        <v>1.0329748389668048E-2</v>
      </c>
      <c r="AC1117" s="68">
        <f>Z1118/Price_data_Daily[[#This Row],[S&amp;P500]]-1</f>
        <v>1.5682512640007307E-3</v>
      </c>
      <c r="AD1117" s="70">
        <f t="shared" si="36"/>
        <v>210.64465706469025</v>
      </c>
      <c r="AE1117" s="70">
        <f t="shared" si="37"/>
        <v>166.37764117011577</v>
      </c>
    </row>
    <row r="1118" spans="24:31">
      <c r="X1118" s="6">
        <v>42893</v>
      </c>
      <c r="Y1118" s="49">
        <v>125.7319</v>
      </c>
      <c r="Z1118" s="49">
        <v>2433.1399000000001</v>
      </c>
      <c r="AA1118" s="49">
        <v>0.97299999999999998</v>
      </c>
      <c r="AB1118" s="66">
        <f>Y1119/Price_data_Daily[[#This Row],[ASML]]-1</f>
        <v>7.6130242205836307E-3</v>
      </c>
      <c r="AC1118" s="68">
        <f>Z1119/Price_data_Daily[[#This Row],[S&amp;P500]]-1</f>
        <v>2.6718562298855275E-4</v>
      </c>
      <c r="AD1118" s="70">
        <f t="shared" si="36"/>
        <v>212.24829994086028</v>
      </c>
      <c r="AE1118" s="70">
        <f t="shared" si="37"/>
        <v>166.42209488382318</v>
      </c>
    </row>
    <row r="1119" spans="24:31">
      <c r="X1119" s="6">
        <v>42894</v>
      </c>
      <c r="Y1119" s="49">
        <v>126.6891</v>
      </c>
      <c r="Z1119" s="49">
        <v>2433.79</v>
      </c>
      <c r="AA1119" s="49">
        <v>0.97299999999999998</v>
      </c>
      <c r="AB1119" s="66">
        <f>Y1120/Price_data_Daily[[#This Row],[ASML]]-1</f>
        <v>-3.6886361967998771E-2</v>
      </c>
      <c r="AC1119" s="68">
        <f>Z1120/Price_data_Daily[[#This Row],[S&amp;P500]]-1</f>
        <v>-8.2998122270205865E-4</v>
      </c>
      <c r="AD1119" s="70">
        <f t="shared" si="36"/>
        <v>204.41923232214933</v>
      </c>
      <c r="AE1119" s="70">
        <f t="shared" si="37"/>
        <v>166.28396767002687</v>
      </c>
    </row>
    <row r="1120" spans="24:31">
      <c r="X1120" s="6">
        <v>42895</v>
      </c>
      <c r="Y1120" s="49">
        <v>122.01600000000001</v>
      </c>
      <c r="Z1120" s="49">
        <v>2431.77</v>
      </c>
      <c r="AA1120" s="49">
        <v>0.98</v>
      </c>
      <c r="AB1120" s="66">
        <f>Y1121/Price_data_Daily[[#This Row],[ASML]]-1</f>
        <v>-7.305599265670093E-3</v>
      </c>
      <c r="AC1120" s="68">
        <f>Z1121/Price_data_Daily[[#This Row],[S&amp;P500]]-1</f>
        <v>-9.7875210237807764E-4</v>
      </c>
      <c r="AD1120" s="70">
        <f t="shared" si="36"/>
        <v>202.9258273286078</v>
      </c>
      <c r="AE1120" s="70">
        <f t="shared" si="37"/>
        <v>166.12121688707805</v>
      </c>
    </row>
    <row r="1121" spans="24:31">
      <c r="X1121" s="6">
        <v>42898</v>
      </c>
      <c r="Y1121" s="49">
        <v>121.1246</v>
      </c>
      <c r="Z1121" s="49">
        <v>2429.3899000000001</v>
      </c>
      <c r="AA1121" s="49">
        <v>0.97299999999999998</v>
      </c>
      <c r="AB1121" s="66">
        <f>Y1122/Price_data_Daily[[#This Row],[ASML]]-1</f>
        <v>2.2078917082079208E-2</v>
      </c>
      <c r="AC1121" s="68">
        <f>Z1122/Price_data_Daily[[#This Row],[S&amp;P500]]-1</f>
        <v>4.5115030732612027E-3</v>
      </c>
      <c r="AD1121" s="70">
        <f t="shared" si="36"/>
        <v>207.40620984400846</v>
      </c>
      <c r="AE1121" s="70">
        <f t="shared" si="37"/>
        <v>166.87067326759799</v>
      </c>
    </row>
    <row r="1122" spans="24:31">
      <c r="X1122" s="6">
        <v>42899</v>
      </c>
      <c r="Y1122" s="49">
        <v>123.7989</v>
      </c>
      <c r="Z1122" s="49">
        <v>2440.3501000000001</v>
      </c>
      <c r="AA1122" s="49">
        <v>0.98299999999999998</v>
      </c>
      <c r="AB1122" s="66">
        <f>Y1123/Price_data_Daily[[#This Row],[ASML]]-1</f>
        <v>-1.3492042336401999E-2</v>
      </c>
      <c r="AC1122" s="68">
        <f>Z1123/Price_data_Daily[[#This Row],[S&amp;P500]]-1</f>
        <v>-9.9584071973946031E-4</v>
      </c>
      <c r="AD1122" s="70">
        <f t="shared" si="36"/>
        <v>204.60787647996042</v>
      </c>
      <c r="AE1122" s="70">
        <f t="shared" si="37"/>
        <v>166.70449665622778</v>
      </c>
    </row>
    <row r="1123" spans="24:31">
      <c r="X1123" s="6">
        <v>42900</v>
      </c>
      <c r="Y1123" s="49">
        <v>122.12860000000001</v>
      </c>
      <c r="Z1123" s="49">
        <v>2437.9198999999999</v>
      </c>
      <c r="AA1123" s="49">
        <v>0.98299999999999998</v>
      </c>
      <c r="AB1123" s="66">
        <f>Y1124/Price_data_Daily[[#This Row],[ASML]]-1</f>
        <v>-1.9746398468499682E-2</v>
      </c>
      <c r="AC1123" s="68">
        <f>Z1124/Price_data_Daily[[#This Row],[S&amp;P500]]-1</f>
        <v>-2.2395731705540101E-3</v>
      </c>
      <c r="AD1123" s="70">
        <f t="shared" si="36"/>
        <v>200.56760782119355</v>
      </c>
      <c r="AE1123" s="70">
        <f t="shared" si="37"/>
        <v>166.33114973810578</v>
      </c>
    </row>
    <row r="1124" spans="24:31">
      <c r="X1124" s="6">
        <v>42901</v>
      </c>
      <c r="Y1124" s="49">
        <v>119.717</v>
      </c>
      <c r="Z1124" s="49">
        <v>2432.46</v>
      </c>
      <c r="AA1124" s="49">
        <v>0.99299999999999999</v>
      </c>
      <c r="AB1124" s="66">
        <f>Y1125/Price_data_Daily[[#This Row],[ASML]]-1</f>
        <v>1.6068728751973405E-2</v>
      </c>
      <c r="AC1124" s="68">
        <f>Z1125/Price_data_Daily[[#This Row],[S&amp;P500]]-1</f>
        <v>2.8362234116885432E-4</v>
      </c>
      <c r="AD1124" s="70">
        <f t="shared" si="36"/>
        <v>203.7904743077045</v>
      </c>
      <c r="AE1124" s="70">
        <f t="shared" si="37"/>
        <v>166.3783249682038</v>
      </c>
    </row>
    <row r="1125" spans="24:31">
      <c r="X1125" s="6">
        <v>42902</v>
      </c>
      <c r="Y1125" s="49">
        <v>121.6407</v>
      </c>
      <c r="Z1125" s="49">
        <v>2433.1498999999999</v>
      </c>
      <c r="AA1125" s="49">
        <v>0.98499999999999999</v>
      </c>
      <c r="AB1125" s="66">
        <f>Y1126/Price_data_Daily[[#This Row],[ASML]]-1</f>
        <v>1.4039708748798674E-2</v>
      </c>
      <c r="AC1125" s="68">
        <f>Z1126/Price_data_Daily[[#This Row],[S&amp;P500]]-1</f>
        <v>8.3472456834656761E-3</v>
      </c>
      <c r="AD1125" s="70">
        <f t="shared" si="36"/>
        <v>206.65163321276421</v>
      </c>
      <c r="AE1125" s="70">
        <f t="shared" si="37"/>
        <v>167.76712572311689</v>
      </c>
    </row>
    <row r="1126" spans="24:31">
      <c r="X1126" s="6">
        <v>42905</v>
      </c>
      <c r="Y1126" s="49">
        <v>123.3485</v>
      </c>
      <c r="Z1126" s="49">
        <v>2453.46</v>
      </c>
      <c r="AA1126" s="49">
        <v>0.98499999999999999</v>
      </c>
      <c r="AB1126" s="66">
        <f>Y1127/Price_data_Daily[[#This Row],[ASML]]-1</f>
        <v>-2.2518311937315905E-2</v>
      </c>
      <c r="AC1126" s="68">
        <f>Z1127/Price_data_Daily[[#This Row],[S&amp;P500]]-1</f>
        <v>-6.6966651178335113E-3</v>
      </c>
      <c r="AD1126" s="70">
        <f t="shared" si="36"/>
        <v>201.9981872737234</v>
      </c>
      <c r="AE1126" s="70">
        <f t="shared" si="37"/>
        <v>166.64364546436769</v>
      </c>
    </row>
    <row r="1127" spans="24:31">
      <c r="X1127" s="6">
        <v>42906</v>
      </c>
      <c r="Y1127" s="49">
        <v>120.57089999999999</v>
      </c>
      <c r="Z1127" s="49">
        <v>2437.0300000000002</v>
      </c>
      <c r="AA1127" s="49">
        <v>0.99299999999999999</v>
      </c>
      <c r="AB1127" s="66">
        <f>Y1128/Price_data_Daily[[#This Row],[ASML]]-1</f>
        <v>1.5098999841587135E-2</v>
      </c>
      <c r="AC1127" s="68">
        <f>Z1128/Price_data_Daily[[#This Row],[S&amp;P500]]-1</f>
        <v>-5.8263542098391241E-4</v>
      </c>
      <c r="AD1127" s="70">
        <f t="shared" si="36"/>
        <v>205.04815787137025</v>
      </c>
      <c r="AE1127" s="70">
        <f t="shared" si="37"/>
        <v>166.54655297383826</v>
      </c>
    </row>
    <row r="1128" spans="24:31">
      <c r="X1128" s="6">
        <v>42907</v>
      </c>
      <c r="Y1128" s="49">
        <v>122.3914</v>
      </c>
      <c r="Z1128" s="49">
        <v>2435.6100999999999</v>
      </c>
      <c r="AA1128" s="49">
        <v>0.96799999999999997</v>
      </c>
      <c r="AB1128" s="66">
        <f>Y1129/Price_data_Daily[[#This Row],[ASML]]-1</f>
        <v>-3.1440117524597078E-3</v>
      </c>
      <c r="AC1128" s="68">
        <f>Z1129/Price_data_Daily[[#This Row],[S&amp;P500]]-1</f>
        <v>-4.5577902637206069E-4</v>
      </c>
      <c r="AD1128" s="70">
        <f t="shared" si="36"/>
        <v>204.40348405320245</v>
      </c>
      <c r="AE1128" s="70">
        <f t="shared" si="37"/>
        <v>166.47064454807821</v>
      </c>
    </row>
    <row r="1129" spans="24:31">
      <c r="X1129" s="6">
        <v>42908</v>
      </c>
      <c r="Y1129" s="49">
        <v>122.00660000000001</v>
      </c>
      <c r="Z1129" s="49">
        <v>2434.5</v>
      </c>
      <c r="AA1129" s="49">
        <v>0.93300000000000005</v>
      </c>
      <c r="AB1129" s="66">
        <f>Y1130/Price_data_Daily[[#This Row],[ASML]]-1</f>
        <v>3.5533323607083389E-2</v>
      </c>
      <c r="AC1129" s="68">
        <f>Z1130/Price_data_Daily[[#This Row],[S&amp;P500]]-1</f>
        <v>1.5608954610804027E-3</v>
      </c>
      <c r="AD1129" s="70">
        <f t="shared" si="36"/>
        <v>211.66661919848019</v>
      </c>
      <c r="AE1129" s="70">
        <f t="shared" si="37"/>
        <v>166.73048782155644</v>
      </c>
    </row>
    <row r="1130" spans="24:31">
      <c r="X1130" s="6">
        <v>42909</v>
      </c>
      <c r="Y1130" s="49">
        <v>126.3419</v>
      </c>
      <c r="Z1130" s="49">
        <v>2438.3000000000002</v>
      </c>
      <c r="AA1130" s="49">
        <v>0.93300000000000005</v>
      </c>
      <c r="AB1130" s="66">
        <f>Y1131/Price_data_Daily[[#This Row],[ASML]]-1</f>
        <v>-6.387429665059674E-3</v>
      </c>
      <c r="AC1130" s="68">
        <f>Z1131/Price_data_Daily[[#This Row],[S&amp;P500]]-1</f>
        <v>3.1583480293639887E-4</v>
      </c>
      <c r="AD1130" s="70">
        <f t="shared" si="36"/>
        <v>210.31461355590892</v>
      </c>
      <c r="AE1130" s="70">
        <f t="shared" si="37"/>
        <v>166.78314711232105</v>
      </c>
    </row>
    <row r="1131" spans="24:31">
      <c r="X1131" s="6">
        <v>42912</v>
      </c>
      <c r="Y1131" s="49">
        <v>125.53489999999999</v>
      </c>
      <c r="Z1131" s="49">
        <v>2439.0700999999999</v>
      </c>
      <c r="AA1131" s="49">
        <v>0.93300000000000005</v>
      </c>
      <c r="AB1131" s="66">
        <f>Y1132/Price_data_Daily[[#This Row],[ASML]]-1</f>
        <v>-1.0539698522084251E-2</v>
      </c>
      <c r="AC1131" s="68">
        <f>Z1132/Price_data_Daily[[#This Row],[S&amp;P500]]-1</f>
        <v>-8.0728307070797589E-3</v>
      </c>
      <c r="AD1131" s="70">
        <f t="shared" si="36"/>
        <v>208.09796093424097</v>
      </c>
      <c r="AE1131" s="70">
        <f t="shared" si="37"/>
        <v>165.43673500088931</v>
      </c>
    </row>
    <row r="1132" spans="24:31">
      <c r="X1132" s="6">
        <v>42913</v>
      </c>
      <c r="Y1132" s="49">
        <v>124.2118</v>
      </c>
      <c r="Z1132" s="49">
        <v>2419.3798999999999</v>
      </c>
      <c r="AA1132" s="49">
        <v>0.99</v>
      </c>
      <c r="AB1132" s="66">
        <f>Y1133/Price_data_Daily[[#This Row],[ASML]]-1</f>
        <v>1.9792805514451839E-2</v>
      </c>
      <c r="AC1132" s="68">
        <f>Z1133/Price_data_Daily[[#This Row],[S&amp;P500]]-1</f>
        <v>8.8080420937612924E-3</v>
      </c>
      <c r="AD1132" s="70">
        <f t="shared" si="36"/>
        <v>212.21680340296641</v>
      </c>
      <c r="AE1132" s="70">
        <f t="shared" si="37"/>
        <v>166.89390872663157</v>
      </c>
    </row>
    <row r="1133" spans="24:31">
      <c r="X1133" s="6">
        <v>42914</v>
      </c>
      <c r="Y1133" s="49">
        <v>126.6703</v>
      </c>
      <c r="Z1133" s="49">
        <v>2440.6898999999999</v>
      </c>
      <c r="AA1133" s="49">
        <v>0.98499999999999999</v>
      </c>
      <c r="AB1133" s="66">
        <f>Y1134/Price_data_Daily[[#This Row],[ASML]]-1</f>
        <v>-3.9928854672326541E-2</v>
      </c>
      <c r="AC1133" s="68">
        <f>Z1134/Price_data_Daily[[#This Row],[S&amp;P500]]-1</f>
        <v>-8.5999864218719857E-3</v>
      </c>
      <c r="AD1133" s="70">
        <f t="shared" si="36"/>
        <v>203.74322950086366</v>
      </c>
      <c r="AE1133" s="70">
        <f t="shared" si="37"/>
        <v>165.45862337768938</v>
      </c>
    </row>
    <row r="1134" spans="24:31">
      <c r="X1134" s="6">
        <v>42915</v>
      </c>
      <c r="Y1134" s="49">
        <v>121.6125</v>
      </c>
      <c r="Z1134" s="49">
        <v>2419.6999999999998</v>
      </c>
      <c r="AA1134" s="49">
        <v>1.0029999999999999</v>
      </c>
      <c r="AB1134" s="66">
        <f>Y1135/Price_data_Daily[[#This Row],[ASML]]-1</f>
        <v>5.4780552985917996E-3</v>
      </c>
      <c r="AC1134" s="68">
        <f>Z1135/Price_data_Daily[[#This Row],[S&amp;P500]]-1</f>
        <v>1.5332065958590935E-3</v>
      </c>
      <c r="AD1134" s="70">
        <f t="shared" si="36"/>
        <v>204.85934617878308</v>
      </c>
      <c r="AE1134" s="70">
        <f t="shared" si="37"/>
        <v>165.71230563039381</v>
      </c>
    </row>
    <row r="1135" spans="24:31">
      <c r="X1135" s="6">
        <v>42916</v>
      </c>
      <c r="Y1135" s="49">
        <v>122.2787</v>
      </c>
      <c r="Z1135" s="49">
        <v>2423.4099000000001</v>
      </c>
      <c r="AA1135" s="49">
        <v>0.99299999999999999</v>
      </c>
      <c r="AB1135" s="66">
        <f>Y1136/Price_data_Daily[[#This Row],[ASML]]-1</f>
        <v>-4.9109125301463052E-3</v>
      </c>
      <c r="AC1135" s="68">
        <f>Z1136/Price_data_Daily[[#This Row],[S&amp;P500]]-1</f>
        <v>2.3108348282310232E-3</v>
      </c>
      <c r="AD1135" s="70">
        <f t="shared" si="36"/>
        <v>203.85329984871612</v>
      </c>
      <c r="AE1135" s="70">
        <f t="shared" si="37"/>
        <v>166.095239397711</v>
      </c>
    </row>
    <row r="1136" spans="24:31">
      <c r="X1136" s="6">
        <v>42919</v>
      </c>
      <c r="Y1136" s="49">
        <v>121.6782</v>
      </c>
      <c r="Z1136" s="49">
        <v>2429.0100000000002</v>
      </c>
      <c r="AA1136" s="49">
        <v>1</v>
      </c>
      <c r="AB1136" s="66">
        <f>Y1137/Price_data_Daily[[#This Row],[ASML]]-1</f>
        <v>1.3958128900657618E-2</v>
      </c>
      <c r="AC1136" s="68">
        <f>Z1137/Price_data_Daily[[#This Row],[S&amp;P500]]-1</f>
        <v>1.4532669688471778E-3</v>
      </c>
      <c r="AD1136" s="70">
        <f t="shared" si="36"/>
        <v>206.69871048482889</v>
      </c>
      <c r="AE1136" s="70">
        <f t="shared" si="37"/>
        <v>166.33662012281044</v>
      </c>
    </row>
    <row r="1137" spans="24:31">
      <c r="X1137" s="6">
        <v>42921</v>
      </c>
      <c r="Y1137" s="49">
        <v>123.3766</v>
      </c>
      <c r="Z1137" s="49">
        <v>2432.54</v>
      </c>
      <c r="AA1137" s="49">
        <v>1.02</v>
      </c>
      <c r="AB1137" s="66">
        <f>Y1138/Price_data_Daily[[#This Row],[ASML]]-1</f>
        <v>-1.9768740587761124E-3</v>
      </c>
      <c r="AC1137" s="68">
        <f>Z1138/Price_data_Daily[[#This Row],[S&amp;P500]]-1</f>
        <v>-9.36880791271677E-3</v>
      </c>
      <c r="AD1137" s="70">
        <f t="shared" si="36"/>
        <v>206.29009316608895</v>
      </c>
      <c r="AE1137" s="70">
        <f t="shared" si="37"/>
        <v>164.7782442800293</v>
      </c>
    </row>
    <row r="1138" spans="24:31">
      <c r="X1138" s="6">
        <v>42922</v>
      </c>
      <c r="Y1138" s="49">
        <v>123.1327</v>
      </c>
      <c r="Z1138" s="49">
        <v>2409.75</v>
      </c>
      <c r="AA1138" s="49">
        <v>1.008</v>
      </c>
      <c r="AB1138" s="66">
        <f>Y1139/Price_data_Daily[[#This Row],[ASML]]-1</f>
        <v>1.2726107687072608E-2</v>
      </c>
      <c r="AC1138" s="68">
        <f>Z1139/Price_data_Daily[[#This Row],[S&amp;P500]]-1</f>
        <v>6.4031123560535086E-3</v>
      </c>
      <c r="AD1138" s="70">
        <f t="shared" si="36"/>
        <v>208.91536310649684</v>
      </c>
      <c r="AE1138" s="70">
        <f t="shared" si="37"/>
        <v>165.83333789198755</v>
      </c>
    </row>
    <row r="1139" spans="24:31">
      <c r="X1139" s="6">
        <v>42923</v>
      </c>
      <c r="Y1139" s="49">
        <v>124.69970000000001</v>
      </c>
      <c r="Z1139" s="49">
        <v>2425.1799000000001</v>
      </c>
      <c r="AA1139" s="49">
        <v>1.008</v>
      </c>
      <c r="AB1139" s="66">
        <f>Y1140/Price_data_Daily[[#This Row],[ASML]]-1</f>
        <v>1.4448310621436811E-2</v>
      </c>
      <c r="AC1139" s="68">
        <f>Z1140/Price_data_Daily[[#This Row],[S&amp;P500]]-1</f>
        <v>9.2776622468293546E-4</v>
      </c>
      <c r="AD1139" s="70">
        <f t="shared" si="36"/>
        <v>211.93383716624976</v>
      </c>
      <c r="AE1139" s="70">
        <f t="shared" si="37"/>
        <v>165.98719246181017</v>
      </c>
    </row>
    <row r="1140" spans="24:31">
      <c r="X1140" s="6">
        <v>42926</v>
      </c>
      <c r="Y1140" s="49">
        <v>126.5014</v>
      </c>
      <c r="Z1140" s="49">
        <v>2427.4299000000001</v>
      </c>
      <c r="AA1140" s="49">
        <v>1.0129999999999999</v>
      </c>
      <c r="AB1140" s="66">
        <f>Y1141/Price_data_Daily[[#This Row],[ASML]]-1</f>
        <v>7.4924071986555152E-3</v>
      </c>
      <c r="AC1140" s="68">
        <f>Z1141/Price_data_Daily[[#This Row],[S&amp;P500]]-1</f>
        <v>-7.826796563723537E-4</v>
      </c>
      <c r="AD1140" s="70">
        <f t="shared" si="36"/>
        <v>213.52173177347285</v>
      </c>
      <c r="AE1140" s="70">
        <f t="shared" si="37"/>
        <v>165.85727766305195</v>
      </c>
    </row>
    <row r="1141" spans="24:31">
      <c r="X1141" s="6">
        <v>42927</v>
      </c>
      <c r="Y1141" s="49">
        <v>127.4492</v>
      </c>
      <c r="Z1141" s="49">
        <v>2425.5300000000002</v>
      </c>
      <c r="AA1141" s="49">
        <v>1.0329999999999999</v>
      </c>
      <c r="AB1141" s="66">
        <f>Y1142/Price_data_Daily[[#This Row],[ASML]]-1</f>
        <v>8.9824024003288816E-3</v>
      </c>
      <c r="AC1141" s="68">
        <f>Z1142/Price_data_Daily[[#This Row],[S&amp;P500]]-1</f>
        <v>7.3056198026821839E-3</v>
      </c>
      <c r="AD1141" s="70">
        <f t="shared" si="36"/>
        <v>215.43966988947727</v>
      </c>
      <c r="AE1141" s="70">
        <f t="shared" si="37"/>
        <v>167.06896787516609</v>
      </c>
    </row>
    <row r="1142" spans="24:31">
      <c r="X1142" s="6">
        <v>42928</v>
      </c>
      <c r="Y1142" s="49">
        <v>128.59399999999999</v>
      </c>
      <c r="Z1142" s="49">
        <v>2443.25</v>
      </c>
      <c r="AA1142" s="49">
        <v>1.0229999999999999</v>
      </c>
      <c r="AB1142" s="66">
        <f>Y1143/Price_data_Daily[[#This Row],[ASML]]-1</f>
        <v>-1.3873120052255716E-3</v>
      </c>
      <c r="AC1142" s="68">
        <f>Z1143/Price_data_Daily[[#This Row],[S&amp;P500]]-1</f>
        <v>1.8745932671646592E-3</v>
      </c>
      <c r="AD1142" s="70">
        <f t="shared" si="36"/>
        <v>215.14078784903776</v>
      </c>
      <c r="AE1142" s="70">
        <f t="shared" si="37"/>
        <v>167.38215423749702</v>
      </c>
    </row>
    <row r="1143" spans="24:31">
      <c r="X1143" s="6">
        <v>42929</v>
      </c>
      <c r="Y1143" s="49">
        <v>128.41560000000001</v>
      </c>
      <c r="Z1143" s="49">
        <v>2447.8301000000001</v>
      </c>
      <c r="AA1143" s="49">
        <v>1.0129999999999999</v>
      </c>
      <c r="AB1143" s="66">
        <f>Y1144/Price_data_Daily[[#This Row],[ASML]]-1</f>
        <v>2.2434190238569185E-2</v>
      </c>
      <c r="AC1143" s="68">
        <f>Z1144/Price_data_Daily[[#This Row],[S&amp;P500]]-1</f>
        <v>4.6734861214428047E-3</v>
      </c>
      <c r="AD1143" s="70">
        <f t="shared" si="36"/>
        <v>219.96729721171874</v>
      </c>
      <c r="AE1143" s="70">
        <f t="shared" si="37"/>
        <v>168.16441241230316</v>
      </c>
    </row>
    <row r="1144" spans="24:31">
      <c r="X1144" s="6">
        <v>42930</v>
      </c>
      <c r="Y1144" s="49">
        <v>131.29650000000001</v>
      </c>
      <c r="Z1144" s="49">
        <v>2459.27</v>
      </c>
      <c r="AA1144" s="49">
        <v>1.008</v>
      </c>
      <c r="AB1144" s="66">
        <f>Y1145/Price_data_Daily[[#This Row],[ASML]]-1</f>
        <v>2.1440023153700416E-3</v>
      </c>
      <c r="AC1144" s="68">
        <f>Z1145/Price_data_Daily[[#This Row],[S&amp;P500]]-1</f>
        <v>-5.2901877386268836E-5</v>
      </c>
      <c r="AD1144" s="70">
        <f t="shared" si="36"/>
        <v>220.43890760624635</v>
      </c>
      <c r="AE1144" s="70">
        <f t="shared" si="37"/>
        <v>168.15551619917699</v>
      </c>
    </row>
    <row r="1145" spans="24:31">
      <c r="X1145" s="6">
        <v>42933</v>
      </c>
      <c r="Y1145" s="49">
        <v>131.578</v>
      </c>
      <c r="Z1145" s="49">
        <v>2459.1399000000001</v>
      </c>
      <c r="AA1145" s="49">
        <v>1.02</v>
      </c>
      <c r="AB1145" s="66">
        <f>Y1146/Price_data_Daily[[#This Row],[ASML]]-1</f>
        <v>2.1608475581024189E-2</v>
      </c>
      <c r="AC1145" s="68">
        <f>Z1146/Price_data_Daily[[#This Row],[S&amp;P500]]-1</f>
        <v>5.978513056534851E-4</v>
      </c>
      <c r="AD1145" s="70">
        <f t="shared" si="36"/>
        <v>225.20225635836357</v>
      </c>
      <c r="AE1145" s="70">
        <f t="shared" si="37"/>
        <v>168.25604819408949</v>
      </c>
    </row>
    <row r="1146" spans="24:31">
      <c r="X1146" s="6">
        <v>42934</v>
      </c>
      <c r="Y1146" s="49">
        <v>134.4212</v>
      </c>
      <c r="Z1146" s="49">
        <v>2460.6100999999999</v>
      </c>
      <c r="AA1146" s="49">
        <v>1.04</v>
      </c>
      <c r="AB1146" s="66">
        <f>Y1147/Price_data_Daily[[#This Row],[ASML]]-1</f>
        <v>5.1518659259104815E-2</v>
      </c>
      <c r="AC1146" s="68">
        <f>Z1147/Price_data_Daily[[#This Row],[S&amp;P500]]-1</f>
        <v>5.3726512786402836E-3</v>
      </c>
      <c r="AD1146" s="70">
        <f t="shared" si="36"/>
        <v>236.80437466807169</v>
      </c>
      <c r="AE1146" s="70">
        <f t="shared" si="37"/>
        <v>169.16002926655841</v>
      </c>
    </row>
    <row r="1147" spans="24:31">
      <c r="X1147" s="6">
        <v>42935</v>
      </c>
      <c r="Y1147" s="49">
        <v>141.34639999999999</v>
      </c>
      <c r="Z1147" s="49">
        <v>2473.8301000000001</v>
      </c>
      <c r="AA1147" s="49">
        <v>1.085</v>
      </c>
      <c r="AB1147" s="66">
        <f>Y1148/Price_data_Daily[[#This Row],[ASML]]-1</f>
        <v>2.1177759037372068E-2</v>
      </c>
      <c r="AC1147" s="68">
        <f>Z1148/Price_data_Daily[[#This Row],[S&amp;P500]]-1</f>
        <v>-1.536483851499737E-4</v>
      </c>
      <c r="AD1147" s="70">
        <f t="shared" si="36"/>
        <v>241.8193606537877</v>
      </c>
      <c r="AE1147" s="70">
        <f t="shared" si="37"/>
        <v>169.13403810122969</v>
      </c>
    </row>
    <row r="1148" spans="24:31">
      <c r="X1148" s="6">
        <v>42936</v>
      </c>
      <c r="Y1148" s="49">
        <v>144.3398</v>
      </c>
      <c r="Z1148" s="49">
        <v>2473.4499999999998</v>
      </c>
      <c r="AA1148" s="49">
        <v>1.113</v>
      </c>
      <c r="AB1148" s="66">
        <f>Y1149/Price_data_Daily[[#This Row],[ASML]]-1</f>
        <v>3.0552903634339934E-3</v>
      </c>
      <c r="AC1148" s="68">
        <f>Z1149/Price_data_Daily[[#This Row],[S&amp;P500]]-1</f>
        <v>-3.6790717418988539E-4</v>
      </c>
      <c r="AD1148" s="70">
        <f t="shared" si="36"/>
        <v>242.55818901608498</v>
      </c>
      <c r="AE1148" s="70">
        <f t="shared" si="37"/>
        <v>169.07181247521254</v>
      </c>
    </row>
    <row r="1149" spans="24:31">
      <c r="X1149" s="6">
        <v>42937</v>
      </c>
      <c r="Y1149" s="49">
        <v>144.7808</v>
      </c>
      <c r="Z1149" s="49">
        <v>2472.54</v>
      </c>
      <c r="AA1149" s="49">
        <v>1.1379999999999999</v>
      </c>
      <c r="AB1149" s="66">
        <f>Y1150/Price_data_Daily[[#This Row],[ASML]]-1</f>
        <v>-3.5646991866324917E-3</v>
      </c>
      <c r="AC1149" s="68">
        <f>Z1150/Price_data_Daily[[#This Row],[S&amp;P500]]-1</f>
        <v>-1.0637239437986112E-3</v>
      </c>
      <c r="AD1149" s="70">
        <f t="shared" si="36"/>
        <v>241.6935420369883</v>
      </c>
      <c r="AE1149" s="70">
        <f t="shared" si="37"/>
        <v>168.89196674006124</v>
      </c>
    </row>
    <row r="1150" spans="24:31">
      <c r="X1150" s="6">
        <v>42940</v>
      </c>
      <c r="Y1150" s="49">
        <v>144.2647</v>
      </c>
      <c r="Z1150" s="49">
        <v>2469.9099000000001</v>
      </c>
      <c r="AA1150" s="49">
        <v>1.1499999999999999</v>
      </c>
      <c r="AB1150" s="66">
        <f>Y1151/Price_data_Daily[[#This Row],[ASML]]-1</f>
        <v>-6.5698677500455327E-3</v>
      </c>
      <c r="AC1150" s="68">
        <f>Z1151/Price_data_Daily[[#This Row],[S&amp;P500]]-1</f>
        <v>2.9231835541854156E-3</v>
      </c>
      <c r="AD1150" s="70">
        <f t="shared" si="36"/>
        <v>240.10564742976521</v>
      </c>
      <c r="AE1150" s="70">
        <f t="shared" si="37"/>
        <v>169.3856689596698</v>
      </c>
    </row>
    <row r="1151" spans="24:31">
      <c r="X1151" s="6">
        <v>42941</v>
      </c>
      <c r="Y1151" s="49">
        <v>143.3169</v>
      </c>
      <c r="Z1151" s="49">
        <v>2477.1298999999999</v>
      </c>
      <c r="AA1151" s="49">
        <v>1.143</v>
      </c>
      <c r="AB1151" s="66">
        <f>Y1152/Price_data_Daily[[#This Row],[ASML]]-1</f>
        <v>1.1785769856869521E-2</v>
      </c>
      <c r="AC1151" s="68">
        <f>Z1152/Price_data_Daily[[#This Row],[S&amp;P500]]-1</f>
        <v>2.826658383963121E-4</v>
      </c>
      <c r="AD1151" s="70">
        <f t="shared" si="36"/>
        <v>242.93547733170709</v>
      </c>
      <c r="AE1151" s="70">
        <f t="shared" si="37"/>
        <v>169.43354850179861</v>
      </c>
    </row>
    <row r="1152" spans="24:31">
      <c r="X1152" s="6">
        <v>42942</v>
      </c>
      <c r="Y1152" s="49">
        <v>145.006</v>
      </c>
      <c r="Z1152" s="49">
        <v>2477.8301000000001</v>
      </c>
      <c r="AA1152" s="49">
        <v>1.095</v>
      </c>
      <c r="AB1152" s="66">
        <f>Y1153/Price_data_Daily[[#This Row],[ASML]]-1</f>
        <v>-8.3479304304648894E-3</v>
      </c>
      <c r="AC1152" s="68">
        <f>Z1153/Price_data_Daily[[#This Row],[S&amp;P500]]-1</f>
        <v>-9.7270591716525079E-4</v>
      </c>
      <c r="AD1152" s="70">
        <f t="shared" si="36"/>
        <v>240.90746886785021</v>
      </c>
      <c r="AE1152" s="70">
        <f t="shared" si="37"/>
        <v>169.2687394866046</v>
      </c>
    </row>
    <row r="1153" spans="24:31">
      <c r="X1153" s="6">
        <v>42943</v>
      </c>
      <c r="Y1153" s="49">
        <v>143.7955</v>
      </c>
      <c r="Z1153" s="49">
        <v>2475.4198999999999</v>
      </c>
      <c r="AA1153" s="49">
        <v>1.0780000000000001</v>
      </c>
      <c r="AB1153" s="66">
        <f>Y1154/Price_data_Daily[[#This Row],[ASML]]-1</f>
        <v>-4.6329683474101158E-3</v>
      </c>
      <c r="AC1153" s="68">
        <f>Z1154/Price_data_Daily[[#This Row],[S&amp;P500]]-1</f>
        <v>-1.3411058059280556E-3</v>
      </c>
      <c r="AD1153" s="70">
        <f t="shared" si="36"/>
        <v>239.79135218993076</v>
      </c>
      <c r="AE1153" s="70">
        <f t="shared" si="37"/>
        <v>169.041732197317</v>
      </c>
    </row>
    <row r="1154" spans="24:31">
      <c r="X1154" s="6">
        <v>42944</v>
      </c>
      <c r="Y1154" s="49">
        <v>143.1293</v>
      </c>
      <c r="Z1154" s="49">
        <v>2472.1001000000001</v>
      </c>
      <c r="AA1154" s="49">
        <v>1.0529999999999999</v>
      </c>
      <c r="AB1154" s="66">
        <f>Y1155/Price_data_Daily[[#This Row],[ASML]]-1</f>
        <v>-1.4423322129012095E-2</v>
      </c>
      <c r="AC1154" s="68">
        <f>Z1155/Price_data_Daily[[#This Row],[S&amp;P500]]-1</f>
        <v>-7.2816630685790251E-4</v>
      </c>
      <c r="AD1154" s="70">
        <f t="shared" si="36"/>
        <v>236.332764273544</v>
      </c>
      <c r="AE1154" s="70">
        <f t="shared" si="37"/>
        <v>168.91864170347802</v>
      </c>
    </row>
    <row r="1155" spans="24:31">
      <c r="X1155" s="6">
        <v>42947</v>
      </c>
      <c r="Y1155" s="49">
        <v>141.06489999999999</v>
      </c>
      <c r="Z1155" s="49">
        <v>2470.3000000000002</v>
      </c>
      <c r="AA1155" s="49">
        <v>1.0529999999999999</v>
      </c>
      <c r="AB1155" s="66">
        <f>Y1156/Price_data_Daily[[#This Row],[ASML]]-1</f>
        <v>3.924434781437558E-3</v>
      </c>
      <c r="AC1155" s="68">
        <f>Z1156/Price_data_Daily[[#This Row],[S&amp;P500]]-1</f>
        <v>2.4491357325020502E-3</v>
      </c>
      <c r="AD1155" s="70">
        <f t="shared" si="36"/>
        <v>237.26023679365238</v>
      </c>
      <c r="AE1155" s="70">
        <f t="shared" si="37"/>
        <v>169.33234638475972</v>
      </c>
    </row>
    <row r="1156" spans="24:31">
      <c r="X1156" s="6">
        <v>42948</v>
      </c>
      <c r="Y1156" s="49">
        <v>141.61850000000001</v>
      </c>
      <c r="Z1156" s="49">
        <v>2476.3501000000001</v>
      </c>
      <c r="AA1156" s="49">
        <v>1.0580000000000001</v>
      </c>
      <c r="AB1156" s="66">
        <f>Y1157/Price_data_Daily[[#This Row],[ASML]]-1</f>
        <v>6.6234284362565177E-4</v>
      </c>
      <c r="AC1156" s="68">
        <f>Z1157/Price_data_Daily[[#This Row],[S&amp;P500]]-1</f>
        <v>4.9266054908780887E-4</v>
      </c>
      <c r="AD1156" s="70">
        <f t="shared" si="36"/>
        <v>237.41738441356958</v>
      </c>
      <c r="AE1156" s="70">
        <f t="shared" si="37"/>
        <v>169.41576975150795</v>
      </c>
    </row>
    <row r="1157" spans="24:31">
      <c r="X1157" s="6">
        <v>42949</v>
      </c>
      <c r="Y1157" s="49">
        <v>141.7123</v>
      </c>
      <c r="Z1157" s="49">
        <v>2477.5700999999999</v>
      </c>
      <c r="AA1157" s="49">
        <v>1.05</v>
      </c>
      <c r="AB1157" s="66">
        <f>Y1158/Price_data_Daily[[#This Row],[ASML]]-1</f>
        <v>7.6154292887773423E-3</v>
      </c>
      <c r="AC1157" s="68">
        <f>Z1158/Price_data_Daily[[#This Row],[S&amp;P500]]-1</f>
        <v>-2.1836718161878377E-3</v>
      </c>
      <c r="AD1157" s="70">
        <f t="shared" si="36"/>
        <v>239.22541971649758</v>
      </c>
      <c r="AE1157" s="70">
        <f t="shared" si="37"/>
        <v>169.04582130988382</v>
      </c>
    </row>
    <row r="1158" spans="24:31">
      <c r="X1158" s="6">
        <v>42950</v>
      </c>
      <c r="Y1158" s="49">
        <v>142.79150000000001</v>
      </c>
      <c r="Z1158" s="49">
        <v>2472.1599000000001</v>
      </c>
      <c r="AA1158" s="49">
        <v>1.0580000000000001</v>
      </c>
      <c r="AB1158" s="66">
        <f>Y1159/Price_data_Daily[[#This Row],[ASML]]-1</f>
        <v>5.0598249895827951E-3</v>
      </c>
      <c r="AC1158" s="68">
        <f>Z1159/Price_data_Daily[[#This Row],[S&amp;P500]]-1</f>
        <v>1.889117285657882E-3</v>
      </c>
      <c r="AD1158" s="70">
        <f t="shared" si="36"/>
        <v>240.43585847332255</v>
      </c>
      <c r="AE1158" s="70">
        <f t="shared" si="37"/>
        <v>169.36516869298856</v>
      </c>
    </row>
    <row r="1159" spans="24:31">
      <c r="X1159" s="6">
        <v>42951</v>
      </c>
      <c r="Y1159" s="49">
        <v>143.51400000000001</v>
      </c>
      <c r="Z1159" s="49">
        <v>2476.8301000000001</v>
      </c>
      <c r="AA1159" s="49">
        <v>1.0529999999999999</v>
      </c>
      <c r="AB1159" s="66">
        <f>Y1160/Price_data_Daily[[#This Row],[ASML]]-1</f>
        <v>9.6771046727148757E-3</v>
      </c>
      <c r="AC1159" s="68">
        <f>Z1160/Price_data_Daily[[#This Row],[S&amp;P500]]-1</f>
        <v>1.6471860544653438E-3</v>
      </c>
      <c r="AD1159" s="70">
        <f t="shared" si="36"/>
        <v>242.76258144284296</v>
      </c>
      <c r="AE1159" s="70">
        <f t="shared" si="37"/>
        <v>169.64414463697182</v>
      </c>
    </row>
    <row r="1160" spans="24:31">
      <c r="X1160" s="6">
        <v>42954</v>
      </c>
      <c r="Y1160" s="49">
        <v>144.90280000000001</v>
      </c>
      <c r="Z1160" s="49">
        <v>2480.9099000000001</v>
      </c>
      <c r="AA1160" s="49">
        <v>1.0329999999999999</v>
      </c>
      <c r="AB1160" s="66">
        <f>Y1161/Price_data_Daily[[#This Row],[ASML]]-1</f>
        <v>-8.3538758395285129E-3</v>
      </c>
      <c r="AC1160" s="68">
        <f>Z1161/Price_data_Daily[[#This Row],[S&amp;P500]]-1</f>
        <v>-2.4144367354898E-3</v>
      </c>
      <c r="AD1160" s="70">
        <f t="shared" si="36"/>
        <v>240.73457297898602</v>
      </c>
      <c r="AE1160" s="70">
        <f t="shared" si="37"/>
        <v>169.23454958219958</v>
      </c>
    </row>
    <row r="1161" spans="24:31">
      <c r="X1161" s="6">
        <v>42955</v>
      </c>
      <c r="Y1161" s="49">
        <v>143.69229999999999</v>
      </c>
      <c r="Z1161" s="49">
        <v>2474.9198999999999</v>
      </c>
      <c r="AA1161" s="49">
        <v>1.03</v>
      </c>
      <c r="AB1161" s="66">
        <f>Y1162/Price_data_Daily[[#This Row],[ASML]]-1</f>
        <v>2.8080836621029448E-3</v>
      </c>
      <c r="AC1161" s="68">
        <f>Z1162/Price_data_Daily[[#This Row],[S&amp;P500]]-1</f>
        <v>-3.6360772726418134E-4</v>
      </c>
      <c r="AD1161" s="70">
        <f t="shared" si="36"/>
        <v>241.41057580027163</v>
      </c>
      <c r="AE1161" s="70">
        <f t="shared" si="37"/>
        <v>169.17301459225141</v>
      </c>
    </row>
    <row r="1162" spans="24:31">
      <c r="X1162" s="6">
        <v>42956</v>
      </c>
      <c r="Y1162" s="49">
        <v>144.0958</v>
      </c>
      <c r="Z1162" s="49">
        <v>2474.02</v>
      </c>
      <c r="AA1162" s="49">
        <v>1.0249999999999999</v>
      </c>
      <c r="AB1162" s="66">
        <f>Y1163/Price_data_Daily[[#This Row],[ASML]]-1</f>
        <v>-2.2011050981360913E-2</v>
      </c>
      <c r="AC1162" s="68">
        <f>Z1163/Price_data_Daily[[#This Row],[S&amp;P500]]-1</f>
        <v>-1.447441815345063E-2</v>
      </c>
      <c r="AD1162" s="70">
        <f t="shared" si="36"/>
        <v>236.09687530889215</v>
      </c>
      <c r="AE1162" s="70">
        <f t="shared" si="37"/>
        <v>166.72433363876334</v>
      </c>
    </row>
    <row r="1163" spans="24:31">
      <c r="X1163" s="6">
        <v>42957</v>
      </c>
      <c r="Y1163" s="49">
        <v>140.92410000000001</v>
      </c>
      <c r="Z1163" s="49">
        <v>2438.21</v>
      </c>
      <c r="AA1163" s="49">
        <v>1.018</v>
      </c>
      <c r="AB1163" s="66">
        <f>Y1164/Price_data_Daily[[#This Row],[ASML]]-1</f>
        <v>6.7256061951077584E-3</v>
      </c>
      <c r="AC1163" s="68">
        <f>Z1164/Price_data_Daily[[#This Row],[S&amp;P500]]-1</f>
        <v>1.27556691179187E-3</v>
      </c>
      <c r="AD1163" s="70">
        <f t="shared" si="36"/>
        <v>237.68476991611521</v>
      </c>
      <c r="AE1163" s="70">
        <f t="shared" si="37"/>
        <v>166.93700168214349</v>
      </c>
    </row>
    <row r="1164" spans="24:31">
      <c r="X1164" s="6">
        <v>42958</v>
      </c>
      <c r="Y1164" s="49">
        <v>141.87190000000001</v>
      </c>
      <c r="Z1164" s="49">
        <v>2441.3200999999999</v>
      </c>
      <c r="AA1164" s="49">
        <v>1.0129999999999999</v>
      </c>
      <c r="AB1164" s="66">
        <f>Y1165/Price_data_Daily[[#This Row],[ASML]]-1</f>
        <v>9.3922757078743757E-3</v>
      </c>
      <c r="AC1164" s="68">
        <f>Z1165/Price_data_Daily[[#This Row],[S&amp;P500]]-1</f>
        <v>1.0043746414081456E-2</v>
      </c>
      <c r="AD1164" s="70">
        <f t="shared" si="36"/>
        <v>239.91717080673004</v>
      </c>
      <c r="AE1164" s="70">
        <f t="shared" si="37"/>
        <v>168.61367459416601</v>
      </c>
    </row>
    <row r="1165" spans="24:31">
      <c r="X1165" s="6">
        <v>42961</v>
      </c>
      <c r="Y1165" s="49">
        <v>143.20439999999999</v>
      </c>
      <c r="Z1165" s="49">
        <v>2465.8400999999999</v>
      </c>
      <c r="AA1165" s="49">
        <v>1.0029999999999999</v>
      </c>
      <c r="AB1165" s="66">
        <f>Y1166/Price_data_Daily[[#This Row],[ASML]]-1</f>
        <v>-9.8321001310008871E-4</v>
      </c>
      <c r="AC1165" s="68">
        <f>Z1166/Price_data_Daily[[#This Row],[S&amp;P500]]-1</f>
        <v>-4.9881579912669505E-4</v>
      </c>
      <c r="AD1165" s="70">
        <f t="shared" si="36"/>
        <v>239.68128184207822</v>
      </c>
      <c r="AE1165" s="70">
        <f t="shared" si="37"/>
        <v>168.52956742932963</v>
      </c>
    </row>
    <row r="1166" spans="24:31">
      <c r="X1166" s="6">
        <v>42962</v>
      </c>
      <c r="Y1166" s="49">
        <v>143.06360000000001</v>
      </c>
      <c r="Z1166" s="49">
        <v>2464.6100999999999</v>
      </c>
      <c r="AA1166" s="49">
        <v>1.008</v>
      </c>
      <c r="AB1166" s="66">
        <f>Y1167/Price_data_Daily[[#This Row],[ASML]]-1</f>
        <v>7.9370294051035462E-3</v>
      </c>
      <c r="AC1166" s="68">
        <f>Z1167/Price_data_Daily[[#This Row],[S&amp;P500]]-1</f>
        <v>1.4201029201332815E-3</v>
      </c>
      <c r="AD1166" s="70">
        <f t="shared" ref="AD1166:AD1229" si="38">AD1165*(1+AB1166)</f>
        <v>241.58363922391172</v>
      </c>
      <c r="AE1166" s="70">
        <f t="shared" ref="AE1166:AE1229" si="39">AE1165*(1+AC1166)</f>
        <v>168.76889676016481</v>
      </c>
    </row>
    <row r="1167" spans="24:31">
      <c r="X1167" s="6">
        <v>42963</v>
      </c>
      <c r="Y1167" s="49">
        <v>144.19909999999999</v>
      </c>
      <c r="Z1167" s="49">
        <v>2468.1100999999999</v>
      </c>
      <c r="AA1167" s="49">
        <v>0.98499999999999999</v>
      </c>
      <c r="AB1167" s="66">
        <f>Y1168/Price_data_Daily[[#This Row],[ASML]]-1</f>
        <v>-1.9652688539664953E-2</v>
      </c>
      <c r="AC1167" s="68">
        <f>Z1168/Price_data_Daily[[#This Row],[S&amp;P500]]-1</f>
        <v>-1.5436953156992339E-2</v>
      </c>
      <c r="AD1167" s="70">
        <f t="shared" si="38"/>
        <v>236.83587120596539</v>
      </c>
      <c r="AE1167" s="70">
        <f t="shared" si="39"/>
        <v>166.16361920652088</v>
      </c>
    </row>
    <row r="1168" spans="24:31">
      <c r="X1168" s="6">
        <v>42964</v>
      </c>
      <c r="Y1168" s="49">
        <v>141.36519999999999</v>
      </c>
      <c r="Z1168" s="49">
        <v>2430.0100000000002</v>
      </c>
      <c r="AA1168" s="49">
        <v>0.97799999999999998</v>
      </c>
      <c r="AB1168" s="66">
        <f>Y1169/Price_data_Daily[[#This Row],[ASML]]-1</f>
        <v>1.0686505589777573E-2</v>
      </c>
      <c r="AC1168" s="68">
        <f>Z1169/Price_data_Daily[[#This Row],[S&amp;P500]]-1</f>
        <v>-1.8353833934839914E-3</v>
      </c>
      <c r="AD1168" s="70">
        <f t="shared" si="38"/>
        <v>239.36681906746779</v>
      </c>
      <c r="AE1168" s="70">
        <f t="shared" si="39"/>
        <v>165.85864525922804</v>
      </c>
    </row>
    <row r="1169" spans="24:31">
      <c r="X1169" s="6">
        <v>42965</v>
      </c>
      <c r="Y1169" s="49">
        <v>142.8759</v>
      </c>
      <c r="Z1169" s="49">
        <v>2425.5500000000002</v>
      </c>
      <c r="AA1169" s="49">
        <v>0.98799999999999999</v>
      </c>
      <c r="AB1169" s="66">
        <f>Y1170/Price_data_Daily[[#This Row],[ASML]]-1</f>
        <v>-4.3996223295881265E-3</v>
      </c>
      <c r="AC1169" s="68">
        <f>Z1170/Price_data_Daily[[#This Row],[S&amp;P500]]-1</f>
        <v>1.1626641380304559E-3</v>
      </c>
      <c r="AD1169" s="70">
        <f t="shared" si="38"/>
        <v>238.31369546533608</v>
      </c>
      <c r="AE1169" s="70">
        <f t="shared" si="39"/>
        <v>166.05148315805326</v>
      </c>
    </row>
    <row r="1170" spans="24:31">
      <c r="X1170" s="6">
        <v>42968</v>
      </c>
      <c r="Y1170" s="49">
        <v>142.2473</v>
      </c>
      <c r="Z1170" s="49">
        <v>2428.3701000000001</v>
      </c>
      <c r="AA1170" s="49">
        <v>0.96499999999999997</v>
      </c>
      <c r="AB1170" s="66">
        <f>Y1171/Price_data_Daily[[#This Row],[ASML]]-1</f>
        <v>1.833848515929648E-2</v>
      </c>
      <c r="AC1170" s="68">
        <f>Z1171/Price_data_Daily[[#This Row],[S&amp;P500]]-1</f>
        <v>9.9407829144331217E-3</v>
      </c>
      <c r="AD1170" s="70">
        <f t="shared" si="38"/>
        <v>242.68400763288426</v>
      </c>
      <c r="AE1170" s="70">
        <f t="shared" si="39"/>
        <v>167.70216490474712</v>
      </c>
    </row>
    <row r="1171" spans="24:31">
      <c r="X1171" s="6">
        <v>42969</v>
      </c>
      <c r="Y1171" s="49">
        <v>144.85589999999999</v>
      </c>
      <c r="Z1171" s="49">
        <v>2452.5100000000002</v>
      </c>
      <c r="AA1171" s="49">
        <v>0.995</v>
      </c>
      <c r="AB1171" s="66">
        <f>Y1172/Price_data_Daily[[#This Row],[ASML]]-1</f>
        <v>-6.283485864227889E-3</v>
      </c>
      <c r="AC1171" s="68">
        <f>Z1172/Price_data_Daily[[#This Row],[S&amp;P500]]-1</f>
        <v>-3.4536046743949278E-3</v>
      </c>
      <c r="AD1171" s="70">
        <f t="shared" si="38"/>
        <v>241.15910610144886</v>
      </c>
      <c r="AE1171" s="70">
        <f t="shared" si="39"/>
        <v>167.12298792412594</v>
      </c>
    </row>
    <row r="1172" spans="24:31">
      <c r="X1172" s="6">
        <v>42970</v>
      </c>
      <c r="Y1172" s="49">
        <v>143.94569999999999</v>
      </c>
      <c r="Z1172" s="49">
        <v>2444.04</v>
      </c>
      <c r="AA1172" s="49">
        <v>0.98</v>
      </c>
      <c r="AB1172" s="66">
        <f>Y1173/Price_data_Daily[[#This Row],[ASML]]-1</f>
        <v>3.2581730471981096E-4</v>
      </c>
      <c r="AC1172" s="68">
        <f>Z1173/Price_data_Daily[[#This Row],[S&amp;P500]]-1</f>
        <v>-2.0744341336476069E-3</v>
      </c>
      <c r="AD1172" s="70">
        <f t="shared" si="38"/>
        <v>241.23767991140747</v>
      </c>
      <c r="AE1172" s="70">
        <f t="shared" si="39"/>
        <v>166.77630229345894</v>
      </c>
    </row>
    <row r="1173" spans="24:31">
      <c r="X1173" s="6">
        <v>42971</v>
      </c>
      <c r="Y1173" s="49">
        <v>143.99260000000001</v>
      </c>
      <c r="Z1173" s="49">
        <v>2438.9699999999998</v>
      </c>
      <c r="AA1173" s="49">
        <v>0.998</v>
      </c>
      <c r="AB1173" s="66">
        <f>Y1174/Price_data_Daily[[#This Row],[ASML]]-1</f>
        <v>5.0176189609743016E-3</v>
      </c>
      <c r="AC1173" s="68">
        <f>Z1174/Price_data_Daily[[#This Row],[S&amp;P500]]-1</f>
        <v>1.6728373042720346E-3</v>
      </c>
      <c r="AD1173" s="70">
        <f t="shared" si="38"/>
        <v>242.44811866823238</v>
      </c>
      <c r="AE1173" s="70">
        <f t="shared" si="39"/>
        <v>167.05529191340398</v>
      </c>
    </row>
    <row r="1174" spans="24:31">
      <c r="X1174" s="6">
        <v>42972</v>
      </c>
      <c r="Y1174" s="49">
        <v>144.71510000000001</v>
      </c>
      <c r="Z1174" s="49">
        <v>2443.0500000000002</v>
      </c>
      <c r="AA1174" s="49">
        <v>0.995</v>
      </c>
      <c r="AB1174" s="66">
        <f>Y1175/Price_data_Daily[[#This Row],[ASML]]-1</f>
        <v>-6.4817009420592431E-4</v>
      </c>
      <c r="AC1174" s="68">
        <f>Z1175/Price_data_Daily[[#This Row],[S&amp;P500]]-1</f>
        <v>4.8709604797259054E-4</v>
      </c>
      <c r="AD1174" s="70">
        <f t="shared" si="38"/>
        <v>242.29097104831516</v>
      </c>
      <c r="AE1174" s="70">
        <f t="shared" si="39"/>
        <v>167.13666388588791</v>
      </c>
    </row>
    <row r="1175" spans="24:31">
      <c r="X1175" s="6">
        <v>42975</v>
      </c>
      <c r="Y1175" s="49">
        <v>144.62129999999999</v>
      </c>
      <c r="Z1175" s="49">
        <v>2444.2399999999998</v>
      </c>
      <c r="AA1175" s="49">
        <v>1.0049999999999999</v>
      </c>
      <c r="AB1175" s="66">
        <f>Y1176/Price_data_Daily[[#This Row],[ASML]]-1</f>
        <v>6.6829713188858442E-3</v>
      </c>
      <c r="AC1175" s="68">
        <f>Z1176/Price_data_Daily[[#This Row],[S&amp;P500]]-1</f>
        <v>8.4279776126749972E-4</v>
      </c>
      <c r="AD1175" s="70">
        <f t="shared" si="38"/>
        <v>243.91019465865605</v>
      </c>
      <c r="AE1175" s="70">
        <f t="shared" si="39"/>
        <v>167.27752629203667</v>
      </c>
    </row>
    <row r="1176" spans="24:31">
      <c r="X1176" s="6">
        <v>42976</v>
      </c>
      <c r="Y1176" s="49">
        <v>145.58779999999999</v>
      </c>
      <c r="Z1176" s="49">
        <v>2446.3000000000002</v>
      </c>
      <c r="AA1176" s="49">
        <v>1.01</v>
      </c>
      <c r="AB1176" s="66">
        <f>Y1177/Price_data_Daily[[#This Row],[ASML]]-1</f>
        <v>-2.1911176623314876E-3</v>
      </c>
      <c r="AC1176" s="68">
        <f>Z1177/Price_data_Daily[[#This Row],[S&amp;P500]]-1</f>
        <v>4.615173936148409E-3</v>
      </c>
      <c r="AD1176" s="70">
        <f t="shared" si="38"/>
        <v>243.37575872311675</v>
      </c>
      <c r="AE1176" s="70">
        <f t="shared" si="39"/>
        <v>168.04954117148304</v>
      </c>
    </row>
    <row r="1177" spans="24:31">
      <c r="X1177" s="6">
        <v>42977</v>
      </c>
      <c r="Y1177" s="49">
        <v>145.2688</v>
      </c>
      <c r="Z1177" s="49">
        <v>2457.5900999999999</v>
      </c>
      <c r="AA1177" s="49">
        <v>0.998</v>
      </c>
      <c r="AB1177" s="66">
        <f>Y1178/Price_data_Daily[[#This Row],[ASML]]-1</f>
        <v>9.6889352703402043E-3</v>
      </c>
      <c r="AC1177" s="68">
        <f>Z1178/Price_data_Daily[[#This Row],[S&amp;P500]]-1</f>
        <v>5.7209703115259636E-3</v>
      </c>
      <c r="AD1177" s="70">
        <f t="shared" si="38"/>
        <v>245.73381069575495</v>
      </c>
      <c r="AE1177" s="70">
        <f t="shared" si="39"/>
        <v>169.01094760739065</v>
      </c>
    </row>
    <row r="1178" spans="24:31">
      <c r="X1178" s="6">
        <v>42978</v>
      </c>
      <c r="Y1178" s="49">
        <v>146.6763</v>
      </c>
      <c r="Z1178" s="49">
        <v>2471.6498999999999</v>
      </c>
      <c r="AA1178" s="49">
        <v>0.97799999999999998</v>
      </c>
      <c r="AB1178" s="66">
        <f>Y1179/Price_data_Daily[[#This Row],[ASML]]-1</f>
        <v>6.2055015022877136E-3</v>
      </c>
      <c r="AC1178" s="68">
        <f>Z1179/Price_data_Daily[[#This Row],[S&amp;P500]]-1</f>
        <v>1.982521877390564E-3</v>
      </c>
      <c r="AD1178" s="70">
        <f t="shared" si="38"/>
        <v>247.25871222719036</v>
      </c>
      <c r="AE1178" s="70">
        <f t="shared" si="39"/>
        <v>169.3460155085408</v>
      </c>
    </row>
    <row r="1179" spans="24:31">
      <c r="X1179" s="6">
        <v>42979</v>
      </c>
      <c r="Y1179" s="49">
        <v>147.5865</v>
      </c>
      <c r="Z1179" s="49">
        <v>2476.5500000000002</v>
      </c>
      <c r="AA1179" s="49">
        <v>0.98499999999999999</v>
      </c>
      <c r="AB1179" s="66">
        <f>Y1180/Price_data_Daily[[#This Row],[ASML]]-1</f>
        <v>-1.5704010868202722E-2</v>
      </c>
      <c r="AC1179" s="68">
        <f>Z1180/Price_data_Daily[[#This Row],[S&amp;P500]]-1</f>
        <v>-7.5507863762088734E-3</v>
      </c>
      <c r="AD1179" s="70">
        <f t="shared" si="38"/>
        <v>243.37575872311675</v>
      </c>
      <c r="AE1179" s="70">
        <f t="shared" si="39"/>
        <v>168.06731992177365</v>
      </c>
    </row>
    <row r="1180" spans="24:31">
      <c r="X1180" s="6">
        <v>42983</v>
      </c>
      <c r="Y1180" s="49">
        <v>145.2688</v>
      </c>
      <c r="Z1180" s="49">
        <v>2457.8501000000001</v>
      </c>
      <c r="AA1180" s="49">
        <v>0.98299999999999998</v>
      </c>
      <c r="AB1180" s="66">
        <f>Y1181/Price_data_Daily[[#This Row],[ASML]]-1</f>
        <v>1.0787588250195546E-2</v>
      </c>
      <c r="AC1180" s="68">
        <f>Z1181/Price_data_Daily[[#This Row],[S&amp;P500]]-1</f>
        <v>3.1287099241730232E-3</v>
      </c>
      <c r="AD1180" s="70">
        <f t="shared" si="38"/>
        <v>246.00119619830068</v>
      </c>
      <c r="AE1180" s="70">
        <f t="shared" si="39"/>
        <v>168.59315381354207</v>
      </c>
    </row>
    <row r="1181" spans="24:31">
      <c r="X1181" s="6">
        <v>42984</v>
      </c>
      <c r="Y1181" s="49">
        <v>146.83590000000001</v>
      </c>
      <c r="Z1181" s="49">
        <v>2465.54</v>
      </c>
      <c r="AA1181" s="49">
        <v>1.038</v>
      </c>
      <c r="AB1181" s="66">
        <f>Y1182/Price_data_Daily[[#This Row],[ASML]]-1</f>
        <v>2.7990430133230326E-2</v>
      </c>
      <c r="AC1181" s="68">
        <f>Z1182/Price_data_Daily[[#This Row],[S&amp;P500]]-1</f>
        <v>-1.784193320731875E-4</v>
      </c>
      <c r="AD1181" s="70">
        <f t="shared" si="38"/>
        <v>252.8868754931803</v>
      </c>
      <c r="AE1181" s="70">
        <f t="shared" si="39"/>
        <v>168.56307353564654</v>
      </c>
    </row>
    <row r="1182" spans="24:31">
      <c r="X1182" s="6">
        <v>42985</v>
      </c>
      <c r="Y1182" s="49">
        <v>150.94589999999999</v>
      </c>
      <c r="Z1182" s="49">
        <v>2465.1001000000001</v>
      </c>
      <c r="AA1182" s="49">
        <v>1.0229999999999999</v>
      </c>
      <c r="AB1182" s="66">
        <f>Y1183/Price_data_Daily[[#This Row],[ASML]]-1</f>
        <v>-7.086644950276777E-3</v>
      </c>
      <c r="AC1182" s="68">
        <f>Z1183/Price_data_Daily[[#This Row],[S&amp;P500]]-1</f>
        <v>-1.4888644887077751E-3</v>
      </c>
      <c r="AD1182" s="70">
        <f t="shared" si="38"/>
        <v>251.09475599397527</v>
      </c>
      <c r="AE1182" s="70">
        <f t="shared" si="39"/>
        <v>168.31210596135188</v>
      </c>
    </row>
    <row r="1183" spans="24:31">
      <c r="X1183" s="6">
        <v>42986</v>
      </c>
      <c r="Y1183" s="49">
        <v>149.87620000000001</v>
      </c>
      <c r="Z1183" s="49">
        <v>2461.4299000000001</v>
      </c>
      <c r="AA1183" s="49">
        <v>1.02</v>
      </c>
      <c r="AB1183" s="66">
        <f>Y1184/Price_data_Daily[[#This Row],[ASML]]-1</f>
        <v>1.9158478797834499E-2</v>
      </c>
      <c r="AC1183" s="68">
        <f>Z1184/Price_data_Daily[[#This Row],[S&amp;P500]]-1</f>
        <v>1.0839309297412836E-2</v>
      </c>
      <c r="AD1183" s="70">
        <f t="shared" si="38"/>
        <v>255.90534955293327</v>
      </c>
      <c r="AE1183" s="70">
        <f t="shared" si="39"/>
        <v>170.1364929363659</v>
      </c>
    </row>
    <row r="1184" spans="24:31">
      <c r="X1184" s="6">
        <v>42989</v>
      </c>
      <c r="Y1184" s="49">
        <v>152.74760000000001</v>
      </c>
      <c r="Z1184" s="49">
        <v>2488.1100999999999</v>
      </c>
      <c r="AA1184" s="49">
        <v>1.02</v>
      </c>
      <c r="AB1184" s="66">
        <f>Y1185/Price_data_Daily[[#This Row],[ASML]]-1</f>
        <v>-8.7850807475863268E-3</v>
      </c>
      <c r="AC1184" s="68">
        <f>Z1185/Price_data_Daily[[#This Row],[S&amp;P500]]-1</f>
        <v>3.3639588537501819E-3</v>
      </c>
      <c r="AD1184" s="70">
        <f t="shared" si="38"/>
        <v>253.65720039337145</v>
      </c>
      <c r="AE1184" s="70">
        <f t="shared" si="39"/>
        <v>170.7088250981252</v>
      </c>
    </row>
    <row r="1185" spans="24:31">
      <c r="X1185" s="6">
        <v>42990</v>
      </c>
      <c r="Y1185" s="49">
        <v>151.4057</v>
      </c>
      <c r="Z1185" s="49">
        <v>2496.48</v>
      </c>
      <c r="AA1185" s="49">
        <v>1.018</v>
      </c>
      <c r="AB1185" s="66">
        <f>Y1186/Price_data_Daily[[#This Row],[ASML]]-1</f>
        <v>-7.9329906337739509E-3</v>
      </c>
      <c r="AC1185" s="68">
        <f>Z1186/Price_data_Daily[[#This Row],[S&amp;P500]]-1</f>
        <v>7.5710600525535909E-4</v>
      </c>
      <c r="AD1185" s="70">
        <f t="shared" si="38"/>
        <v>251.64494019846151</v>
      </c>
      <c r="AE1185" s="70">
        <f t="shared" si="39"/>
        <v>170.83806977475709</v>
      </c>
    </row>
    <row r="1186" spans="24:31">
      <c r="X1186" s="6">
        <v>42991</v>
      </c>
      <c r="Y1186" s="49">
        <v>150.2046</v>
      </c>
      <c r="Z1186" s="49">
        <v>2498.3701000000001</v>
      </c>
      <c r="AA1186" s="49">
        <v>1.018</v>
      </c>
      <c r="AB1186" s="66">
        <f>Y1187/Price_data_Daily[[#This Row],[ASML]]-1</f>
        <v>8.49641089553832E-3</v>
      </c>
      <c r="AC1186" s="68">
        <f>Z1187/Price_data_Daily[[#This Row],[S&amp;P500]]-1</f>
        <v>-1.1007176238621019E-3</v>
      </c>
      <c r="AD1186" s="70">
        <f t="shared" si="38"/>
        <v>253.78301901017082</v>
      </c>
      <c r="AE1186" s="70">
        <f t="shared" si="39"/>
        <v>170.65002530052942</v>
      </c>
    </row>
    <row r="1187" spans="24:31">
      <c r="X1187" s="6">
        <v>42992</v>
      </c>
      <c r="Y1187" s="49">
        <v>151.48079999999999</v>
      </c>
      <c r="Z1187" s="49">
        <v>2495.6201000000001</v>
      </c>
      <c r="AA1187" s="49">
        <v>1.028</v>
      </c>
      <c r="AB1187" s="66">
        <f>Y1188/Price_data_Daily[[#This Row],[ASML]]-1</f>
        <v>6.0707363573468953E-3</v>
      </c>
      <c r="AC1187" s="68">
        <f>Z1188/Price_data_Daily[[#This Row],[S&amp;P500]]-1</f>
        <v>1.8471962138788545E-3</v>
      </c>
      <c r="AD1187" s="70">
        <f t="shared" si="38"/>
        <v>255.32366881055313</v>
      </c>
      <c r="AE1187" s="70">
        <f t="shared" si="39"/>
        <v>170.96524938116289</v>
      </c>
    </row>
    <row r="1188" spans="24:31">
      <c r="X1188" s="6">
        <v>42993</v>
      </c>
      <c r="Y1188" s="49">
        <v>152.40039999999999</v>
      </c>
      <c r="Z1188" s="49">
        <v>2500.23</v>
      </c>
      <c r="AA1188" s="49">
        <v>1.01</v>
      </c>
      <c r="AB1188" s="66">
        <f>Y1189/Price_data_Daily[[#This Row],[ASML]]-1</f>
        <v>2.8200057217697694E-2</v>
      </c>
      <c r="AC1188" s="68">
        <f>Z1189/Price_data_Daily[[#This Row],[S&amp;P500]]-1</f>
        <v>1.4559060566428084E-3</v>
      </c>
      <c r="AD1188" s="70">
        <f t="shared" si="38"/>
        <v>262.52381088004324</v>
      </c>
      <c r="AE1188" s="70">
        <f t="shared" si="39"/>
        <v>171.21415872321236</v>
      </c>
    </row>
    <row r="1189" spans="24:31">
      <c r="X1189" s="6">
        <v>42996</v>
      </c>
      <c r="Y1189" s="49">
        <v>156.69810000000001</v>
      </c>
      <c r="Z1189" s="49">
        <v>2503.8701000000001</v>
      </c>
      <c r="AA1189" s="49">
        <v>1</v>
      </c>
      <c r="AB1189" s="66">
        <f>Y1190/Price_data_Daily[[#This Row],[ASML]]-1</f>
        <v>7.7850337687566107E-3</v>
      </c>
      <c r="AC1189" s="68">
        <f>Z1190/Price_data_Daily[[#This Row],[S&amp;P500]]-1</f>
        <v>1.1102013638806252E-3</v>
      </c>
      <c r="AD1189" s="70">
        <f t="shared" si="38"/>
        <v>264.56756761284703</v>
      </c>
      <c r="AE1189" s="70">
        <f t="shared" si="39"/>
        <v>171.40424091574255</v>
      </c>
    </row>
    <row r="1190" spans="24:31">
      <c r="X1190" s="6">
        <v>42997</v>
      </c>
      <c r="Y1190" s="49">
        <v>157.91800000000001</v>
      </c>
      <c r="Z1190" s="49">
        <v>2506.6498999999999</v>
      </c>
      <c r="AA1190" s="49">
        <v>1.018</v>
      </c>
      <c r="AB1190" s="66">
        <f>Y1191/Price_data_Daily[[#This Row],[ASML]]-1</f>
        <v>-1.8420952646310274E-2</v>
      </c>
      <c r="AC1190" s="68">
        <f>Z1191/Price_data_Daily[[#This Row],[S&amp;P500]]-1</f>
        <v>6.3435264733224805E-4</v>
      </c>
      <c r="AD1190" s="70">
        <f t="shared" si="38"/>
        <v>259.69398097810131</v>
      </c>
      <c r="AE1190" s="70">
        <f t="shared" si="39"/>
        <v>171.51297164973141</v>
      </c>
    </row>
    <row r="1191" spans="24:31">
      <c r="X1191" s="6">
        <v>42998</v>
      </c>
      <c r="Y1191" s="49">
        <v>155.00899999999999</v>
      </c>
      <c r="Z1191" s="49">
        <v>2508.2399999999998</v>
      </c>
      <c r="AA1191" s="49">
        <v>1.02</v>
      </c>
      <c r="AB1191" s="66">
        <f>Y1192/Price_data_Daily[[#This Row],[ASML]]-1</f>
        <v>3.5114090149606092E-3</v>
      </c>
      <c r="AC1191" s="68">
        <f>Z1192/Price_data_Daily[[#This Row],[S&amp;P500]]-1</f>
        <v>-3.0459206455520915E-3</v>
      </c>
      <c r="AD1191" s="70">
        <f t="shared" si="38"/>
        <v>260.60587276403885</v>
      </c>
      <c r="AE1191" s="70">
        <f t="shared" si="39"/>
        <v>170.99055674840349</v>
      </c>
    </row>
    <row r="1192" spans="24:31">
      <c r="X1192" s="6">
        <v>42999</v>
      </c>
      <c r="Y1192" s="49">
        <v>155.55330000000001</v>
      </c>
      <c r="Z1192" s="49">
        <v>2500.6001000000001</v>
      </c>
      <c r="AA1192" s="49">
        <v>1.008</v>
      </c>
      <c r="AB1192" s="66">
        <f>Y1193/Price_data_Daily[[#This Row],[ASML]]-1</f>
        <v>1.1462309060623621E-3</v>
      </c>
      <c r="AC1192" s="68">
        <f>Z1193/Price_data_Daily[[#This Row],[S&amp;P500]]-1</f>
        <v>6.4780450100743181E-4</v>
      </c>
      <c r="AD1192" s="70">
        <f t="shared" si="38"/>
        <v>260.90458726970235</v>
      </c>
      <c r="AE1192" s="70">
        <f t="shared" si="39"/>
        <v>171.10132520069487</v>
      </c>
    </row>
    <row r="1193" spans="24:31">
      <c r="X1193" s="6">
        <v>43000</v>
      </c>
      <c r="Y1193" s="49">
        <v>155.73159999999999</v>
      </c>
      <c r="Z1193" s="49">
        <v>2502.2199999999998</v>
      </c>
      <c r="AA1193" s="49">
        <v>1.0029999999999999</v>
      </c>
      <c r="AB1193" s="66">
        <f>Y1194/Price_data_Daily[[#This Row],[ASML]]-1</f>
        <v>-2.3801206691512755E-2</v>
      </c>
      <c r="AC1193" s="68">
        <f>Z1194/Price_data_Daily[[#This Row],[S&amp;P500]]-1</f>
        <v>-2.2220668046772918E-3</v>
      </c>
      <c r="AD1193" s="70">
        <f t="shared" si="38"/>
        <v>254.69474326133232</v>
      </c>
      <c r="AE1193" s="70">
        <f t="shared" si="39"/>
        <v>170.72112662573011</v>
      </c>
    </row>
    <row r="1194" spans="24:31">
      <c r="X1194" s="6">
        <v>43003</v>
      </c>
      <c r="Y1194" s="49">
        <v>152.02500000000001</v>
      </c>
      <c r="Z1194" s="49">
        <v>2496.6599000000001</v>
      </c>
      <c r="AA1194" s="49">
        <v>0.998</v>
      </c>
      <c r="AB1194" s="66">
        <f>Y1195/Price_data_Daily[[#This Row],[ASML]]-1</f>
        <v>5.2465055089623291E-3</v>
      </c>
      <c r="AC1194" s="68">
        <f>Z1195/Price_data_Daily[[#This Row],[S&amp;P500]]-1</f>
        <v>7.2176430598203112E-5</v>
      </c>
      <c r="AD1194" s="70">
        <f t="shared" si="38"/>
        <v>256.03100063495663</v>
      </c>
      <c r="AE1194" s="70">
        <f t="shared" si="39"/>
        <v>170.73344866727766</v>
      </c>
    </row>
    <row r="1195" spans="24:31">
      <c r="X1195" s="6">
        <v>43004</v>
      </c>
      <c r="Y1195" s="49">
        <v>152.82259999999999</v>
      </c>
      <c r="Z1195" s="49">
        <v>2496.8400999999999</v>
      </c>
      <c r="AA1195" s="49">
        <v>1.0429999999999999</v>
      </c>
      <c r="AB1195" s="66">
        <f>Y1196/Price_data_Daily[[#This Row],[ASML]]-1</f>
        <v>2.505257730204824E-2</v>
      </c>
      <c r="AC1195" s="68">
        <f>Z1196/Price_data_Daily[[#This Row],[S&amp;P500]]-1</f>
        <v>4.085123432614024E-3</v>
      </c>
      <c r="AD1195" s="70">
        <f t="shared" si="38"/>
        <v>262.44523707008466</v>
      </c>
      <c r="AE1195" s="70">
        <f t="shared" si="39"/>
        <v>171.43091587915936</v>
      </c>
    </row>
    <row r="1196" spans="24:31">
      <c r="X1196" s="6">
        <v>43005</v>
      </c>
      <c r="Y1196" s="49">
        <v>156.65119999999999</v>
      </c>
      <c r="Z1196" s="49">
        <v>2507.04</v>
      </c>
      <c r="AA1196" s="49">
        <v>1.038</v>
      </c>
      <c r="AB1196" s="66">
        <f>Y1197/Price_data_Daily[[#This Row],[ASML]]-1</f>
        <v>2.1265078084304667E-2</v>
      </c>
      <c r="AC1196" s="68">
        <f>Z1197/Price_data_Daily[[#This Row],[S&amp;P500]]-1</f>
        <v>1.2046477120428722E-3</v>
      </c>
      <c r="AD1196" s="70">
        <f t="shared" si="38"/>
        <v>268.02615552923385</v>
      </c>
      <c r="AE1196" s="70">
        <f t="shared" si="39"/>
        <v>171.63742973974661</v>
      </c>
    </row>
    <row r="1197" spans="24:31">
      <c r="X1197" s="6">
        <v>43006</v>
      </c>
      <c r="Y1197" s="49">
        <v>159.98240000000001</v>
      </c>
      <c r="Z1197" s="49">
        <v>2510.0601000000001</v>
      </c>
      <c r="AA1197" s="49">
        <v>1.03</v>
      </c>
      <c r="AB1197" s="66">
        <f>Y1198/Price_data_Daily[[#This Row],[ASML]]-1</f>
        <v>4.1642080628867539E-3</v>
      </c>
      <c r="AC1197" s="68">
        <f>Z1198/Price_data_Daily[[#This Row],[S&amp;P500]]-1</f>
        <v>3.7050905673532419E-3</v>
      </c>
      <c r="AD1197" s="70">
        <f t="shared" si="38"/>
        <v>269.14227220715321</v>
      </c>
      <c r="AE1197" s="70">
        <f t="shared" si="39"/>
        <v>172.27336196168011</v>
      </c>
    </row>
    <row r="1198" spans="24:31">
      <c r="X1198" s="6">
        <v>43007</v>
      </c>
      <c r="Y1198" s="49">
        <v>160.64859999999999</v>
      </c>
      <c r="Z1198" s="49">
        <v>2519.3600999999999</v>
      </c>
      <c r="AA1198" s="49">
        <v>1.028</v>
      </c>
      <c r="AB1198" s="66">
        <f>Y1199/Price_data_Daily[[#This Row],[ASML]]-1</f>
        <v>-2.9206603730128622E-3</v>
      </c>
      <c r="AC1198" s="68">
        <f>Z1199/Price_data_Daily[[#This Row],[S&amp;P500]]-1</f>
        <v>3.8739995921981407E-3</v>
      </c>
      <c r="AD1198" s="70">
        <f t="shared" si="38"/>
        <v>268.35619903801512</v>
      </c>
      <c r="AE1198" s="70">
        <f t="shared" si="39"/>
        <v>172.94074889566627</v>
      </c>
    </row>
    <row r="1199" spans="24:31">
      <c r="X1199" s="6">
        <v>43010</v>
      </c>
      <c r="Y1199" s="49">
        <v>160.17939999999999</v>
      </c>
      <c r="Z1199" s="49">
        <v>2529.1201000000001</v>
      </c>
      <c r="AA1199" s="49">
        <v>1.0129999999999999</v>
      </c>
      <c r="AB1199" s="66">
        <f>Y1200/Price_data_Daily[[#This Row],[ASML]]-1</f>
        <v>-1.4052993081506981E-3</v>
      </c>
      <c r="AC1199" s="68">
        <f>Z1200/Price_data_Daily[[#This Row],[S&amp;P500]]-1</f>
        <v>2.1588535870638026E-3</v>
      </c>
      <c r="AD1199" s="70">
        <f t="shared" si="38"/>
        <v>267.97907825716902</v>
      </c>
      <c r="AE1199" s="70">
        <f t="shared" si="39"/>
        <v>173.31410265176919</v>
      </c>
    </row>
    <row r="1200" spans="24:31">
      <c r="X1200" s="6">
        <v>43011</v>
      </c>
      <c r="Y1200" s="49">
        <v>159.95429999999999</v>
      </c>
      <c r="Z1200" s="49">
        <v>2534.5801000000001</v>
      </c>
      <c r="AA1200" s="49">
        <v>1.0349999999999999</v>
      </c>
      <c r="AB1200" s="66">
        <f>Y1201/Price_data_Daily[[#This Row],[ASML]]-1</f>
        <v>4.282473181402402E-3</v>
      </c>
      <c r="AC1200" s="68">
        <f>Z1201/Price_data_Daily[[#This Row],[S&amp;P500]]-1</f>
        <v>1.2467153829542887E-3</v>
      </c>
      <c r="AD1200" s="70">
        <f t="shared" si="38"/>
        <v>269.12669147298226</v>
      </c>
      <c r="AE1200" s="70">
        <f t="shared" si="39"/>
        <v>173.53017600962806</v>
      </c>
    </row>
    <row r="1201" spans="24:31">
      <c r="X1201" s="6">
        <v>43012</v>
      </c>
      <c r="Y1201" s="49">
        <v>160.63929999999999</v>
      </c>
      <c r="Z1201" s="49">
        <v>2537.7399999999998</v>
      </c>
      <c r="AA1201" s="49">
        <v>1.0429999999999999</v>
      </c>
      <c r="AB1201" s="66">
        <f>Y1202/Price_data_Daily[[#This Row],[ASML]]-1</f>
        <v>-1.5597055017047445E-2</v>
      </c>
      <c r="AC1201" s="68">
        <f>Z1202/Price_data_Daily[[#This Row],[S&amp;P500]]-1</f>
        <v>5.646795968066165E-3</v>
      </c>
      <c r="AD1201" s="70">
        <f t="shared" si="38"/>
        <v>264.92910765952217</v>
      </c>
      <c r="AE1201" s="70">
        <f t="shared" si="39"/>
        <v>174.51006550785704</v>
      </c>
    </row>
    <row r="1202" spans="24:31">
      <c r="X1202" s="6">
        <v>43013</v>
      </c>
      <c r="Y1202" s="49">
        <v>158.13380000000001</v>
      </c>
      <c r="Z1202" s="49">
        <v>2552.0700999999999</v>
      </c>
      <c r="AA1202" s="49">
        <v>1.0429999999999999</v>
      </c>
      <c r="AB1202" s="66">
        <f>Y1203/Price_data_Daily[[#This Row],[ASML]]-1</f>
        <v>5.4593009211185706E-3</v>
      </c>
      <c r="AC1202" s="68">
        <f>Z1203/Price_data_Daily[[#This Row],[S&amp;P500]]-1</f>
        <v>-1.0736382202040096E-3</v>
      </c>
      <c r="AD1202" s="70">
        <f t="shared" si="38"/>
        <v>266.37543538099891</v>
      </c>
      <c r="AE1202" s="70">
        <f t="shared" si="39"/>
        <v>174.32270483171749</v>
      </c>
    </row>
    <row r="1203" spans="24:31">
      <c r="X1203" s="6">
        <v>43014</v>
      </c>
      <c r="Y1203" s="49">
        <v>158.99709999999999</v>
      </c>
      <c r="Z1203" s="49">
        <v>2549.3301000000001</v>
      </c>
      <c r="AA1203" s="49">
        <v>1.0429999999999999</v>
      </c>
      <c r="AB1203" s="66">
        <f>Y1204/Price_data_Daily[[#This Row],[ASML]]-1</f>
        <v>4.1308929533934169E-3</v>
      </c>
      <c r="AC1203" s="68">
        <f>Z1204/Price_data_Daily[[#This Row],[S&amp;P500]]-1</f>
        <v>-1.8044348199552918E-3</v>
      </c>
      <c r="AD1203" s="70">
        <f t="shared" si="38"/>
        <v>267.47580378997139</v>
      </c>
      <c r="AE1203" s="70">
        <f t="shared" si="39"/>
        <v>174.00815087321035</v>
      </c>
    </row>
    <row r="1204" spans="24:31">
      <c r="X1204" s="6">
        <v>43017</v>
      </c>
      <c r="Y1204" s="49">
        <v>159.65389999999999</v>
      </c>
      <c r="Z1204" s="49">
        <v>2544.73</v>
      </c>
      <c r="AA1204" s="49">
        <v>1.0449999999999999</v>
      </c>
      <c r="AB1204" s="66">
        <f>Y1205/Price_data_Daily[[#This Row],[ASML]]-1</f>
        <v>6.1132236669445561E-3</v>
      </c>
      <c r="AC1204" s="68">
        <f>Z1205/Price_data_Daily[[#This Row],[S&amp;P500]]-1</f>
        <v>2.3224074852734589E-3</v>
      </c>
      <c r="AD1204" s="70">
        <f t="shared" si="38"/>
        <v>269.11094320403527</v>
      </c>
      <c r="AE1204" s="70">
        <f t="shared" si="39"/>
        <v>174.4122687052969</v>
      </c>
    </row>
    <row r="1205" spans="24:31">
      <c r="X1205" s="6">
        <v>43018</v>
      </c>
      <c r="Y1205" s="49">
        <v>160.62989999999999</v>
      </c>
      <c r="Z1205" s="49">
        <v>2550.6399000000001</v>
      </c>
      <c r="AA1205" s="49">
        <v>1.0549999999999999</v>
      </c>
      <c r="AB1205" s="66">
        <f>Y1206/Price_data_Daily[[#This Row],[ASML]]-1</f>
        <v>1.0047942506345331E-2</v>
      </c>
      <c r="AC1205" s="68">
        <f>Z1206/Price_data_Daily[[#This Row],[S&amp;P500]]-1</f>
        <v>1.8035082098415423E-3</v>
      </c>
      <c r="AD1205" s="70">
        <f t="shared" si="38"/>
        <v>271.81495448917775</v>
      </c>
      <c r="AE1205" s="70">
        <f t="shared" si="39"/>
        <v>174.726822663804</v>
      </c>
    </row>
    <row r="1206" spans="24:31">
      <c r="X1206" s="6">
        <v>43019</v>
      </c>
      <c r="Y1206" s="49">
        <v>162.2439</v>
      </c>
      <c r="Z1206" s="49">
        <v>2555.2399999999998</v>
      </c>
      <c r="AA1206" s="49">
        <v>1.0680000000000001</v>
      </c>
      <c r="AB1206" s="66">
        <f>Y1207/Price_data_Daily[[#This Row],[ASML]]-1</f>
        <v>4.1061636215597996E-3</v>
      </c>
      <c r="AC1206" s="68">
        <f>Z1207/Price_data_Daily[[#This Row],[S&amp;P500]]-1</f>
        <v>-1.6867691488861025E-3</v>
      </c>
      <c r="AD1206" s="70">
        <f t="shared" si="38"/>
        <v>272.93107116709717</v>
      </c>
      <c r="AE1206" s="70">
        <f t="shared" si="39"/>
        <v>174.4320988498518</v>
      </c>
    </row>
    <row r="1207" spans="24:31">
      <c r="X1207" s="6">
        <v>43020</v>
      </c>
      <c r="Y1207" s="49">
        <v>162.9101</v>
      </c>
      <c r="Z1207" s="49">
        <v>2550.9299000000001</v>
      </c>
      <c r="AA1207" s="49">
        <v>1.0529999999999999</v>
      </c>
      <c r="AB1207" s="66">
        <f>Y1208/Price_data_Daily[[#This Row],[ASML]]-1</f>
        <v>1.5494435274424401E-2</v>
      </c>
      <c r="AC1207" s="68">
        <f>Z1208/Price_data_Daily[[#This Row],[S&amp;P500]]-1</f>
        <v>8.7811115468117151E-4</v>
      </c>
      <c r="AD1207" s="70">
        <f t="shared" si="38"/>
        <v>277.15998398367509</v>
      </c>
      <c r="AE1207" s="70">
        <f t="shared" si="39"/>
        <v>174.58526962158629</v>
      </c>
    </row>
    <row r="1208" spans="24:31">
      <c r="X1208" s="6">
        <v>43021</v>
      </c>
      <c r="Y1208" s="49">
        <v>165.43430000000001</v>
      </c>
      <c r="Z1208" s="49">
        <v>2553.1698999999999</v>
      </c>
      <c r="AA1208" s="49">
        <v>1.05</v>
      </c>
      <c r="AB1208" s="66">
        <f>Y1209/Price_data_Daily[[#This Row],[ASML]]-1</f>
        <v>1.6447616969395007E-3</v>
      </c>
      <c r="AC1208" s="68">
        <f>Z1209/Price_data_Daily[[#This Row],[S&amp;P500]]-1</f>
        <v>1.7507648041754642E-3</v>
      </c>
      <c r="AD1208" s="70">
        <f t="shared" si="38"/>
        <v>277.61584610925581</v>
      </c>
      <c r="AE1208" s="70">
        <f t="shared" si="39"/>
        <v>174.89092736696725</v>
      </c>
    </row>
    <row r="1209" spans="24:31">
      <c r="X1209" s="6">
        <v>43024</v>
      </c>
      <c r="Y1209" s="49">
        <v>165.7064</v>
      </c>
      <c r="Z1209" s="49">
        <v>2557.6399000000001</v>
      </c>
      <c r="AA1209" s="49">
        <v>1.0549999999999999</v>
      </c>
      <c r="AB1209" s="66">
        <f>Y1210/Price_data_Daily[[#This Row],[ASML]]-1</f>
        <v>-1.4157570256791985E-3</v>
      </c>
      <c r="AC1209" s="68">
        <f>Z1210/Price_data_Daily[[#This Row],[S&amp;P500]]-1</f>
        <v>6.7257317967239771E-4</v>
      </c>
      <c r="AD1209" s="70">
        <f t="shared" si="38"/>
        <v>277.22280952468674</v>
      </c>
      <c r="AE1209" s="70">
        <f t="shared" si="39"/>
        <v>175.00855431408229</v>
      </c>
    </row>
    <row r="1210" spans="24:31">
      <c r="X1210" s="6">
        <v>43025</v>
      </c>
      <c r="Y1210" s="49">
        <v>165.4718</v>
      </c>
      <c r="Z1210" s="49">
        <v>2559.3600999999999</v>
      </c>
      <c r="AA1210" s="49">
        <v>1.073</v>
      </c>
      <c r="AB1210" s="66">
        <f>Y1211/Price_data_Daily[[#This Row],[ASML]]-1</f>
        <v>-2.6142218794985128E-2</v>
      </c>
      <c r="AC1210" s="68">
        <f>Z1211/Price_data_Daily[[#This Row],[S&amp;P500]]-1</f>
        <v>7.4233399200074324E-4</v>
      </c>
      <c r="AD1210" s="70">
        <f t="shared" si="38"/>
        <v>269.97559018313189</v>
      </c>
      <c r="AE1210" s="70">
        <f t="shared" si="39"/>
        <v>175.13846911284054</v>
      </c>
    </row>
    <row r="1211" spans="24:31">
      <c r="X1211" s="6">
        <v>43026</v>
      </c>
      <c r="Y1211" s="49">
        <v>161.14599999999999</v>
      </c>
      <c r="Z1211" s="49">
        <v>2561.2600000000002</v>
      </c>
      <c r="AA1211" s="49">
        <v>1.0680000000000001</v>
      </c>
      <c r="AB1211" s="66">
        <f>Y1212/Price_data_Daily[[#This Row],[ASML]]-1</f>
        <v>2.4981073064177961E-2</v>
      </c>
      <c r="AC1211" s="68">
        <f>Z1212/Price_data_Daily[[#This Row],[S&amp;P500]]-1</f>
        <v>3.2800262370868971E-4</v>
      </c>
      <c r="AD1211" s="70">
        <f t="shared" si="38"/>
        <v>276.71987012704125</v>
      </c>
      <c r="AE1211" s="70">
        <f t="shared" si="39"/>
        <v>175.19591499022187</v>
      </c>
    </row>
    <row r="1212" spans="24:31">
      <c r="X1212" s="6">
        <v>43027</v>
      </c>
      <c r="Y1212" s="49">
        <v>165.17160000000001</v>
      </c>
      <c r="Z1212" s="49">
        <v>2562.1001000000001</v>
      </c>
      <c r="AA1212" s="49">
        <v>1.0649999999999999</v>
      </c>
      <c r="AB1212" s="66">
        <f>Y1213/Price_data_Daily[[#This Row],[ASML]]-1</f>
        <v>-4.5449702006884474E-3</v>
      </c>
      <c r="AC1212" s="68">
        <f>Z1213/Price_data_Daily[[#This Row],[S&amp;P500]]-1</f>
        <v>5.116857065810887E-3</v>
      </c>
      <c r="AD1212" s="70">
        <f t="shared" si="38"/>
        <v>275.46218656337544</v>
      </c>
      <c r="AE1212" s="70">
        <f t="shared" si="39"/>
        <v>176.09236744574079</v>
      </c>
    </row>
    <row r="1213" spans="24:31">
      <c r="X1213" s="6">
        <v>43028</v>
      </c>
      <c r="Y1213" s="49">
        <v>164.42089999999999</v>
      </c>
      <c r="Z1213" s="49">
        <v>2575.21</v>
      </c>
      <c r="AA1213" s="49">
        <v>1.075</v>
      </c>
      <c r="AB1213" s="66">
        <f>Y1214/Price_data_Daily[[#This Row],[ASML]]-1</f>
        <v>1.6264963882328898E-2</v>
      </c>
      <c r="AC1213" s="68">
        <f>Z1214/Price_data_Daily[[#This Row],[S&amp;P500]]-1</f>
        <v>-3.9724915637947555E-3</v>
      </c>
      <c r="AD1213" s="70">
        <f t="shared" si="38"/>
        <v>279.9425690787761</v>
      </c>
      <c r="AE1213" s="70">
        <f t="shared" si="39"/>
        <v>175.39284200161393</v>
      </c>
    </row>
    <row r="1214" spans="24:31">
      <c r="X1214" s="6">
        <v>43031</v>
      </c>
      <c r="Y1214" s="49">
        <v>167.09520000000001</v>
      </c>
      <c r="Z1214" s="49">
        <v>2564.98</v>
      </c>
      <c r="AA1214" s="49">
        <v>1.07</v>
      </c>
      <c r="AB1214" s="66">
        <f>Y1215/Price_data_Daily[[#This Row],[ASML]]-1</f>
        <v>2.0216020567915827E-3</v>
      </c>
      <c r="AC1214" s="68">
        <f>Z1215/Price_data_Daily[[#This Row],[S&amp;P500]]-1</f>
        <v>1.6179073521040976E-3</v>
      </c>
      <c r="AD1214" s="70">
        <f t="shared" si="38"/>
        <v>280.50850155220928</v>
      </c>
      <c r="AE1214" s="70">
        <f t="shared" si="39"/>
        <v>175.67661137019476</v>
      </c>
    </row>
    <row r="1215" spans="24:31">
      <c r="X1215" s="6">
        <v>43032</v>
      </c>
      <c r="Y1215" s="49">
        <v>167.43299999999999</v>
      </c>
      <c r="Z1215" s="49">
        <v>2569.1298999999999</v>
      </c>
      <c r="AA1215" s="49">
        <v>1.0980000000000001</v>
      </c>
      <c r="AB1215" s="66">
        <f>Y1216/Price_data_Daily[[#This Row],[ASML]]-1</f>
        <v>-5.9964284221150077E-3</v>
      </c>
      <c r="AC1215" s="68">
        <f>Z1216/Price_data_Daily[[#This Row],[S&amp;P500]]-1</f>
        <v>-4.6630573253614305E-3</v>
      </c>
      <c r="AD1215" s="70">
        <f t="shared" si="38"/>
        <v>278.82645240085674</v>
      </c>
      <c r="AE1215" s="70">
        <f t="shared" si="39"/>
        <v>174.85742126065031</v>
      </c>
    </row>
    <row r="1216" spans="24:31">
      <c r="X1216" s="6">
        <v>43033</v>
      </c>
      <c r="Y1216" s="49">
        <v>166.429</v>
      </c>
      <c r="Z1216" s="49">
        <v>2557.1498999999999</v>
      </c>
      <c r="AA1216" s="49">
        <v>1.083</v>
      </c>
      <c r="AB1216" s="66">
        <f>Y1217/Price_data_Daily[[#This Row],[ASML]]-1</f>
        <v>2.593298043009451E-3</v>
      </c>
      <c r="AC1216" s="68">
        <f>Z1217/Price_data_Daily[[#This Row],[S&amp;P500]]-1</f>
        <v>1.2709462202431521E-3</v>
      </c>
      <c r="AD1216" s="70">
        <f t="shared" si="38"/>
        <v>279.54953249420714</v>
      </c>
      <c r="AE1216" s="70">
        <f t="shared" si="39"/>
        <v>175.079655639283</v>
      </c>
    </row>
    <row r="1217" spans="24:31">
      <c r="X1217" s="6">
        <v>43034</v>
      </c>
      <c r="Y1217" s="49">
        <v>166.86060000000001</v>
      </c>
      <c r="Z1217" s="49">
        <v>2560.3998999999999</v>
      </c>
      <c r="AA1217" s="49">
        <v>1.08</v>
      </c>
      <c r="AB1217" s="66">
        <f>Y1218/Price_data_Daily[[#This Row],[ASML]]-1</f>
        <v>6.2429357199962343E-3</v>
      </c>
      <c r="AC1217" s="68">
        <f>Z1218/Price_data_Daily[[#This Row],[S&amp;P500]]-1</f>
        <v>8.0730357785125939E-3</v>
      </c>
      <c r="AD1217" s="70">
        <f t="shared" si="38"/>
        <v>281.29474225612347</v>
      </c>
      <c r="AE1217" s="70">
        <f t="shared" si="39"/>
        <v>176.49307996334861</v>
      </c>
    </row>
    <row r="1218" spans="24:31">
      <c r="X1218" s="6">
        <v>43035</v>
      </c>
      <c r="Y1218" s="49">
        <v>167.9023</v>
      </c>
      <c r="Z1218" s="49">
        <v>2581.0700999999999</v>
      </c>
      <c r="AA1218" s="49">
        <v>1.073</v>
      </c>
      <c r="AB1218" s="66">
        <f>Y1219/Price_data_Daily[[#This Row],[ASML]]-1</f>
        <v>-5.5895601191884303E-3</v>
      </c>
      <c r="AC1218" s="68">
        <f>Z1219/Price_data_Daily[[#This Row],[S&amp;P500]]-1</f>
        <v>-3.1924743152074164E-3</v>
      </c>
      <c r="AD1218" s="70">
        <f t="shared" si="38"/>
        <v>279.72242838307125</v>
      </c>
      <c r="AE1218" s="70">
        <f t="shared" si="39"/>
        <v>175.92963033875375</v>
      </c>
    </row>
    <row r="1219" spans="24:31">
      <c r="X1219" s="6">
        <v>43038</v>
      </c>
      <c r="Y1219" s="49">
        <v>166.96379999999999</v>
      </c>
      <c r="Z1219" s="49">
        <v>2572.8301000000001</v>
      </c>
      <c r="AA1219" s="49">
        <v>1.075</v>
      </c>
      <c r="AB1219" s="66">
        <f>Y1220/Price_data_Daily[[#This Row],[ASML]]-1</f>
        <v>1.5849543433965829E-2</v>
      </c>
      <c r="AC1219" s="68">
        <f>Z1220/Price_data_Daily[[#This Row],[S&amp;P500]]-1</f>
        <v>9.4444635112123088E-4</v>
      </c>
      <c r="AD1219" s="70">
        <f t="shared" si="38"/>
        <v>284.15590116118312</v>
      </c>
      <c r="AE1219" s="70">
        <f t="shared" si="39"/>
        <v>176.0957864361813</v>
      </c>
    </row>
    <row r="1220" spans="24:31">
      <c r="X1220" s="6">
        <v>43039</v>
      </c>
      <c r="Y1220" s="49">
        <v>169.61009999999999</v>
      </c>
      <c r="Z1220" s="49">
        <v>2575.2600000000002</v>
      </c>
      <c r="AA1220" s="49">
        <v>1.123</v>
      </c>
      <c r="AB1220" s="66">
        <f>Y1221/Price_data_Daily[[#This Row],[ASML]]-1</f>
        <v>3.5958943482730099E-3</v>
      </c>
      <c r="AC1220" s="68">
        <f>Z1221/Price_data_Daily[[#This Row],[S&amp;P500]]-1</f>
        <v>1.5921110878123201E-3</v>
      </c>
      <c r="AD1220" s="70">
        <f t="shared" si="38"/>
        <v>285.17769576019703</v>
      </c>
      <c r="AE1220" s="70">
        <f t="shared" si="39"/>
        <v>176.37615049028338</v>
      </c>
    </row>
    <row r="1221" spans="24:31">
      <c r="X1221" s="6">
        <v>43040</v>
      </c>
      <c r="Y1221" s="49">
        <v>170.22</v>
      </c>
      <c r="Z1221" s="49">
        <v>2579.3600999999999</v>
      </c>
      <c r="AA1221" s="49">
        <v>1.1379999999999999</v>
      </c>
      <c r="AB1221" s="66">
        <f>Y1222/Price_data_Daily[[#This Row],[ASML]]-1</f>
        <v>4.6857008577134707E-3</v>
      </c>
      <c r="AC1221" s="68">
        <f>Z1222/Price_data_Daily[[#This Row],[S&amp;P500]]-1</f>
        <v>1.8996959749828513E-4</v>
      </c>
      <c r="AD1221" s="70">
        <f t="shared" si="38"/>
        <v>286.5139531338213</v>
      </c>
      <c r="AE1221" s="70">
        <f t="shared" si="39"/>
        <v>176.40965659660031</v>
      </c>
    </row>
    <row r="1222" spans="24:31">
      <c r="X1222" s="6">
        <v>43041</v>
      </c>
      <c r="Y1222" s="49">
        <v>171.01759999999999</v>
      </c>
      <c r="Z1222" s="49">
        <v>2579.8501000000001</v>
      </c>
      <c r="AA1222" s="49">
        <v>1.1379999999999999</v>
      </c>
      <c r="AB1222" s="66">
        <f>Y1223/Price_data_Daily[[#This Row],[ASML]]-1</f>
        <v>1.2784649065359366E-2</v>
      </c>
      <c r="AC1222" s="68">
        <f>Z1223/Price_data_Daily[[#This Row],[S&amp;P500]]-1</f>
        <v>3.0970791675066778E-3</v>
      </c>
      <c r="AD1222" s="70">
        <f t="shared" si="38"/>
        <v>290.17693347696604</v>
      </c>
      <c r="AE1222" s="70">
        <f t="shared" si="39"/>
        <v>176.95601126899265</v>
      </c>
    </row>
    <row r="1223" spans="24:31">
      <c r="X1223" s="6">
        <v>43042</v>
      </c>
      <c r="Y1223" s="49">
        <v>173.20400000000001</v>
      </c>
      <c r="Z1223" s="49">
        <v>2587.8400999999999</v>
      </c>
      <c r="AA1223" s="49">
        <v>1.1479999999999999</v>
      </c>
      <c r="AB1223" s="66">
        <f>Y1224/Price_data_Daily[[#This Row],[ASML]]-1</f>
        <v>1.8417588508348182E-3</v>
      </c>
      <c r="AC1223" s="68">
        <f>Z1224/Price_data_Daily[[#This Row],[S&amp;P500]]-1</f>
        <v>1.2712531968261942E-3</v>
      </c>
      <c r="AD1223" s="70">
        <f t="shared" si="38"/>
        <v>290.71136941250535</v>
      </c>
      <c r="AE1223" s="70">
        <f t="shared" si="39"/>
        <v>177.18096716401598</v>
      </c>
    </row>
    <row r="1224" spans="24:31">
      <c r="X1224" s="6">
        <v>43045</v>
      </c>
      <c r="Y1224" s="49">
        <v>173.523</v>
      </c>
      <c r="Z1224" s="49">
        <v>2591.1298999999999</v>
      </c>
      <c r="AA1224" s="49">
        <v>1.1579999999999999</v>
      </c>
      <c r="AB1224" s="66">
        <f>Y1225/Price_data_Daily[[#This Row],[ASML]]-1</f>
        <v>-7.5707543092269347E-3</v>
      </c>
      <c r="AC1224" s="68">
        <f>Z1225/Price_data_Daily[[#This Row],[S&amp;P500]]-1</f>
        <v>-1.8910669048266548E-4</v>
      </c>
      <c r="AD1224" s="70">
        <f t="shared" si="38"/>
        <v>288.51046505978434</v>
      </c>
      <c r="AE1224" s="70">
        <f t="shared" si="39"/>
        <v>177.14746105769908</v>
      </c>
    </row>
    <row r="1225" spans="24:31">
      <c r="X1225" s="6">
        <v>43046</v>
      </c>
      <c r="Y1225" s="49">
        <v>172.20930000000001</v>
      </c>
      <c r="Z1225" s="49">
        <v>2590.6399000000001</v>
      </c>
      <c r="AA1225" s="49">
        <v>1.1879999999999999</v>
      </c>
      <c r="AB1225" s="66">
        <f>Y1226/Price_data_Daily[[#This Row],[ASML]]-1</f>
        <v>-1.095237016816164E-2</v>
      </c>
      <c r="AC1225" s="68">
        <f>Z1226/Price_data_Daily[[#This Row],[S&amp;P500]]-1</f>
        <v>1.4436587655426436E-3</v>
      </c>
      <c r="AD1225" s="70">
        <f t="shared" si="38"/>
        <v>285.35059164906113</v>
      </c>
      <c r="AE1225" s="70">
        <f t="shared" si="39"/>
        <v>177.40320154264865</v>
      </c>
    </row>
    <row r="1226" spans="24:31">
      <c r="X1226" s="6">
        <v>43047</v>
      </c>
      <c r="Y1226" s="49">
        <v>170.32320000000001</v>
      </c>
      <c r="Z1226" s="49">
        <v>2594.3798999999999</v>
      </c>
      <c r="AA1226" s="49">
        <v>1.1950000000000001</v>
      </c>
      <c r="AB1226" s="66">
        <f>Y1227/Price_data_Daily[[#This Row],[ASML]]-1</f>
        <v>-1.9282751850599356E-2</v>
      </c>
      <c r="AC1226" s="68">
        <f>Z1227/Price_data_Daily[[#This Row],[S&amp;P500]]-1</f>
        <v>-3.7619008688741795E-3</v>
      </c>
      <c r="AD1226" s="70">
        <f t="shared" si="38"/>
        <v>279.84824699987058</v>
      </c>
      <c r="AE1226" s="70">
        <f t="shared" si="39"/>
        <v>176.73582828462429</v>
      </c>
    </row>
    <row r="1227" spans="24:31">
      <c r="X1227" s="6">
        <v>43048</v>
      </c>
      <c r="Y1227" s="49">
        <v>167.03890000000001</v>
      </c>
      <c r="Z1227" s="49">
        <v>2584.6201000000001</v>
      </c>
      <c r="AA1227" s="49">
        <v>1.2030000000000001</v>
      </c>
      <c r="AB1227" s="66">
        <f>Y1228/Price_data_Daily[[#This Row],[ASML]]-1</f>
        <v>8.9326498198922799E-3</v>
      </c>
      <c r="AC1227" s="68">
        <f>Z1228/Price_data_Daily[[#This Row],[S&amp;P500]]-1</f>
        <v>-8.9765610040715149E-4</v>
      </c>
      <c r="AD1227" s="70">
        <f t="shared" si="38"/>
        <v>282.34803339303113</v>
      </c>
      <c r="AE1227" s="70">
        <f t="shared" si="39"/>
        <v>176.5771802902041</v>
      </c>
    </row>
    <row r="1228" spans="24:31">
      <c r="X1228" s="6">
        <v>43049</v>
      </c>
      <c r="Y1228" s="49">
        <v>168.53100000000001</v>
      </c>
      <c r="Z1228" s="49">
        <v>2582.3000000000002</v>
      </c>
      <c r="AA1228" s="49">
        <v>1.2</v>
      </c>
      <c r="AB1228" s="66">
        <f>Y1229/Price_data_Daily[[#This Row],[ASML]]-1</f>
        <v>-4.176086298663173E-3</v>
      </c>
      <c r="AC1228" s="68">
        <f>Z1229/Price_data_Daily[[#This Row],[S&amp;P500]]-1</f>
        <v>9.8365797932054022E-4</v>
      </c>
      <c r="AD1228" s="70">
        <f t="shared" si="38"/>
        <v>281.16892363932402</v>
      </c>
      <c r="AE1228" s="70">
        <f t="shared" si="39"/>
        <v>176.75087184256247</v>
      </c>
    </row>
    <row r="1229" spans="24:31">
      <c r="X1229" s="6">
        <v>43052</v>
      </c>
      <c r="Y1229" s="49">
        <v>167.8272</v>
      </c>
      <c r="Z1229" s="49">
        <v>2584.8400999999999</v>
      </c>
      <c r="AA1229" s="49">
        <v>1.1850000000000001</v>
      </c>
      <c r="AB1229" s="66">
        <f>Y1230/Price_data_Daily[[#This Row],[ASML]]-1</f>
        <v>8.3305924188690206E-3</v>
      </c>
      <c r="AC1229" s="68">
        <f>Z1230/Price_data_Daily[[#This Row],[S&amp;P500]]-1</f>
        <v>-2.3096206221807636E-3</v>
      </c>
      <c r="AD1229" s="70">
        <f t="shared" si="38"/>
        <v>283.51122734301532</v>
      </c>
      <c r="AE1229" s="70">
        <f t="shared" si="39"/>
        <v>176.34264438396647</v>
      </c>
    </row>
    <row r="1230" spans="24:31">
      <c r="X1230" s="6">
        <v>43053</v>
      </c>
      <c r="Y1230" s="49">
        <v>169.2253</v>
      </c>
      <c r="Z1230" s="49">
        <v>2578.8701000000001</v>
      </c>
      <c r="AA1230" s="49">
        <v>1.24</v>
      </c>
      <c r="AB1230" s="66">
        <f>Y1231/Price_data_Daily[[#This Row],[ASML]]-1</f>
        <v>-1.3474344557226403E-2</v>
      </c>
      <c r="AC1230" s="68">
        <f>Z1231/Price_data_Daily[[#This Row],[S&amp;P500]]-1</f>
        <v>-5.5256757600935513E-3</v>
      </c>
      <c r="AD1230" s="70">
        <f t="shared" ref="AD1230:AD1293" si="40">AD1229*(1+AB1230)</f>
        <v>279.69109937995336</v>
      </c>
      <c r="AE1230" s="70">
        <f t="shared" ref="AE1230:AE1293" si="41">AE1229*(1+AC1230)</f>
        <v>175.3682321084232</v>
      </c>
    </row>
    <row r="1231" spans="24:31">
      <c r="X1231" s="6">
        <v>43054</v>
      </c>
      <c r="Y1231" s="49">
        <v>166.9451</v>
      </c>
      <c r="Z1231" s="49">
        <v>2564.6201000000001</v>
      </c>
      <c r="AA1231" s="49">
        <v>1.23</v>
      </c>
      <c r="AB1231" s="66">
        <f>Y1232/Price_data_Daily[[#This Row],[ASML]]-1</f>
        <v>2.1808965941498171E-2</v>
      </c>
      <c r="AC1231" s="68">
        <f>Z1232/Price_data_Daily[[#This Row],[S&amp;P500]]-1</f>
        <v>8.1960677138888105E-3</v>
      </c>
      <c r="AD1231" s="70">
        <f t="shared" si="40"/>
        <v>285.79087304047096</v>
      </c>
      <c r="AE1231" s="70">
        <f t="shared" si="41"/>
        <v>176.8055620136488</v>
      </c>
    </row>
    <row r="1232" spans="24:31">
      <c r="X1232" s="6">
        <v>43055</v>
      </c>
      <c r="Y1232" s="49">
        <v>170.58600000000001</v>
      </c>
      <c r="Z1232" s="49">
        <v>2585.6399000000001</v>
      </c>
      <c r="AA1232" s="49">
        <v>1.23</v>
      </c>
      <c r="AB1232" s="66">
        <f>Y1233/Price_data_Daily[[#This Row],[ASML]]-1</f>
        <v>-8.0317259329605317E-3</v>
      </c>
      <c r="AC1232" s="68">
        <f>Z1233/Price_data_Daily[[#This Row],[S&amp;P500]]-1</f>
        <v>-2.6259650464087736E-3</v>
      </c>
      <c r="AD1232" s="70">
        <f t="shared" si="40"/>
        <v>283.49547907406838</v>
      </c>
      <c r="AE1232" s="70">
        <f t="shared" si="41"/>
        <v>176.34127678779029</v>
      </c>
    </row>
    <row r="1233" spans="24:31">
      <c r="X1233" s="6">
        <v>43056</v>
      </c>
      <c r="Y1233" s="49">
        <v>169.2159</v>
      </c>
      <c r="Z1233" s="49">
        <v>2578.8501000000001</v>
      </c>
      <c r="AA1233" s="49">
        <v>1.24</v>
      </c>
      <c r="AB1233" s="66">
        <f>Y1234/Price_data_Daily[[#This Row],[ASML]]-1</f>
        <v>6.6542210276929747E-3</v>
      </c>
      <c r="AC1233" s="68">
        <f>Z1234/Price_data_Daily[[#This Row],[S&amp;P500]]-1</f>
        <v>1.2756848488402195E-3</v>
      </c>
      <c r="AD1233" s="70">
        <f t="shared" si="40"/>
        <v>285.38192065217896</v>
      </c>
      <c r="AE1233" s="70">
        <f t="shared" si="41"/>
        <v>176.56623268281362</v>
      </c>
    </row>
    <row r="1234" spans="24:31">
      <c r="X1234" s="6">
        <v>43059</v>
      </c>
      <c r="Y1234" s="49">
        <v>170.34190000000001</v>
      </c>
      <c r="Z1234" s="49">
        <v>2582.1399000000001</v>
      </c>
      <c r="AA1234" s="49">
        <v>1.24</v>
      </c>
      <c r="AB1234" s="66">
        <f>Y1235/Price_data_Daily[[#This Row],[ASML]]-1</f>
        <v>2.1153926309381177E-2</v>
      </c>
      <c r="AC1234" s="68">
        <f>Z1235/Price_data_Daily[[#This Row],[S&amp;P500]]-1</f>
        <v>6.5411250567795065E-3</v>
      </c>
      <c r="AD1234" s="70">
        <f t="shared" si="40"/>
        <v>291.4188687716848</v>
      </c>
      <c r="AE1234" s="70">
        <f t="shared" si="41"/>
        <v>177.72117449159634</v>
      </c>
    </row>
    <row r="1235" spans="24:31">
      <c r="X1235" s="6">
        <v>43060</v>
      </c>
      <c r="Y1235" s="49">
        <v>173.9453</v>
      </c>
      <c r="Z1235" s="49">
        <v>2599.0300000000002</v>
      </c>
      <c r="AA1235" s="49">
        <v>1.278</v>
      </c>
      <c r="AB1235" s="66">
        <f>Y1236/Price_data_Daily[[#This Row],[ASML]]-1</f>
        <v>-1.2785053692166537E-2</v>
      </c>
      <c r="AC1235" s="68">
        <f>Z1236/Price_data_Daily[[#This Row],[S&amp;P500]]-1</f>
        <v>-7.5024143622814954E-4</v>
      </c>
      <c r="AD1235" s="70">
        <f t="shared" si="40"/>
        <v>287.69306288752836</v>
      </c>
      <c r="AE1235" s="70">
        <f t="shared" si="41"/>
        <v>177.58784070239761</v>
      </c>
    </row>
    <row r="1236" spans="24:31">
      <c r="X1236" s="6">
        <v>43061</v>
      </c>
      <c r="Y1236" s="49">
        <v>171.72139999999999</v>
      </c>
      <c r="Z1236" s="49">
        <v>2597.0801000000001</v>
      </c>
      <c r="AA1236" s="49">
        <v>1.2649999999999999</v>
      </c>
      <c r="AB1236" s="66">
        <f>Y1237/Price_data_Daily[[#This Row],[ASML]]-1</f>
        <v>1.8415293609299832E-2</v>
      </c>
      <c r="AC1236" s="68">
        <f>Z1237/Price_data_Daily[[#This Row],[S&amp;P500]]-1</f>
        <v>2.0560782857639293E-3</v>
      </c>
      <c r="AD1236" s="70">
        <f t="shared" si="40"/>
        <v>292.99101510996093</v>
      </c>
      <c r="AE1236" s="70">
        <f t="shared" si="41"/>
        <v>177.95297520548152</v>
      </c>
    </row>
    <row r="1237" spans="24:31">
      <c r="X1237" s="6">
        <v>43063</v>
      </c>
      <c r="Y1237" s="49">
        <v>174.8837</v>
      </c>
      <c r="Z1237" s="49">
        <v>2602.4198999999999</v>
      </c>
      <c r="AA1237" s="49">
        <v>1.24</v>
      </c>
      <c r="AB1237" s="66">
        <f>Y1238/Price_data_Daily[[#This Row],[ASML]]-1</f>
        <v>-8.8533122297848044E-3</v>
      </c>
      <c r="AC1237" s="68">
        <f>Z1238/Price_data_Daily[[#This Row],[S&amp;P500]]-1</f>
        <v>-3.8425774410966174E-4</v>
      </c>
      <c r="AD1237" s="70">
        <f t="shared" si="40"/>
        <v>290.39707417267084</v>
      </c>
      <c r="AE1237" s="70">
        <f t="shared" si="41"/>
        <v>177.88459539667147</v>
      </c>
    </row>
    <row r="1238" spans="24:31">
      <c r="X1238" s="6">
        <v>43066</v>
      </c>
      <c r="Y1238" s="49">
        <v>173.33539999999999</v>
      </c>
      <c r="Z1238" s="49">
        <v>2601.4198999999999</v>
      </c>
      <c r="AA1238" s="49">
        <v>1.2230000000000001</v>
      </c>
      <c r="AB1238" s="66">
        <f>Y1239/Price_data_Daily[[#This Row],[ASML]]-1</f>
        <v>-2.3278568601681204E-3</v>
      </c>
      <c r="AC1238" s="68">
        <f>Z1239/Price_data_Daily[[#This Row],[S&amp;P500]]-1</f>
        <v>9.8485061946362862E-3</v>
      </c>
      <c r="AD1238" s="70">
        <f t="shared" si="40"/>
        <v>289.72107135138526</v>
      </c>
      <c r="AE1238" s="70">
        <f t="shared" si="41"/>
        <v>179.63649293636595</v>
      </c>
    </row>
    <row r="1239" spans="24:31">
      <c r="X1239" s="6">
        <v>43067</v>
      </c>
      <c r="Y1239" s="49">
        <v>172.93190000000001</v>
      </c>
      <c r="Z1239" s="49">
        <v>2627.04</v>
      </c>
      <c r="AA1239" s="49">
        <v>1.2649999999999999</v>
      </c>
      <c r="AB1239" s="66">
        <f>Y1240/Price_data_Daily[[#This Row],[ASML]]-1</f>
        <v>-6.4301034106489463E-2</v>
      </c>
      <c r="AC1239" s="68">
        <f>Z1240/Price_data_Daily[[#This Row],[S&amp;P500]]-1</f>
        <v>-3.6919879408003897E-4</v>
      </c>
      <c r="AD1239" s="70">
        <f t="shared" si="40"/>
        <v>271.09170686105119</v>
      </c>
      <c r="AE1239" s="70">
        <f t="shared" si="41"/>
        <v>179.57017135980109</v>
      </c>
    </row>
    <row r="1240" spans="24:31">
      <c r="X1240" s="6">
        <v>43068</v>
      </c>
      <c r="Y1240" s="49">
        <v>161.81219999999999</v>
      </c>
      <c r="Z1240" s="49">
        <v>2626.0700999999999</v>
      </c>
      <c r="AA1240" s="49">
        <v>1.258</v>
      </c>
      <c r="AB1240" s="66">
        <f>Y1241/Price_data_Daily[[#This Row],[ASML]]-1</f>
        <v>1.7861446788314028E-2</v>
      </c>
      <c r="AC1240" s="68">
        <f>Z1241/Price_data_Daily[[#This Row],[S&amp;P500]]-1</f>
        <v>8.1909466163909705E-3</v>
      </c>
      <c r="AD1240" s="70">
        <f t="shared" si="40"/>
        <v>275.9337969579031</v>
      </c>
      <c r="AE1240" s="70">
        <f t="shared" si="41"/>
        <v>181.04102104730541</v>
      </c>
    </row>
    <row r="1241" spans="24:31">
      <c r="X1241" s="6">
        <v>43069</v>
      </c>
      <c r="Y1241" s="49">
        <v>164.70240000000001</v>
      </c>
      <c r="Z1241" s="49">
        <v>2647.5801000000001</v>
      </c>
      <c r="AA1241" s="49">
        <v>1.238</v>
      </c>
      <c r="AB1241" s="66">
        <f>Y1242/Price_data_Daily[[#This Row],[ASML]]-1</f>
        <v>-1.7605086507543444E-2</v>
      </c>
      <c r="AC1241" s="68">
        <f>Z1242/Price_data_Daily[[#This Row],[S&amp;P500]]-1</f>
        <v>-2.0245279831194729E-3</v>
      </c>
      <c r="AD1241" s="70">
        <f t="shared" si="40"/>
        <v>271.07595859210431</v>
      </c>
      <c r="AE1241" s="70">
        <f t="shared" si="41"/>
        <v>180.67449843410262</v>
      </c>
    </row>
    <row r="1242" spans="24:31">
      <c r="X1242" s="6">
        <v>43070</v>
      </c>
      <c r="Y1242" s="49">
        <v>161.80279999999999</v>
      </c>
      <c r="Z1242" s="49">
        <v>2642.22</v>
      </c>
      <c r="AA1242" s="49">
        <v>1.2350000000000001</v>
      </c>
      <c r="AB1242" s="66">
        <f>Y1243/Price_data_Daily[[#This Row],[ASML]]-1</f>
        <v>-1.797805724004764E-2</v>
      </c>
      <c r="AC1242" s="68">
        <f>Z1243/Price_data_Daily[[#This Row],[S&amp;P500]]-1</f>
        <v>-1.0521833912391365E-3</v>
      </c>
      <c r="AD1242" s="70">
        <f t="shared" si="40"/>
        <v>266.20253949213469</v>
      </c>
      <c r="AE1242" s="70">
        <f t="shared" si="41"/>
        <v>180.48439572762979</v>
      </c>
    </row>
    <row r="1243" spans="24:31">
      <c r="X1243" s="6">
        <v>43073</v>
      </c>
      <c r="Y1243" s="49">
        <v>158.8939</v>
      </c>
      <c r="Z1243" s="49">
        <v>2639.4398999999999</v>
      </c>
      <c r="AA1243" s="49">
        <v>1.2450000000000001</v>
      </c>
      <c r="AB1243" s="66">
        <f>Y1244/Price_data_Daily[[#This Row],[ASML]]-1</f>
        <v>6.9096422203747121E-3</v>
      </c>
      <c r="AC1243" s="68">
        <f>Z1244/Price_data_Daily[[#This Row],[S&amp;P500]]-1</f>
        <v>-3.7393539439939394E-3</v>
      </c>
      <c r="AD1243" s="70">
        <f t="shared" si="40"/>
        <v>268.0419037981805</v>
      </c>
      <c r="AE1243" s="70">
        <f t="shared" si="41"/>
        <v>179.80950069063633</v>
      </c>
    </row>
    <row r="1244" spans="24:31">
      <c r="X1244" s="6">
        <v>43074</v>
      </c>
      <c r="Y1244" s="49">
        <v>159.99180000000001</v>
      </c>
      <c r="Z1244" s="49">
        <v>2629.5700999999999</v>
      </c>
      <c r="AA1244" s="49">
        <v>1.2829999999999999</v>
      </c>
      <c r="AB1244" s="66">
        <f>Y1245/Price_data_Daily[[#This Row],[ASML]]-1</f>
        <v>9.9692609246204711E-4</v>
      </c>
      <c r="AC1244" s="68">
        <f>Z1245/Price_data_Daily[[#This Row],[S&amp;P500]]-1</f>
        <v>-1.1412511877884057E-4</v>
      </c>
      <c r="AD1244" s="70">
        <f t="shared" si="40"/>
        <v>268.30912176595012</v>
      </c>
      <c r="AE1244" s="70">
        <f t="shared" si="41"/>
        <v>179.78897991001244</v>
      </c>
    </row>
    <row r="1245" spans="24:31">
      <c r="X1245" s="6">
        <v>43075</v>
      </c>
      <c r="Y1245" s="49">
        <v>160.15129999999999</v>
      </c>
      <c r="Z1245" s="49">
        <v>2629.27</v>
      </c>
      <c r="AA1245" s="49">
        <v>1.2629999999999999</v>
      </c>
      <c r="AB1245" s="66">
        <f>Y1246/Price_data_Daily[[#This Row],[ASML]]-1</f>
        <v>8.7891887234134991E-3</v>
      </c>
      <c r="AC1245" s="68">
        <f>Z1246/Price_data_Daily[[#This Row],[S&amp;P500]]-1</f>
        <v>2.9323728639507607E-3</v>
      </c>
      <c r="AD1245" s="70">
        <f t="shared" si="40"/>
        <v>270.6673412733644</v>
      </c>
      <c r="AE1245" s="70">
        <f t="shared" si="41"/>
        <v>180.31618823593794</v>
      </c>
    </row>
    <row r="1246" spans="24:31">
      <c r="X1246" s="6">
        <v>43076</v>
      </c>
      <c r="Y1246" s="49">
        <v>161.55889999999999</v>
      </c>
      <c r="Z1246" s="49">
        <v>2636.98</v>
      </c>
      <c r="AA1246" s="49">
        <v>1.26</v>
      </c>
      <c r="AB1246" s="66">
        <f>Y1247/Price_data_Daily[[#This Row],[ASML]]-1</f>
        <v>-1.1036222702680565E-3</v>
      </c>
      <c r="AC1246" s="68">
        <f>Z1247/Price_data_Daily[[#This Row],[S&amp;P500]]-1</f>
        <v>5.5062988721947814E-3</v>
      </c>
      <c r="AD1246" s="70">
        <f t="shared" si="40"/>
        <v>270.36862676770085</v>
      </c>
      <c r="AE1246" s="70">
        <f t="shared" si="41"/>
        <v>181.30906305985994</v>
      </c>
    </row>
    <row r="1247" spans="24:31">
      <c r="X1247" s="6">
        <v>43077</v>
      </c>
      <c r="Y1247" s="49">
        <v>161.38059999999999</v>
      </c>
      <c r="Z1247" s="49">
        <v>2651.5</v>
      </c>
      <c r="AA1247" s="49">
        <v>1.2529999999999999</v>
      </c>
      <c r="AB1247" s="66">
        <f>Y1248/Price_data_Daily[[#This Row],[ASML]]-1</f>
        <v>1.8315708331732683E-2</v>
      </c>
      <c r="AC1247" s="68">
        <f>Z1248/Price_data_Daily[[#This Row],[S&amp;P500]]-1</f>
        <v>3.2019611540636816E-3</v>
      </c>
      <c r="AD1247" s="70">
        <f t="shared" si="40"/>
        <v>275.32061967762917</v>
      </c>
      <c r="AE1247" s="70">
        <f t="shared" si="41"/>
        <v>181.8896076366573</v>
      </c>
    </row>
    <row r="1248" spans="24:31">
      <c r="X1248" s="6">
        <v>43080</v>
      </c>
      <c r="Y1248" s="49">
        <v>164.3364</v>
      </c>
      <c r="Z1248" s="49">
        <v>2659.99</v>
      </c>
      <c r="AA1248" s="49">
        <v>1.2629999999999999</v>
      </c>
      <c r="AB1248" s="66">
        <f>Y1249/Price_data_Daily[[#This Row],[ASML]]-1</f>
        <v>-1.695850706234292E-2</v>
      </c>
      <c r="AC1248" s="68">
        <f>Z1249/Price_data_Daily[[#This Row],[S&amp;P500]]-1</f>
        <v>1.5489155974270918E-3</v>
      </c>
      <c r="AD1248" s="70">
        <f t="shared" si="40"/>
        <v>270.65159300441746</v>
      </c>
      <c r="AE1248" s="70">
        <f t="shared" si="41"/>
        <v>182.17133928693562</v>
      </c>
    </row>
    <row r="1249" spans="24:31">
      <c r="X1249" s="6">
        <v>43081</v>
      </c>
      <c r="Y1249" s="49">
        <v>161.54949999999999</v>
      </c>
      <c r="Z1249" s="49">
        <v>2664.1100999999999</v>
      </c>
      <c r="AA1249" s="49">
        <v>1.31</v>
      </c>
      <c r="AB1249" s="66">
        <f>Y1250/Price_data_Daily[[#This Row],[ASML]]-1</f>
        <v>6.9699999071493046E-3</v>
      </c>
      <c r="AC1249" s="68">
        <f>Z1250/Price_data_Daily[[#This Row],[S&amp;P500]]-1</f>
        <v>-4.7295342636166637E-4</v>
      </c>
      <c r="AD1249" s="70">
        <f t="shared" si="40"/>
        <v>272.53803458252804</v>
      </c>
      <c r="AE1249" s="70">
        <f t="shared" si="41"/>
        <v>182.08518072783497</v>
      </c>
    </row>
    <row r="1250" spans="24:31">
      <c r="X1250" s="6">
        <v>43082</v>
      </c>
      <c r="Y1250" s="49">
        <v>162.6755</v>
      </c>
      <c r="Z1250" s="49">
        <v>2662.8501000000001</v>
      </c>
      <c r="AA1250" s="49">
        <v>1.2729999999999999</v>
      </c>
      <c r="AB1250" s="66">
        <f>Y1251/Price_data_Daily[[#This Row],[ASML]]-1</f>
        <v>-8.3645047963584185E-3</v>
      </c>
      <c r="AC1250" s="68">
        <f>Z1251/Price_data_Daily[[#This Row],[S&amp;P500]]-1</f>
        <v>-4.0708637711149853E-3</v>
      </c>
      <c r="AD1250" s="70">
        <f t="shared" si="40"/>
        <v>270.25838888507241</v>
      </c>
      <c r="AE1250" s="70">
        <f t="shared" si="41"/>
        <v>181.34393676235311</v>
      </c>
    </row>
    <row r="1251" spans="24:31">
      <c r="X1251" s="6">
        <v>43083</v>
      </c>
      <c r="Y1251" s="49">
        <v>161.31479999999999</v>
      </c>
      <c r="Z1251" s="49">
        <v>2652.01</v>
      </c>
      <c r="AA1251" s="49">
        <v>1.2829999999999999</v>
      </c>
      <c r="AB1251" s="66">
        <f>Y1252/Price_data_Daily[[#This Row],[ASML]]-1</f>
        <v>1.0994651451695869E-2</v>
      </c>
      <c r="AC1251" s="68">
        <f>Z1252/Price_data_Daily[[#This Row],[S&amp;P500]]-1</f>
        <v>8.9743628417691124E-3</v>
      </c>
      <c r="AD1251" s="70">
        <f t="shared" si="40"/>
        <v>273.22978567276067</v>
      </c>
      <c r="AE1251" s="70">
        <f t="shared" si="41"/>
        <v>182.97138305001329</v>
      </c>
    </row>
    <row r="1252" spans="24:31">
      <c r="X1252" s="6">
        <v>43084</v>
      </c>
      <c r="Y1252" s="49">
        <v>163.08840000000001</v>
      </c>
      <c r="Z1252" s="49">
        <v>2675.8101000000001</v>
      </c>
      <c r="AA1252" s="49">
        <v>1.2849999999999999</v>
      </c>
      <c r="AB1252" s="66">
        <f>Y1253/Price_data_Daily[[#This Row],[ASML]]-1</f>
        <v>1.478707253244238E-2</v>
      </c>
      <c r="AC1252" s="68">
        <f>Z1253/Price_data_Daily[[#This Row],[S&amp;P500]]-1</f>
        <v>5.3627871424806184E-3</v>
      </c>
      <c r="AD1252" s="70">
        <f t="shared" si="40"/>
        <v>277.27005433152749</v>
      </c>
      <c r="AE1252" s="70">
        <f t="shared" si="41"/>
        <v>183.95261963047579</v>
      </c>
    </row>
    <row r="1253" spans="24:31">
      <c r="X1253" s="6">
        <v>43087</v>
      </c>
      <c r="Y1253" s="49">
        <v>165.5</v>
      </c>
      <c r="Z1253" s="49">
        <v>2690.1599000000001</v>
      </c>
      <c r="AA1253" s="49">
        <v>1.3149999999999999</v>
      </c>
      <c r="AB1253" s="66">
        <f>Y1254/Price_data_Daily[[#This Row],[ASML]]-1</f>
        <v>3.7419939577039152E-3</v>
      </c>
      <c r="AC1253" s="68">
        <f>Z1254/Price_data_Daily[[#This Row],[S&amp;P500]]-1</f>
        <v>-3.2302540826663062E-3</v>
      </c>
      <c r="AD1253" s="70">
        <f t="shared" si="40"/>
        <v>278.30759719948833</v>
      </c>
      <c r="AE1253" s="70">
        <f t="shared" si="41"/>
        <v>183.35840592989729</v>
      </c>
    </row>
    <row r="1254" spans="24:31">
      <c r="X1254" s="6">
        <v>43088</v>
      </c>
      <c r="Y1254" s="49">
        <v>166.11930000000001</v>
      </c>
      <c r="Z1254" s="49">
        <v>2681.47</v>
      </c>
      <c r="AA1254" s="49">
        <v>1.353</v>
      </c>
      <c r="AB1254" s="66">
        <f>Y1255/Price_data_Daily[[#This Row],[ASML]]-1</f>
        <v>-1.0506906783257719E-2</v>
      </c>
      <c r="AC1254" s="68">
        <f>Z1255/Price_data_Daily[[#This Row],[S&amp;P500]]-1</f>
        <v>-8.2790409737931725E-4</v>
      </c>
      <c r="AD1254" s="70">
        <f t="shared" si="40"/>
        <v>275.38344521864087</v>
      </c>
      <c r="AE1254" s="70">
        <f t="shared" si="41"/>
        <v>183.20660275433897</v>
      </c>
    </row>
    <row r="1255" spans="24:31">
      <c r="X1255" s="6">
        <v>43089</v>
      </c>
      <c r="Y1255" s="49">
        <v>164.37389999999999</v>
      </c>
      <c r="Z1255" s="49">
        <v>2679.25</v>
      </c>
      <c r="AA1255" s="49">
        <v>1.35</v>
      </c>
      <c r="AB1255" s="66">
        <f>Y1256/Price_data_Daily[[#This Row],[ASML]]-1</f>
        <v>-3.5960696923293956E-3</v>
      </c>
      <c r="AC1255" s="68">
        <f>Z1256/Price_data_Daily[[#This Row],[S&amp;P500]]-1</f>
        <v>1.9856676308667165E-3</v>
      </c>
      <c r="AD1255" s="70">
        <f t="shared" si="40"/>
        <v>274.39314715752084</v>
      </c>
      <c r="AE1255" s="70">
        <f t="shared" si="41"/>
        <v>183.57039017518932</v>
      </c>
    </row>
    <row r="1256" spans="24:31">
      <c r="X1256" s="6">
        <v>43090</v>
      </c>
      <c r="Y1256" s="49">
        <v>163.78280000000001</v>
      </c>
      <c r="Z1256" s="49">
        <v>2684.5700999999999</v>
      </c>
      <c r="AA1256" s="49">
        <v>1.32</v>
      </c>
      <c r="AB1256" s="66">
        <f>Y1257/Price_data_Daily[[#This Row],[ASML]]-1</f>
        <v>3.8960135008070385E-3</v>
      </c>
      <c r="AC1256" s="68">
        <f>Z1257/Price_data_Daily[[#This Row],[S&amp;P500]]-1</f>
        <v>-4.5817391767866145E-4</v>
      </c>
      <c r="AD1256" s="70">
        <f t="shared" si="40"/>
        <v>275.4621865633755</v>
      </c>
      <c r="AE1256" s="70">
        <f t="shared" si="41"/>
        <v>183.48628301035296</v>
      </c>
    </row>
    <row r="1257" spans="24:31">
      <c r="X1257" s="6">
        <v>43091</v>
      </c>
      <c r="Y1257" s="49">
        <v>164.42089999999999</v>
      </c>
      <c r="Z1257" s="49">
        <v>2683.3400999999999</v>
      </c>
      <c r="AA1257" s="49">
        <v>1.298</v>
      </c>
      <c r="AB1257" s="66">
        <f>Y1258/Price_data_Daily[[#This Row],[ASML]]-1</f>
        <v>-1.2155997199869262E-2</v>
      </c>
      <c r="AC1257" s="68">
        <f>Z1258/Price_data_Daily[[#This Row],[S&amp;P500]]-1</f>
        <v>-1.0584196911900268E-3</v>
      </c>
      <c r="AD1257" s="70">
        <f t="shared" si="40"/>
        <v>272.11366899484125</v>
      </c>
      <c r="AE1257" s="70">
        <f t="shared" si="41"/>
        <v>183.29207751535154</v>
      </c>
    </row>
    <row r="1258" spans="24:31">
      <c r="X1258" s="6">
        <v>43095</v>
      </c>
      <c r="Y1258" s="49">
        <v>162.4222</v>
      </c>
      <c r="Z1258" s="49">
        <v>2680.5</v>
      </c>
      <c r="AA1258" s="49">
        <v>1.3029999999999999</v>
      </c>
      <c r="AB1258" s="66">
        <f>Y1259/Price_data_Daily[[#This Row],[ASML]]-1</f>
        <v>5.488166026565322E-3</v>
      </c>
      <c r="AC1258" s="68">
        <f>Z1259/Price_data_Daily[[#This Row],[S&amp;P500]]-1</f>
        <v>7.9093452714040779E-4</v>
      </c>
      <c r="AD1258" s="70">
        <f t="shared" si="40"/>
        <v>273.60707398838275</v>
      </c>
      <c r="AE1258" s="70">
        <f t="shared" si="41"/>
        <v>183.43704954800972</v>
      </c>
    </row>
    <row r="1259" spans="24:31">
      <c r="X1259" s="6">
        <v>43096</v>
      </c>
      <c r="Y1259" s="49">
        <v>163.31360000000001</v>
      </c>
      <c r="Z1259" s="49">
        <v>2682.6201000000001</v>
      </c>
      <c r="AA1259" s="49">
        <v>1.4079999999999999</v>
      </c>
      <c r="AB1259" s="66">
        <f>Y1260/Price_data_Daily[[#This Row],[ASML]]-1</f>
        <v>9.1909063299056015E-4</v>
      </c>
      <c r="AC1259" s="68">
        <f>Z1260/Price_data_Daily[[#This Row],[S&amp;P500]]-1</f>
        <v>1.8339905825650593E-3</v>
      </c>
      <c r="AD1259" s="70">
        <f t="shared" si="40"/>
        <v>273.85854368720544</v>
      </c>
      <c r="AE1259" s="70">
        <f t="shared" si="41"/>
        <v>183.77347136937431</v>
      </c>
    </row>
    <row r="1260" spans="24:31">
      <c r="X1260" s="6">
        <v>43097</v>
      </c>
      <c r="Y1260" s="49">
        <v>163.46369999999999</v>
      </c>
      <c r="Z1260" s="49">
        <v>2687.54</v>
      </c>
      <c r="AA1260" s="49">
        <v>1.37</v>
      </c>
      <c r="AB1260" s="66">
        <f>Y1261/Price_data_Daily[[#This Row],[ASML]]-1</f>
        <v>-2.1815240937284042E-3</v>
      </c>
      <c r="AC1260" s="68">
        <f>Z1261/Price_data_Daily[[#This Row],[S&amp;P500]]-1</f>
        <v>-5.183141460220142E-3</v>
      </c>
      <c r="AD1260" s="70">
        <f t="shared" si="40"/>
        <v>273.26111467587845</v>
      </c>
      <c r="AE1260" s="70">
        <f t="shared" si="41"/>
        <v>182.82094747063113</v>
      </c>
    </row>
    <row r="1261" spans="24:31">
      <c r="X1261" s="6">
        <v>43098</v>
      </c>
      <c r="Y1261" s="49">
        <v>163.1071</v>
      </c>
      <c r="Z1261" s="49">
        <v>2673.6100999999999</v>
      </c>
      <c r="AA1261" s="49">
        <v>1.355</v>
      </c>
      <c r="AB1261" s="66">
        <f>Y1262/Price_data_Daily[[#This Row],[ASML]]-1</f>
        <v>2.2495035470558866E-2</v>
      </c>
      <c r="AC1261" s="68">
        <f>Z1262/Price_data_Daily[[#This Row],[S&amp;P500]]-1</f>
        <v>8.3033797635638784E-3</v>
      </c>
      <c r="AD1261" s="70">
        <f t="shared" si="40"/>
        <v>279.4081331432368</v>
      </c>
      <c r="AE1261" s="70">
        <f t="shared" si="41"/>
        <v>184.33897922621435</v>
      </c>
    </row>
    <row r="1262" spans="24:31">
      <c r="X1262" s="6">
        <v>43102</v>
      </c>
      <c r="Y1262" s="49">
        <v>166.77619999999999</v>
      </c>
      <c r="Z1262" s="49">
        <v>2695.8101000000001</v>
      </c>
      <c r="AA1262" s="49">
        <v>1.3779999999999999</v>
      </c>
      <c r="AB1262" s="66">
        <f>Y1263/Price_data_Daily[[#This Row],[ASML]]-1</f>
        <v>7.595808034959628E-3</v>
      </c>
      <c r="AC1262" s="68">
        <f>Z1263/Price_data_Daily[[#This Row],[S&amp;P500]]-1</f>
        <v>6.3988186704990735E-3</v>
      </c>
      <c r="AD1262" s="70">
        <f t="shared" si="40"/>
        <v>281.53046368599928</v>
      </c>
      <c r="AE1262" s="70">
        <f t="shared" si="41"/>
        <v>185.5185309281878</v>
      </c>
    </row>
    <row r="1263" spans="24:31">
      <c r="X1263" s="6">
        <v>43103</v>
      </c>
      <c r="Y1263" s="49">
        <v>168.04300000000001</v>
      </c>
      <c r="Z1263" s="49">
        <v>2713.0601000000001</v>
      </c>
      <c r="AA1263" s="49">
        <v>1.37</v>
      </c>
      <c r="AB1263" s="66">
        <f>Y1264/Price_data_Daily[[#This Row],[ASML]]-1</f>
        <v>9.3255892836952015E-3</v>
      </c>
      <c r="AC1263" s="68">
        <f>Z1264/Price_data_Daily[[#This Row],[S&amp;P500]]-1</f>
        <v>4.0286243566811653E-3</v>
      </c>
      <c r="AD1263" s="70">
        <f t="shared" si="40"/>
        <v>284.15590116118318</v>
      </c>
      <c r="AE1263" s="70">
        <f t="shared" si="41"/>
        <v>186.2659154005008</v>
      </c>
    </row>
    <row r="1264" spans="24:31">
      <c r="X1264" s="6">
        <v>43104</v>
      </c>
      <c r="Y1264" s="49">
        <v>169.61009999999999</v>
      </c>
      <c r="Z1264" s="49">
        <v>2723.99</v>
      </c>
      <c r="AA1264" s="49">
        <v>1.37</v>
      </c>
      <c r="AB1264" s="66">
        <f>Y1265/Price_data_Daily[[#This Row],[ASML]]-1</f>
        <v>1.172866474343226E-2</v>
      </c>
      <c r="AC1264" s="68">
        <f>Z1265/Price_data_Daily[[#This Row],[S&amp;P500]]-1</f>
        <v>7.0337629726981987E-3</v>
      </c>
      <c r="AD1264" s="70">
        <f t="shared" si="40"/>
        <v>287.48867046077055</v>
      </c>
      <c r="AE1264" s="70">
        <f t="shared" si="41"/>
        <v>187.57606569932057</v>
      </c>
    </row>
    <row r="1265" spans="24:31">
      <c r="X1265" s="6">
        <v>43105</v>
      </c>
      <c r="Y1265" s="49">
        <v>171.5994</v>
      </c>
      <c r="Z1265" s="49">
        <v>2743.1498999999999</v>
      </c>
      <c r="AA1265" s="49">
        <v>1.37</v>
      </c>
      <c r="AB1265" s="66">
        <f>Y1266/Price_data_Daily[[#This Row],[ASML]]-1</f>
        <v>5.2494356040873047E-3</v>
      </c>
      <c r="AC1265" s="68">
        <f>Z1266/Price_data_Daily[[#This Row],[S&amp;P500]]-1</f>
        <v>1.6623590274815747E-3</v>
      </c>
      <c r="AD1265" s="70">
        <f t="shared" si="40"/>
        <v>288.99782372325905</v>
      </c>
      <c r="AE1265" s="70">
        <f t="shared" si="41"/>
        <v>187.88788446547531</v>
      </c>
    </row>
    <row r="1266" spans="24:31">
      <c r="X1266" s="6">
        <v>43108</v>
      </c>
      <c r="Y1266" s="49">
        <v>172.50020000000001</v>
      </c>
      <c r="Z1266" s="49">
        <v>2747.71</v>
      </c>
      <c r="AA1266" s="49">
        <v>1.38</v>
      </c>
      <c r="AB1266" s="66">
        <f>Y1267/Price_data_Daily[[#This Row],[ASML]]-1</f>
        <v>-5.3855010023177163E-3</v>
      </c>
      <c r="AC1266" s="68">
        <f>Z1267/Price_data_Daily[[#This Row],[S&amp;P500]]-1</f>
        <v>1.3029031448006378E-3</v>
      </c>
      <c r="AD1266" s="70">
        <f t="shared" si="40"/>
        <v>287.4414256539298</v>
      </c>
      <c r="AE1266" s="70">
        <f t="shared" si="41"/>
        <v>188.13268418101532</v>
      </c>
    </row>
    <row r="1267" spans="24:31">
      <c r="X1267" s="6">
        <v>43109</v>
      </c>
      <c r="Y1267" s="49">
        <v>171.5712</v>
      </c>
      <c r="Z1267" s="49">
        <v>2751.29</v>
      </c>
      <c r="AA1267" s="49">
        <v>1.415</v>
      </c>
      <c r="AB1267" s="66">
        <f>Y1268/Price_data_Daily[[#This Row],[ASML]]-1</f>
        <v>-1.1649391039988188E-2</v>
      </c>
      <c r="AC1267" s="68">
        <f>Z1268/Price_data_Daily[[#This Row],[S&amp;P500]]-1</f>
        <v>-1.1122055472160275E-3</v>
      </c>
      <c r="AD1267" s="70">
        <f t="shared" si="40"/>
        <v>284.09290808539549</v>
      </c>
      <c r="AE1267" s="70">
        <f t="shared" si="41"/>
        <v>187.92344196605654</v>
      </c>
    </row>
    <row r="1268" spans="24:31">
      <c r="X1268" s="6">
        <v>43110</v>
      </c>
      <c r="Y1268" s="49">
        <v>169.57249999999999</v>
      </c>
      <c r="Z1268" s="49">
        <v>2748.23</v>
      </c>
      <c r="AA1268" s="49">
        <v>1.395</v>
      </c>
      <c r="AB1268" s="66">
        <f>Y1269/Price_data_Daily[[#This Row],[ASML]]-1</f>
        <v>-1.195299945451056E-2</v>
      </c>
      <c r="AC1268" s="68">
        <f>Z1269/Price_data_Daily[[#This Row],[S&amp;P500]]-1</f>
        <v>7.0336543884610414E-3</v>
      </c>
      <c r="AD1268" s="70">
        <f t="shared" si="40"/>
        <v>280.69714571002044</v>
      </c>
      <c r="AE1268" s="70">
        <f t="shared" si="41"/>
        <v>189.24523050833579</v>
      </c>
    </row>
    <row r="1269" spans="24:31">
      <c r="X1269" s="6">
        <v>43111</v>
      </c>
      <c r="Y1269" s="49">
        <v>167.54560000000001</v>
      </c>
      <c r="Z1269" s="49">
        <v>2767.5601000000001</v>
      </c>
      <c r="AA1269" s="49">
        <v>1.403</v>
      </c>
      <c r="AB1269" s="66">
        <f>Y1270/Price_data_Daily[[#This Row],[ASML]]-1</f>
        <v>1.2994074448985815E-2</v>
      </c>
      <c r="AC1269" s="68">
        <f>Z1270/Price_data_Daily[[#This Row],[S&amp;P500]]-1</f>
        <v>6.7495914542197166E-3</v>
      </c>
      <c r="AD1269" s="70">
        <f t="shared" si="40"/>
        <v>284.34454531899428</v>
      </c>
      <c r="AE1269" s="70">
        <f t="shared" si="41"/>
        <v>190.52255849892668</v>
      </c>
    </row>
    <row r="1270" spans="24:31">
      <c r="X1270" s="6">
        <v>43112</v>
      </c>
      <c r="Y1270" s="49">
        <v>169.7227</v>
      </c>
      <c r="Z1270" s="49">
        <v>2786.24</v>
      </c>
      <c r="AA1270" s="49">
        <v>1.41</v>
      </c>
      <c r="AB1270" s="66">
        <f>Y1271/Price_data_Daily[[#This Row],[ASML]]-1</f>
        <v>3.0463809496313665E-2</v>
      </c>
      <c r="AC1270" s="68">
        <f>Z1271/Price_data_Daily[[#This Row],[S&amp;P500]]-1</f>
        <v>-3.5244989663488768E-3</v>
      </c>
      <c r="AD1270" s="70">
        <f t="shared" si="40"/>
        <v>293.00676337890803</v>
      </c>
      <c r="AE1270" s="70">
        <f t="shared" si="41"/>
        <v>189.85106193843109</v>
      </c>
    </row>
    <row r="1271" spans="24:31">
      <c r="X1271" s="6">
        <v>43116</v>
      </c>
      <c r="Y1271" s="49">
        <v>174.8931</v>
      </c>
      <c r="Z1271" s="49">
        <v>2776.4198999999999</v>
      </c>
      <c r="AA1271" s="49">
        <v>1.395</v>
      </c>
      <c r="AB1271" s="66">
        <f>Y1272/Price_data_Daily[[#This Row],[ASML]]-1</f>
        <v>6.8676237084253078E-2</v>
      </c>
      <c r="AC1271" s="68">
        <f>Z1272/Price_data_Daily[[#This Row],[S&amp;P500]]-1</f>
        <v>9.4150744273229225E-3</v>
      </c>
      <c r="AD1271" s="70">
        <f t="shared" si="40"/>
        <v>313.12936532800757</v>
      </c>
      <c r="AE1271" s="70">
        <f t="shared" si="41"/>
        <v>191.63852381668772</v>
      </c>
    </row>
    <row r="1272" spans="24:31">
      <c r="X1272" s="6">
        <v>43117</v>
      </c>
      <c r="Y1272" s="49">
        <v>186.9041</v>
      </c>
      <c r="Z1272" s="49">
        <v>2802.5601000000001</v>
      </c>
      <c r="AA1272" s="49">
        <v>1.415</v>
      </c>
      <c r="AB1272" s="66">
        <f>Y1273/Price_data_Daily[[#This Row],[ASML]]-1</f>
        <v>2.0986698526142655E-2</v>
      </c>
      <c r="AC1272" s="68">
        <f>Z1273/Price_data_Daily[[#This Row],[S&amp;P500]]-1</f>
        <v>-1.6164149343309564E-3</v>
      </c>
      <c r="AD1272" s="70">
        <f t="shared" si="40"/>
        <v>319.70091691782886</v>
      </c>
      <c r="AE1272" s="70">
        <f t="shared" si="41"/>
        <v>191.32875644479728</v>
      </c>
    </row>
    <row r="1273" spans="24:31">
      <c r="X1273" s="6">
        <v>43118</v>
      </c>
      <c r="Y1273" s="49">
        <v>190.82660000000001</v>
      </c>
      <c r="Z1273" s="49">
        <v>2798.03</v>
      </c>
      <c r="AA1273" s="49">
        <v>1.405</v>
      </c>
      <c r="AB1273" s="66">
        <f>Y1274/Price_data_Daily[[#This Row],[ASML]]-1</f>
        <v>1.0621160781568051E-2</v>
      </c>
      <c r="AC1273" s="68">
        <f>Z1274/Price_data_Daily[[#This Row],[S&amp;P500]]-1</f>
        <v>4.3852281783969271E-3</v>
      </c>
      <c r="AD1273" s="70">
        <f t="shared" si="40"/>
        <v>323.09651175842788</v>
      </c>
      <c r="AE1273" s="70">
        <f t="shared" si="41"/>
        <v>192.16777669889666</v>
      </c>
    </row>
    <row r="1274" spans="24:31">
      <c r="X1274" s="6">
        <v>43119</v>
      </c>
      <c r="Y1274" s="49">
        <v>192.85339999999999</v>
      </c>
      <c r="Z1274" s="49">
        <v>2810.3</v>
      </c>
      <c r="AA1274" s="49">
        <v>1.403</v>
      </c>
      <c r="AB1274" s="66">
        <f>Y1275/Price_data_Daily[[#This Row],[ASML]]-1</f>
        <v>9.7483373381113125E-5</v>
      </c>
      <c r="AC1274" s="68">
        <f>Z1275/Price_data_Daily[[#This Row],[S&amp;P500]]-1</f>
        <v>8.0667544390278234E-3</v>
      </c>
      <c r="AD1274" s="70">
        <f t="shared" si="40"/>
        <v>323.12800829632175</v>
      </c>
      <c r="AE1274" s="70">
        <f t="shared" si="41"/>
        <v>193.71794696462058</v>
      </c>
    </row>
    <row r="1275" spans="24:31">
      <c r="X1275" s="6">
        <v>43122</v>
      </c>
      <c r="Y1275" s="49">
        <v>192.87219999999999</v>
      </c>
      <c r="Z1275" s="49">
        <v>2832.97</v>
      </c>
      <c r="AA1275" s="49">
        <v>1.39</v>
      </c>
      <c r="AB1275" s="66">
        <f>Y1276/Price_data_Daily[[#This Row],[ASML]]-1</f>
        <v>-5.350693360680614E-4</v>
      </c>
      <c r="AC1275" s="68">
        <f>Z1276/Price_data_Daily[[#This Row],[S&amp;P500]]-1</f>
        <v>2.1743611827869103E-3</v>
      </c>
      <c r="AD1275" s="70">
        <f t="shared" si="40"/>
        <v>322.95511240745765</v>
      </c>
      <c r="AE1275" s="70">
        <f t="shared" si="41"/>
        <v>194.13915974890963</v>
      </c>
    </row>
    <row r="1276" spans="24:31">
      <c r="X1276" s="6">
        <v>43123</v>
      </c>
      <c r="Y1276" s="49">
        <v>192.76900000000001</v>
      </c>
      <c r="Z1276" s="49">
        <v>2839.1298999999999</v>
      </c>
      <c r="AA1276" s="49">
        <v>1.413</v>
      </c>
      <c r="AB1276" s="66">
        <f>Y1277/Price_data_Daily[[#This Row],[ASML]]-1</f>
        <v>-1.548018612951263E-2</v>
      </c>
      <c r="AC1276" s="68">
        <f>Z1277/Price_data_Daily[[#This Row],[S&amp;P500]]-1</f>
        <v>-5.5999551130081482E-4</v>
      </c>
      <c r="AD1276" s="70">
        <f t="shared" si="40"/>
        <v>317.95570715591253</v>
      </c>
      <c r="AE1276" s="70">
        <f t="shared" si="41"/>
        <v>194.03044269088252</v>
      </c>
    </row>
    <row r="1277" spans="24:31">
      <c r="X1277" s="6">
        <v>43124</v>
      </c>
      <c r="Y1277" s="49">
        <v>189.78489999999999</v>
      </c>
      <c r="Z1277" s="49">
        <v>2837.54</v>
      </c>
      <c r="AA1277" s="49">
        <v>1.41</v>
      </c>
      <c r="AB1277" s="66">
        <f>Y1278/Price_data_Daily[[#This Row],[ASML]]-1</f>
        <v>-7.0205796140788701E-3</v>
      </c>
      <c r="AC1277" s="68">
        <f>Z1278/Price_data_Daily[[#This Row],[S&amp;P500]]-1</f>
        <v>6.0263467651555658E-4</v>
      </c>
      <c r="AD1277" s="70">
        <f t="shared" si="40"/>
        <v>315.72347380007369</v>
      </c>
      <c r="AE1277" s="70">
        <f t="shared" si="41"/>
        <v>194.14737216394772</v>
      </c>
    </row>
    <row r="1278" spans="24:31">
      <c r="X1278" s="6">
        <v>43125</v>
      </c>
      <c r="Y1278" s="49">
        <v>188.45249999999999</v>
      </c>
      <c r="Z1278" s="49">
        <v>2839.25</v>
      </c>
      <c r="AA1278" s="49">
        <v>1.393</v>
      </c>
      <c r="AB1278" s="66">
        <f>Y1279/Price_data_Daily[[#This Row],[ASML]]-1</f>
        <v>2.8282458444435665E-2</v>
      </c>
      <c r="AC1278" s="68">
        <f>Z1279/Price_data_Daily[[#This Row],[S&amp;P500]]-1</f>
        <v>1.1841190455225803E-2</v>
      </c>
      <c r="AD1278" s="70">
        <f t="shared" si="40"/>
        <v>324.65290982775713</v>
      </c>
      <c r="AE1278" s="70">
        <f t="shared" si="41"/>
        <v>196.44630817412263</v>
      </c>
    </row>
    <row r="1279" spans="24:31">
      <c r="X1279" s="6">
        <v>43126</v>
      </c>
      <c r="Y1279" s="49">
        <v>193.7824</v>
      </c>
      <c r="Z1279" s="49">
        <v>2872.8701000000001</v>
      </c>
      <c r="AA1279" s="49">
        <v>1.3879999999999999</v>
      </c>
      <c r="AB1279" s="66">
        <f>Y1280/Price_data_Daily[[#This Row],[ASML]]-1</f>
        <v>-1.2057338540548579E-2</v>
      </c>
      <c r="AC1279" s="68">
        <f>Z1280/Price_data_Daily[[#This Row],[S&amp;P500]]-1</f>
        <v>-6.7319785882417049E-3</v>
      </c>
      <c r="AD1279" s="70">
        <f t="shared" si="40"/>
        <v>320.73845978578964</v>
      </c>
      <c r="AE1279" s="70">
        <f t="shared" si="41"/>
        <v>195.12383583375532</v>
      </c>
    </row>
    <row r="1280" spans="24:31">
      <c r="X1280" s="6">
        <v>43129</v>
      </c>
      <c r="Y1280" s="49">
        <v>191.44589999999999</v>
      </c>
      <c r="Z1280" s="49">
        <v>2853.53</v>
      </c>
      <c r="AA1280" s="49">
        <v>1.375</v>
      </c>
      <c r="AB1280" s="66">
        <f>Y1281/Price_data_Daily[[#This Row],[ASML]]-1</f>
        <v>-1.8576527363605044E-2</v>
      </c>
      <c r="AC1280" s="68">
        <f>Z1281/Price_data_Daily[[#This Row],[S&amp;P500]]-1</f>
        <v>-1.0898816553531976E-2</v>
      </c>
      <c r="AD1280" s="70">
        <f t="shared" si="40"/>
        <v>314.78025301101837</v>
      </c>
      <c r="AE1280" s="70">
        <f t="shared" si="41"/>
        <v>192.99721694178174</v>
      </c>
    </row>
    <row r="1281" spans="24:31">
      <c r="X1281" s="6">
        <v>43130</v>
      </c>
      <c r="Y1281" s="49">
        <v>187.8895</v>
      </c>
      <c r="Z1281" s="49">
        <v>2822.4299000000001</v>
      </c>
      <c r="AA1281" s="49">
        <v>1.425</v>
      </c>
      <c r="AB1281" s="66">
        <f>Y1282/Price_data_Daily[[#This Row],[ASML]]-1</f>
        <v>1.3634077476389006E-2</v>
      </c>
      <c r="AC1281" s="68">
        <f>Z1282/Price_data_Daily[[#This Row],[S&amp;P500]]-1</f>
        <v>4.8901125941158696E-4</v>
      </c>
      <c r="AD1281" s="70">
        <f t="shared" si="40"/>
        <v>319.07199136860794</v>
      </c>
      <c r="AE1281" s="70">
        <f t="shared" si="41"/>
        <v>193.09159475390138</v>
      </c>
    </row>
    <row r="1282" spans="24:31">
      <c r="X1282" s="6">
        <v>43131</v>
      </c>
      <c r="Y1282" s="49">
        <v>190.4512</v>
      </c>
      <c r="Z1282" s="49">
        <v>2823.8101000000001</v>
      </c>
      <c r="AA1282" s="49">
        <v>1.43</v>
      </c>
      <c r="AB1282" s="66">
        <f>Y1283/Price_data_Daily[[#This Row],[ASML]]-1</f>
        <v>-7.5877705154916431E-3</v>
      </c>
      <c r="AC1282" s="68">
        <f>Z1283/Price_data_Daily[[#This Row],[S&amp;P500]]-1</f>
        <v>-6.4809598917436873E-4</v>
      </c>
      <c r="AD1282" s="70">
        <f t="shared" si="40"/>
        <v>316.65094632018202</v>
      </c>
      <c r="AE1282" s="70">
        <f t="shared" si="41"/>
        <v>192.96645286579809</v>
      </c>
    </row>
    <row r="1283" spans="24:31">
      <c r="X1283" s="6">
        <v>43132</v>
      </c>
      <c r="Y1283" s="49">
        <v>189.0061</v>
      </c>
      <c r="Z1283" s="49">
        <v>2821.98</v>
      </c>
      <c r="AA1283" s="49">
        <v>1.4530000000000001</v>
      </c>
      <c r="AB1283" s="66">
        <f>Y1284/Price_data_Daily[[#This Row],[ASML]]-1</f>
        <v>-3.4008426183070206E-2</v>
      </c>
      <c r="AC1283" s="68">
        <f>Z1284/Price_data_Daily[[#This Row],[S&amp;P500]]-1</f>
        <v>-2.120854860771515E-2</v>
      </c>
      <c r="AD1283" s="70">
        <f t="shared" si="40"/>
        <v>305.88214598645277</v>
      </c>
      <c r="AE1283" s="70">
        <f t="shared" si="41"/>
        <v>188.87391447053542</v>
      </c>
    </row>
    <row r="1284" spans="24:31">
      <c r="X1284" s="6">
        <v>43133</v>
      </c>
      <c r="Y1284" s="49">
        <v>182.57830000000001</v>
      </c>
      <c r="Z1284" s="49">
        <v>2762.1298999999999</v>
      </c>
      <c r="AA1284" s="49">
        <v>1.45</v>
      </c>
      <c r="AB1284" s="66">
        <f>Y1285/Price_data_Daily[[#This Row],[ASML]]-1</f>
        <v>-4.0551368919526709E-2</v>
      </c>
      <c r="AC1284" s="68">
        <f>Z1285/Price_data_Daily[[#This Row],[S&amp;P500]]-1</f>
        <v>-4.097924576248213E-2</v>
      </c>
      <c r="AD1284" s="70">
        <f t="shared" si="40"/>
        <v>293.4782062386596</v>
      </c>
      <c r="AE1284" s="70">
        <f t="shared" si="41"/>
        <v>181.13400391132532</v>
      </c>
    </row>
    <row r="1285" spans="24:31">
      <c r="X1285" s="6">
        <v>43136</v>
      </c>
      <c r="Y1285" s="49">
        <v>175.17449999999999</v>
      </c>
      <c r="Z1285" s="49">
        <v>2648.9398999999999</v>
      </c>
      <c r="AA1285" s="49">
        <v>1.458</v>
      </c>
      <c r="AB1285" s="66">
        <f>Y1286/Price_data_Daily[[#This Row],[ASML]]-1</f>
        <v>3.9801455120465734E-2</v>
      </c>
      <c r="AC1285" s="68">
        <f>Z1286/Price_data_Daily[[#This Row],[S&amp;P500]]-1</f>
        <v>1.744093929801882E-2</v>
      </c>
      <c r="AD1285" s="70">
        <f t="shared" si="40"/>
        <v>305.15906589310237</v>
      </c>
      <c r="AE1285" s="70">
        <f t="shared" si="41"/>
        <v>184.29315107834987</v>
      </c>
    </row>
    <row r="1286" spans="24:31">
      <c r="X1286" s="6">
        <v>43137</v>
      </c>
      <c r="Y1286" s="49">
        <v>182.14670000000001</v>
      </c>
      <c r="Z1286" s="49">
        <v>2695.1399000000001</v>
      </c>
      <c r="AA1286" s="49">
        <v>1.488</v>
      </c>
      <c r="AB1286" s="66">
        <f>Y1287/Price_data_Daily[[#This Row],[ASML]]-1</f>
        <v>-3.5856263110997988E-2</v>
      </c>
      <c r="AC1286" s="68">
        <f>Z1287/Price_data_Daily[[#This Row],[S&amp;P500]]-1</f>
        <v>-5.001595650006907E-3</v>
      </c>
      <c r="AD1286" s="70">
        <f t="shared" si="40"/>
        <v>294.21720213573292</v>
      </c>
      <c r="AE1286" s="70">
        <f t="shared" si="41"/>
        <v>183.37139125559031</v>
      </c>
    </row>
    <row r="1287" spans="24:31">
      <c r="X1287" s="6">
        <v>43138</v>
      </c>
      <c r="Y1287" s="49">
        <v>175.6156</v>
      </c>
      <c r="Z1287" s="49">
        <v>2681.6599000000001</v>
      </c>
      <c r="AA1287" s="49">
        <v>1.5149999999999999</v>
      </c>
      <c r="AB1287" s="66">
        <f>Y1288/Price_data_Daily[[#This Row],[ASML]]-1</f>
        <v>-3.8739155291443339E-2</v>
      </c>
      <c r="AC1287" s="68">
        <f>Z1288/Price_data_Daily[[#This Row],[S&amp;P500]]-1</f>
        <v>-3.7536415411961843E-2</v>
      </c>
      <c r="AD1287" s="70">
        <f t="shared" si="40"/>
        <v>282.81947625278281</v>
      </c>
      <c r="AE1287" s="70">
        <f t="shared" si="41"/>
        <v>176.48828653875108</v>
      </c>
    </row>
    <row r="1288" spans="24:31">
      <c r="X1288" s="6">
        <v>43139</v>
      </c>
      <c r="Y1288" s="49">
        <v>168.8124</v>
      </c>
      <c r="Z1288" s="49">
        <v>2581</v>
      </c>
      <c r="AA1288" s="49">
        <v>1.5149999999999999</v>
      </c>
      <c r="AB1288" s="66">
        <f>Y1289/Price_data_Daily[[#This Row],[ASML]]-1</f>
        <v>2.0956398937518772E-2</v>
      </c>
      <c r="AC1288" s="68">
        <f>Z1289/Price_data_Daily[[#This Row],[S&amp;P500]]-1</f>
        <v>1.4936071290197583E-2</v>
      </c>
      <c r="AD1288" s="70">
        <f t="shared" si="40"/>
        <v>288.74635402443624</v>
      </c>
      <c r="AE1288" s="70">
        <f t="shared" si="41"/>
        <v>179.1243281683787</v>
      </c>
    </row>
    <row r="1289" spans="24:31">
      <c r="X1289" s="6">
        <v>43140</v>
      </c>
      <c r="Y1289" s="49">
        <v>172.3501</v>
      </c>
      <c r="Z1289" s="49">
        <v>2619.5500000000002</v>
      </c>
      <c r="AA1289" s="49">
        <v>1.5249999999999999</v>
      </c>
      <c r="AB1289" s="66">
        <f>Y1290/Price_data_Daily[[#This Row],[ASML]]-1</f>
        <v>1.4536690144073106E-2</v>
      </c>
      <c r="AC1289" s="68">
        <f>Z1290/Price_data_Daily[[#This Row],[S&amp;P500]]-1</f>
        <v>1.3914603653299107E-2</v>
      </c>
      <c r="AD1289" s="70">
        <f t="shared" si="40"/>
        <v>292.94377030312029</v>
      </c>
      <c r="AE1289" s="70">
        <f t="shared" si="41"/>
        <v>181.61677219950516</v>
      </c>
    </row>
    <row r="1290" spans="24:31">
      <c r="X1290" s="6">
        <v>43143</v>
      </c>
      <c r="Y1290" s="49">
        <v>174.85550000000001</v>
      </c>
      <c r="Z1290" s="49">
        <v>2656</v>
      </c>
      <c r="AA1290" s="49">
        <v>1.5349999999999999</v>
      </c>
      <c r="AB1290" s="66">
        <f>Y1291/Price_data_Daily[[#This Row],[ASML]]-1</f>
        <v>-5.9031600378599558E-3</v>
      </c>
      <c r="AC1290" s="68">
        <f>Z1291/Price_data_Daily[[#This Row],[S&amp;P500]]-1</f>
        <v>2.6129141566264558E-3</v>
      </c>
      <c r="AD1290" s="70">
        <f t="shared" si="40"/>
        <v>291.21447634492688</v>
      </c>
      <c r="AE1290" s="70">
        <f t="shared" si="41"/>
        <v>182.09132123466605</v>
      </c>
    </row>
    <row r="1291" spans="24:31">
      <c r="X1291" s="6">
        <v>43144</v>
      </c>
      <c r="Y1291" s="49">
        <v>173.82329999999999</v>
      </c>
      <c r="Z1291" s="49">
        <v>2662.9398999999999</v>
      </c>
      <c r="AA1291" s="49">
        <v>1.57</v>
      </c>
      <c r="AB1291" s="66">
        <f>Y1292/Price_data_Daily[[#This Row],[ASML]]-1</f>
        <v>3.2930567996350524E-2</v>
      </c>
      <c r="AC1291" s="68">
        <f>Z1292/Price_data_Daily[[#This Row],[S&amp;P500]]-1</f>
        <v>1.3402480469048461E-2</v>
      </c>
      <c r="AD1291" s="70">
        <f t="shared" si="40"/>
        <v>300.80433445972511</v>
      </c>
      <c r="AE1291" s="70">
        <f t="shared" si="41"/>
        <v>184.53179661109689</v>
      </c>
    </row>
    <row r="1292" spans="24:31">
      <c r="X1292" s="6">
        <v>43145</v>
      </c>
      <c r="Y1292" s="49">
        <v>179.54740000000001</v>
      </c>
      <c r="Z1292" s="49">
        <v>2698.6298999999999</v>
      </c>
      <c r="AA1292" s="49">
        <v>1.55</v>
      </c>
      <c r="AB1292" s="66">
        <f>Y1293/Price_data_Daily[[#This Row],[ASML]]-1</f>
        <v>1.8605671817024438E-2</v>
      </c>
      <c r="AC1292" s="68">
        <f>Z1293/Price_data_Daily[[#This Row],[S&amp;P500]]-1</f>
        <v>1.2069124410131193E-2</v>
      </c>
      <c r="AD1292" s="70">
        <f t="shared" si="40"/>
        <v>306.40100118782124</v>
      </c>
      <c r="AE1292" s="70">
        <f t="shared" si="41"/>
        <v>186.75893382202125</v>
      </c>
    </row>
    <row r="1293" spans="24:31">
      <c r="X1293" s="6">
        <v>43146</v>
      </c>
      <c r="Y1293" s="49">
        <v>182.88800000000001</v>
      </c>
      <c r="Z1293" s="49">
        <v>2731.2</v>
      </c>
      <c r="AA1293" s="49">
        <v>1.56</v>
      </c>
      <c r="AB1293" s="66">
        <f>Y1294/Price_data_Daily[[#This Row],[ASML]]-1</f>
        <v>-1.3699641310528921E-2</v>
      </c>
      <c r="AC1293" s="68">
        <f>Z1294/Price_data_Daily[[#This Row],[S&amp;P500]]-1</f>
        <v>3.7346221441114658E-4</v>
      </c>
      <c r="AD1293" s="70">
        <f t="shared" si="40"/>
        <v>302.20341737436115</v>
      </c>
      <c r="AE1293" s="70">
        <f t="shared" si="41"/>
        <v>186.82868122700748</v>
      </c>
    </row>
    <row r="1294" spans="24:31">
      <c r="X1294" s="6">
        <v>43147</v>
      </c>
      <c r="Y1294" s="49">
        <v>180.38249999999999</v>
      </c>
      <c r="Z1294" s="49">
        <v>2732.22</v>
      </c>
      <c r="AA1294" s="49">
        <v>1.57</v>
      </c>
      <c r="AB1294" s="66">
        <f>Y1295/Price_data_Daily[[#This Row],[ASML]]-1</f>
        <v>1.7114742283758089E-2</v>
      </c>
      <c r="AC1294" s="68">
        <f>Z1295/Price_data_Daily[[#This Row],[S&amp;P500]]-1</f>
        <v>-5.841403693699454E-3</v>
      </c>
      <c r="AD1294" s="70">
        <f t="shared" ref="AD1294:AD1357" si="42">AD1293*(1+AB1294)</f>
        <v>307.37555097999433</v>
      </c>
      <c r="AE1294" s="70">
        <f t="shared" ref="AE1294:AE1357" si="43">AE1293*(1+AC1294)</f>
        <v>185.73733947839904</v>
      </c>
    </row>
    <row r="1295" spans="24:31">
      <c r="X1295" s="6">
        <v>43151</v>
      </c>
      <c r="Y1295" s="49">
        <v>183.46969999999999</v>
      </c>
      <c r="Z1295" s="49">
        <v>2716.26</v>
      </c>
      <c r="AA1295" s="49">
        <v>1.573</v>
      </c>
      <c r="AB1295" s="66">
        <f>Y1296/Price_data_Daily[[#This Row],[ASML]]-1</f>
        <v>-5.6766866681527972E-3</v>
      </c>
      <c r="AC1295" s="68">
        <f>Z1296/Price_data_Daily[[#This Row],[S&amp;P500]]-1</f>
        <v>-5.4964914993410607E-3</v>
      </c>
      <c r="AD1295" s="70">
        <f t="shared" si="42"/>
        <v>305.63067628763008</v>
      </c>
      <c r="AE1295" s="70">
        <f t="shared" si="43"/>
        <v>184.71643577084578</v>
      </c>
    </row>
    <row r="1296" spans="24:31">
      <c r="X1296" s="6">
        <v>43152</v>
      </c>
      <c r="Y1296" s="49">
        <v>182.4282</v>
      </c>
      <c r="Z1296" s="49">
        <v>2701.3301000000001</v>
      </c>
      <c r="AA1296" s="49">
        <v>1.6080000000000001</v>
      </c>
      <c r="AB1296" s="66">
        <f>Y1297/Price_data_Daily[[#This Row],[ASML]]-1</f>
        <v>-5.7611706961973042E-3</v>
      </c>
      <c r="AC1296" s="68">
        <f>Z1297/Price_data_Daily[[#This Row],[S&amp;P500]]-1</f>
        <v>9.735574337990105E-4</v>
      </c>
      <c r="AD1296" s="70">
        <f t="shared" si="42"/>
        <v>303.8698857915428</v>
      </c>
      <c r="AE1296" s="70">
        <f t="shared" si="43"/>
        <v>184.89626783003533</v>
      </c>
    </row>
    <row r="1297" spans="24:31">
      <c r="X1297" s="6">
        <v>43153</v>
      </c>
      <c r="Y1297" s="49">
        <v>181.37719999999999</v>
      </c>
      <c r="Z1297" s="49">
        <v>2703.96</v>
      </c>
      <c r="AA1297" s="49">
        <v>1.605</v>
      </c>
      <c r="AB1297" s="66">
        <f>Y1298/Price_data_Daily[[#This Row],[ASML]]-1</f>
        <v>1.8262493852590156E-2</v>
      </c>
      <c r="AC1297" s="68">
        <f>Z1298/Price_data_Daily[[#This Row],[S&amp;P500]]-1</f>
        <v>1.6028343614550522E-2</v>
      </c>
      <c r="AD1297" s="70">
        <f t="shared" si="42"/>
        <v>309.41930771279812</v>
      </c>
      <c r="AE1297" s="70">
        <f t="shared" si="43"/>
        <v>187.8598487438631</v>
      </c>
    </row>
    <row r="1298" spans="24:31">
      <c r="X1298" s="6">
        <v>43154</v>
      </c>
      <c r="Y1298" s="49">
        <v>184.68960000000001</v>
      </c>
      <c r="Z1298" s="49">
        <v>2747.3</v>
      </c>
      <c r="AA1298" s="49">
        <v>1.605</v>
      </c>
      <c r="AB1298" s="66">
        <f>Y1299/Price_data_Daily[[#This Row],[ASML]]-1</f>
        <v>2.0425080784191474E-2</v>
      </c>
      <c r="AC1298" s="68">
        <f>Z1299/Price_data_Daily[[#This Row],[S&amp;P500]]-1</f>
        <v>1.1757034179012082E-2</v>
      </c>
      <c r="AD1298" s="70">
        <f t="shared" si="42"/>
        <v>315.73922206902063</v>
      </c>
      <c r="AE1298" s="70">
        <f t="shared" si="43"/>
        <v>190.06852340640873</v>
      </c>
    </row>
    <row r="1299" spans="24:31">
      <c r="X1299" s="6">
        <v>43157</v>
      </c>
      <c r="Y1299" s="49">
        <v>188.46190000000001</v>
      </c>
      <c r="Z1299" s="49">
        <v>2779.6001000000001</v>
      </c>
      <c r="AA1299" s="49">
        <v>1.6080000000000001</v>
      </c>
      <c r="AB1299" s="66">
        <f>Y1300/Price_data_Daily[[#This Row],[ASML]]-1</f>
        <v>-1.6929151197138559E-2</v>
      </c>
      <c r="AC1299" s="68">
        <f>Z1300/Price_data_Daily[[#This Row],[S&amp;P500]]-1</f>
        <v>-1.2706899816272155E-2</v>
      </c>
      <c r="AD1299" s="70">
        <f t="shared" si="42"/>
        <v>310.39402503974725</v>
      </c>
      <c r="AE1299" s="70">
        <f t="shared" si="43"/>
        <v>187.65334172125671</v>
      </c>
    </row>
    <row r="1300" spans="24:31">
      <c r="X1300" s="6">
        <v>43158</v>
      </c>
      <c r="Y1300" s="49">
        <v>185.2714</v>
      </c>
      <c r="Z1300" s="49">
        <v>2744.28</v>
      </c>
      <c r="AA1300" s="49">
        <v>1.635</v>
      </c>
      <c r="AB1300" s="66">
        <f>Y1301/Price_data_Daily[[#This Row],[ASML]]-1</f>
        <v>-1.0383146022537759E-2</v>
      </c>
      <c r="AC1300" s="68">
        <f>Z1301/Price_data_Daily[[#This Row],[S&amp;P500]]-1</f>
        <v>-1.1095770110921666E-2</v>
      </c>
      <c r="AD1300" s="70">
        <f t="shared" si="42"/>
        <v>307.1711585532363</v>
      </c>
      <c r="AE1300" s="70">
        <f t="shared" si="43"/>
        <v>185.57118338097141</v>
      </c>
    </row>
    <row r="1301" spans="24:31">
      <c r="X1301" s="6">
        <v>43159</v>
      </c>
      <c r="Y1301" s="49">
        <v>183.3477</v>
      </c>
      <c r="Z1301" s="49">
        <v>2713.8301000000001</v>
      </c>
      <c r="AA1301" s="49">
        <v>1.6180000000000001</v>
      </c>
      <c r="AB1301" s="66">
        <f>Y1302/Price_data_Daily[[#This Row],[ASML]]-1</f>
        <v>-1.7707885073006135E-2</v>
      </c>
      <c r="AC1301" s="68">
        <f>Z1302/Price_data_Daily[[#This Row],[S&amp;P500]]-1</f>
        <v>-1.3324415555712288E-2</v>
      </c>
      <c r="AD1301" s="70">
        <f t="shared" si="42"/>
        <v>301.73180697983344</v>
      </c>
      <c r="AE1301" s="70">
        <f t="shared" si="43"/>
        <v>183.09855581843806</v>
      </c>
    </row>
    <row r="1302" spans="24:31">
      <c r="X1302" s="6">
        <v>43160</v>
      </c>
      <c r="Y1302" s="49">
        <v>180.101</v>
      </c>
      <c r="Z1302" s="49">
        <v>2677.6698999999999</v>
      </c>
      <c r="AA1302" s="49">
        <v>1.59</v>
      </c>
      <c r="AB1302" s="66">
        <f>Y1303/Price_data_Daily[[#This Row],[ASML]]-1</f>
        <v>8.544649946419014E-3</v>
      </c>
      <c r="AC1302" s="68">
        <f>Z1303/Price_data_Daily[[#This Row],[S&amp;P500]]-1</f>
        <v>5.0716109554804767E-3</v>
      </c>
      <c r="AD1302" s="70">
        <f t="shared" si="42"/>
        <v>304.30999964817659</v>
      </c>
      <c r="AE1302" s="70">
        <f t="shared" si="43"/>
        <v>184.02716046005949</v>
      </c>
    </row>
    <row r="1303" spans="24:31">
      <c r="X1303" s="6">
        <v>43161</v>
      </c>
      <c r="Y1303" s="49">
        <v>181.63990000000001</v>
      </c>
      <c r="Z1303" s="49">
        <v>2691.25</v>
      </c>
      <c r="AA1303" s="49">
        <v>1.605</v>
      </c>
      <c r="AB1303" s="66">
        <f>Y1304/Price_data_Daily[[#This Row],[ASML]]-1</f>
        <v>2.4694464156828966E-2</v>
      </c>
      <c r="AC1303" s="68">
        <f>Z1304/Price_data_Daily[[#This Row],[S&amp;P500]]-1</f>
        <v>1.1032011147236398E-2</v>
      </c>
      <c r="AD1303" s="70">
        <f t="shared" si="42"/>
        <v>311.82477202705314</v>
      </c>
      <c r="AE1303" s="70">
        <f t="shared" si="43"/>
        <v>186.05735014564914</v>
      </c>
    </row>
    <row r="1304" spans="24:31">
      <c r="X1304" s="6">
        <v>43164</v>
      </c>
      <c r="Y1304" s="49">
        <v>186.12540000000001</v>
      </c>
      <c r="Z1304" s="49">
        <v>2720.9398999999999</v>
      </c>
      <c r="AA1304" s="49">
        <v>1.625</v>
      </c>
      <c r="AB1304" s="66">
        <f>Y1305/Price_data_Daily[[#This Row],[ASML]]-1</f>
        <v>2.2636351621003969E-2</v>
      </c>
      <c r="AC1304" s="68">
        <f>Z1305/Price_data_Daily[[#This Row],[S&amp;P500]]-1</f>
        <v>2.6388675472031053E-3</v>
      </c>
      <c r="AD1304" s="70">
        <f t="shared" si="42"/>
        <v>318.8833472107969</v>
      </c>
      <c r="AE1304" s="70">
        <f t="shared" si="43"/>
        <v>186.5483308488671</v>
      </c>
    </row>
    <row r="1305" spans="24:31">
      <c r="X1305" s="6">
        <v>43165</v>
      </c>
      <c r="Y1305" s="49">
        <v>190.33860000000001</v>
      </c>
      <c r="Z1305" s="49">
        <v>2728.1201000000001</v>
      </c>
      <c r="AA1305" s="49">
        <v>1.643</v>
      </c>
      <c r="AB1305" s="66">
        <f>Y1306/Price_data_Daily[[#This Row],[ASML]]-1</f>
        <v>1.5825481536587915E-2</v>
      </c>
      <c r="AC1305" s="68">
        <f>Z1306/Price_data_Daily[[#This Row],[S&amp;P500]]-1</f>
        <v>-4.8388632157359002E-4</v>
      </c>
      <c r="AD1305" s="70">
        <f t="shared" si="42"/>
        <v>323.92982973440672</v>
      </c>
      <c r="AE1305" s="70">
        <f t="shared" si="43"/>
        <v>186.45806266325695</v>
      </c>
    </row>
    <row r="1306" spans="24:31">
      <c r="X1306" s="6">
        <v>43166</v>
      </c>
      <c r="Y1306" s="49">
        <v>193.35079999999999</v>
      </c>
      <c r="Z1306" s="49">
        <v>2726.8</v>
      </c>
      <c r="AA1306" s="49">
        <v>1.65</v>
      </c>
      <c r="AB1306" s="66">
        <f>Y1307/Price_data_Daily[[#This Row],[ASML]]-1</f>
        <v>-4.9992035202336416E-3</v>
      </c>
      <c r="AC1306" s="68">
        <f>Z1307/Price_data_Daily[[#This Row],[S&amp;P500]]-1</f>
        <v>4.4631069385359101E-3</v>
      </c>
      <c r="AD1306" s="70">
        <f t="shared" si="42"/>
        <v>322.31043858928979</v>
      </c>
      <c r="AE1306" s="70">
        <f t="shared" si="43"/>
        <v>187.29024493647529</v>
      </c>
    </row>
    <row r="1307" spans="24:31">
      <c r="X1307" s="6">
        <v>43167</v>
      </c>
      <c r="Y1307" s="49">
        <v>192.38419999999999</v>
      </c>
      <c r="Z1307" s="49">
        <v>2738.97</v>
      </c>
      <c r="AA1307" s="49">
        <v>1.635</v>
      </c>
      <c r="AB1307" s="66">
        <f>Y1308/Price_data_Daily[[#This Row],[ASML]]-1</f>
        <v>2.1412881099383441E-2</v>
      </c>
      <c r="AC1307" s="68">
        <f>Z1308/Price_data_Daily[[#This Row],[S&amp;P500]]-1</f>
        <v>1.7378832188742477E-2</v>
      </c>
      <c r="AD1307" s="70">
        <f t="shared" si="42"/>
        <v>329.21203368789236</v>
      </c>
      <c r="AE1307" s="70">
        <f t="shared" si="43"/>
        <v>190.54513067381478</v>
      </c>
    </row>
    <row r="1308" spans="24:31">
      <c r="X1308" s="6">
        <v>43168</v>
      </c>
      <c r="Y1308" s="49">
        <v>196.50370000000001</v>
      </c>
      <c r="Z1308" s="49">
        <v>2786.5700999999999</v>
      </c>
      <c r="AA1308" s="49">
        <v>1.635</v>
      </c>
      <c r="AB1308" s="66">
        <f>Y1309/Price_data_Daily[[#This Row],[ASML]]-1</f>
        <v>9.0252753510493555E-3</v>
      </c>
      <c r="AC1308" s="68">
        <f>Z1309/Price_data_Daily[[#This Row],[S&amp;P500]]-1</f>
        <v>-1.274003478326291E-3</v>
      </c>
      <c r="AD1308" s="70">
        <f t="shared" si="42"/>
        <v>332.18326294080452</v>
      </c>
      <c r="AE1308" s="70">
        <f t="shared" si="43"/>
        <v>190.30237551455821</v>
      </c>
    </row>
    <row r="1309" spans="24:31">
      <c r="X1309" s="6">
        <v>43171</v>
      </c>
      <c r="Y1309" s="49">
        <v>198.27719999999999</v>
      </c>
      <c r="Z1309" s="49">
        <v>2783.02</v>
      </c>
      <c r="AA1309" s="49">
        <v>1.643</v>
      </c>
      <c r="AB1309" s="66">
        <f>Y1310/Price_data_Daily[[#This Row],[ASML]]-1</f>
        <v>-1.5523216991161881E-2</v>
      </c>
      <c r="AC1309" s="68">
        <f>Z1310/Price_data_Daily[[#This Row],[S&amp;P500]]-1</f>
        <v>-6.3635546995709502E-3</v>
      </c>
      <c r="AD1309" s="70">
        <f t="shared" si="42"/>
        <v>327.02671006934224</v>
      </c>
      <c r="AE1309" s="70">
        <f t="shared" si="43"/>
        <v>189.09137593851301</v>
      </c>
    </row>
    <row r="1310" spans="24:31">
      <c r="X1310" s="6">
        <v>43172</v>
      </c>
      <c r="Y1310" s="49">
        <v>195.19929999999999</v>
      </c>
      <c r="Z1310" s="49">
        <v>2765.3101000000001</v>
      </c>
      <c r="AA1310" s="49">
        <v>1.69</v>
      </c>
      <c r="AB1310" s="66">
        <f>Y1311/Price_data_Daily[[#This Row],[ASML]]-1</f>
        <v>1.6873523624316267E-2</v>
      </c>
      <c r="AC1310" s="68">
        <f>Z1311/Price_data_Daily[[#This Row],[S&amp;P500]]-1</f>
        <v>-5.7245297733516942E-3</v>
      </c>
      <c r="AD1310" s="70">
        <f t="shared" si="42"/>
        <v>332.54480298747973</v>
      </c>
      <c r="AE1310" s="70">
        <f t="shared" si="43"/>
        <v>188.00891672706896</v>
      </c>
    </row>
    <row r="1311" spans="24:31">
      <c r="X1311" s="6">
        <v>43173</v>
      </c>
      <c r="Y1311" s="49">
        <v>198.49299999999999</v>
      </c>
      <c r="Z1311" s="49">
        <v>2749.48</v>
      </c>
      <c r="AA1311" s="49">
        <v>1.718</v>
      </c>
      <c r="AB1311" s="66">
        <f>Y1312/Price_data_Daily[[#This Row],[ASML]]-1</f>
        <v>1.3757160202123142E-2</v>
      </c>
      <c r="AC1311" s="68">
        <f>Z1312/Price_data_Daily[[#This Row],[S&amp;P500]]-1</f>
        <v>-7.819296739747239E-4</v>
      </c>
      <c r="AD1311" s="70">
        <f t="shared" si="42"/>
        <v>337.11967511656195</v>
      </c>
      <c r="AE1311" s="70">
        <f t="shared" si="43"/>
        <v>187.86190697610823</v>
      </c>
    </row>
    <row r="1312" spans="24:31">
      <c r="X1312" s="6">
        <v>43174</v>
      </c>
      <c r="Y1312" s="49">
        <v>201.22370000000001</v>
      </c>
      <c r="Z1312" s="49">
        <v>2747.3301000000001</v>
      </c>
      <c r="AA1312" s="49">
        <v>1.7330000000000001</v>
      </c>
      <c r="AB1312" s="66">
        <f>Y1313/Price_data_Daily[[#This Row],[ASML]]-1</f>
        <v>-1.7721570570465861E-3</v>
      </c>
      <c r="AC1312" s="68">
        <f>Z1313/Price_data_Daily[[#This Row],[S&amp;P500]]-1</f>
        <v>1.7034356373848425E-3</v>
      </c>
      <c r="AD1312" s="70">
        <f t="shared" si="42"/>
        <v>336.5222461052349</v>
      </c>
      <c r="AE1312" s="70">
        <f t="shared" si="43"/>
        <v>188.18191764335842</v>
      </c>
    </row>
    <row r="1313" spans="24:31">
      <c r="X1313" s="6">
        <v>43175</v>
      </c>
      <c r="Y1313" s="49">
        <v>200.86709999999999</v>
      </c>
      <c r="Z1313" s="49">
        <v>2752.01</v>
      </c>
      <c r="AA1313" s="49">
        <v>1.738</v>
      </c>
      <c r="AB1313" s="66">
        <f>Y1314/Price_data_Daily[[#This Row],[ASML]]-1</f>
        <v>-6.1199668835761889E-3</v>
      </c>
      <c r="AC1313" s="68">
        <f>Z1314/Price_data_Daily[[#This Row],[S&amp;P500]]-1</f>
        <v>-1.4204199839390252E-2</v>
      </c>
      <c r="AD1313" s="70">
        <f t="shared" si="42"/>
        <v>334.46274110348418</v>
      </c>
      <c r="AE1313" s="70">
        <f t="shared" si="43"/>
        <v>185.50894407899247</v>
      </c>
    </row>
    <row r="1314" spans="24:31">
      <c r="X1314" s="6">
        <v>43178</v>
      </c>
      <c r="Y1314" s="49">
        <v>199.6378</v>
      </c>
      <c r="Z1314" s="49">
        <v>2712.9198999999999</v>
      </c>
      <c r="AA1314" s="49">
        <v>1.728</v>
      </c>
      <c r="AB1314" s="66">
        <f>Y1315/Price_data_Daily[[#This Row],[ASML]]-1</f>
        <v>-7.0477634996979344E-4</v>
      </c>
      <c r="AC1314" s="68">
        <f>Z1315/Price_data_Daily[[#This Row],[S&amp;P500]]-1</f>
        <v>1.4817982646668781E-3</v>
      </c>
      <c r="AD1314" s="70">
        <f t="shared" si="42"/>
        <v>334.22701967360837</v>
      </c>
      <c r="AE1314" s="70">
        <f t="shared" si="43"/>
        <v>185.78383091040891</v>
      </c>
    </row>
    <row r="1315" spans="24:31">
      <c r="X1315" s="6">
        <v>43179</v>
      </c>
      <c r="Y1315" s="49">
        <v>199.49709999999999</v>
      </c>
      <c r="Z1315" s="49">
        <v>2716.9398999999999</v>
      </c>
      <c r="AA1315" s="49">
        <v>1.758</v>
      </c>
      <c r="AB1315" s="66">
        <f>Y1316/Price_data_Daily[[#This Row],[ASML]]-1</f>
        <v>5.3148642260965051E-3</v>
      </c>
      <c r="AC1315" s="68">
        <f>Z1316/Price_data_Daily[[#This Row],[S&amp;P500]]-1</f>
        <v>-1.8439863171061388E-3</v>
      </c>
      <c r="AD1315" s="70">
        <f t="shared" si="42"/>
        <v>336.00339090386649</v>
      </c>
      <c r="AE1315" s="70">
        <f t="shared" si="43"/>
        <v>185.44124806827057</v>
      </c>
    </row>
    <row r="1316" spans="24:31">
      <c r="X1316" s="6">
        <v>43180</v>
      </c>
      <c r="Y1316" s="49">
        <v>200.5574</v>
      </c>
      <c r="Z1316" s="49">
        <v>2711.9299000000001</v>
      </c>
      <c r="AA1316" s="49">
        <v>1.71</v>
      </c>
      <c r="AB1316" s="66">
        <f>Y1317/Price_data_Daily[[#This Row],[ASML]]-1</f>
        <v>-4.2156011196794574E-2</v>
      </c>
      <c r="AC1316" s="68">
        <f>Z1317/Price_data_Daily[[#This Row],[S&amp;P500]]-1</f>
        <v>-2.5162892300424233E-2</v>
      </c>
      <c r="AD1316" s="70">
        <f t="shared" si="42"/>
        <v>321.83882819476213</v>
      </c>
      <c r="AE1316" s="70">
        <f t="shared" si="43"/>
        <v>180.77500991507242</v>
      </c>
    </row>
    <row r="1317" spans="24:31">
      <c r="X1317" s="6">
        <v>43181</v>
      </c>
      <c r="Y1317" s="49">
        <v>192.1027</v>
      </c>
      <c r="Z1317" s="49">
        <v>2643.6898999999999</v>
      </c>
      <c r="AA1317" s="49">
        <v>1.6830000000000001</v>
      </c>
      <c r="AB1317" s="66">
        <f>Y1318/Price_data_Daily[[#This Row],[ASML]]-1</f>
        <v>-2.7403050555770414E-2</v>
      </c>
      <c r="AC1317" s="68">
        <f>Z1318/Price_data_Daily[[#This Row],[S&amp;P500]]-1</f>
        <v>-2.0966869071898153E-2</v>
      </c>
      <c r="AD1317" s="70">
        <f t="shared" si="42"/>
        <v>313.01946251493115</v>
      </c>
      <c r="AE1317" s="70">
        <f t="shared" si="43"/>
        <v>176.98472395071201</v>
      </c>
    </row>
    <row r="1318" spans="24:31">
      <c r="X1318" s="6">
        <v>43182</v>
      </c>
      <c r="Y1318" s="49">
        <v>186.83850000000001</v>
      </c>
      <c r="Z1318" s="49">
        <v>2588.2600000000002</v>
      </c>
      <c r="AA1318" s="49">
        <v>1.6879999999999999</v>
      </c>
      <c r="AB1318" s="66">
        <f>Y1319/Price_data_Daily[[#This Row],[ASML]]-1</f>
        <v>4.1885906812568097E-2</v>
      </c>
      <c r="AC1318" s="68">
        <f>Z1319/Price_data_Daily[[#This Row],[S&amp;P500]]-1</f>
        <v>2.7157240771792601E-2</v>
      </c>
      <c r="AD1318" s="70">
        <f t="shared" si="42"/>
        <v>326.1305665523517</v>
      </c>
      <c r="AE1318" s="70">
        <f t="shared" si="43"/>
        <v>181.79114071197074</v>
      </c>
    </row>
    <row r="1319" spans="24:31">
      <c r="X1319" s="6">
        <v>43185</v>
      </c>
      <c r="Y1319" s="49">
        <v>194.6644</v>
      </c>
      <c r="Z1319" s="49">
        <v>2658.55</v>
      </c>
      <c r="AA1319" s="49">
        <v>1.7050000000000001</v>
      </c>
      <c r="AB1319" s="66">
        <f>Y1320/Price_data_Daily[[#This Row],[ASML]]-1</f>
        <v>-3.4513758036908704E-2</v>
      </c>
      <c r="AC1319" s="68">
        <f>Z1320/Price_data_Daily[[#This Row],[S&amp;P500]]-1</f>
        <v>-1.7276297229692927E-2</v>
      </c>
      <c r="AD1319" s="70">
        <f t="shared" si="42"/>
        <v>314.87457508992389</v>
      </c>
      <c r="AE1319" s="70">
        <f t="shared" si="43"/>
        <v>178.65046293130581</v>
      </c>
    </row>
    <row r="1320" spans="24:31">
      <c r="X1320" s="6">
        <v>43186</v>
      </c>
      <c r="Y1320" s="49">
        <v>187.94579999999999</v>
      </c>
      <c r="Z1320" s="49">
        <v>2612.6201000000001</v>
      </c>
      <c r="AA1320" s="49">
        <v>1.7330000000000001</v>
      </c>
      <c r="AB1320" s="66">
        <f>Y1321/Price_data_Daily[[#This Row],[ASML]]-1</f>
        <v>-2.8758290954094212E-2</v>
      </c>
      <c r="AC1320" s="68">
        <f>Z1321/Price_data_Daily[[#This Row],[S&amp;P500]]-1</f>
        <v>-2.9166506067989095E-3</v>
      </c>
      <c r="AD1320" s="70">
        <f t="shared" si="42"/>
        <v>305.81932044544106</v>
      </c>
      <c r="AE1320" s="70">
        <f t="shared" si="43"/>
        <v>178.12940195019232</v>
      </c>
    </row>
    <row r="1321" spans="24:31">
      <c r="X1321" s="6">
        <v>43187</v>
      </c>
      <c r="Y1321" s="49">
        <v>182.54079999999999</v>
      </c>
      <c r="Z1321" s="49">
        <v>2605</v>
      </c>
      <c r="AA1321" s="49">
        <v>1.6950000000000001</v>
      </c>
      <c r="AB1321" s="66">
        <f>Y1322/Price_data_Daily[[#This Row],[ASML]]-1</f>
        <v>2.0716464483556463E-2</v>
      </c>
      <c r="AC1321" s="68">
        <f>Z1322/Price_data_Daily[[#This Row],[S&amp;P500]]-1</f>
        <v>1.3769712092130515E-2</v>
      </c>
      <c r="AD1321" s="70">
        <f t="shared" si="42"/>
        <v>312.15481553583442</v>
      </c>
      <c r="AE1321" s="70">
        <f t="shared" si="43"/>
        <v>180.58219253018987</v>
      </c>
    </row>
    <row r="1322" spans="24:31">
      <c r="X1322" s="6">
        <v>43188</v>
      </c>
      <c r="Y1322" s="49">
        <v>186.32239999999999</v>
      </c>
      <c r="Z1322" s="49">
        <v>2640.8701000000001</v>
      </c>
      <c r="AA1322" s="49">
        <v>1.67</v>
      </c>
      <c r="AB1322" s="66">
        <f>Y1323/Price_data_Daily[[#This Row],[ASML]]-1</f>
        <v>-2.7749749895879416E-2</v>
      </c>
      <c r="AC1322" s="68">
        <f>Z1323/Price_data_Daily[[#This Row],[S&amp;P500]]-1</f>
        <v>-2.2337410688999859E-2</v>
      </c>
      <c r="AD1322" s="70">
        <f t="shared" si="42"/>
        <v>303.49259747592066</v>
      </c>
      <c r="AE1322" s="70">
        <f t="shared" si="43"/>
        <v>176.54845393252299</v>
      </c>
    </row>
    <row r="1323" spans="24:31">
      <c r="X1323" s="6">
        <v>43192</v>
      </c>
      <c r="Y1323" s="49">
        <v>181.15199999999999</v>
      </c>
      <c r="Z1323" s="49">
        <v>2581.8798999999999</v>
      </c>
      <c r="AA1323" s="49">
        <v>1.6830000000000001</v>
      </c>
      <c r="AB1323" s="66">
        <f>Y1324/Price_data_Daily[[#This Row],[ASML]]-1</f>
        <v>3.3047937643525982E-2</v>
      </c>
      <c r="AC1323" s="68">
        <f>Z1324/Price_data_Daily[[#This Row],[S&amp;P500]]-1</f>
        <v>1.2614878019693965E-2</v>
      </c>
      <c r="AD1323" s="70">
        <f t="shared" si="42"/>
        <v>313.52240191257664</v>
      </c>
      <c r="AE1323" s="70">
        <f t="shared" si="43"/>
        <v>178.77559114344731</v>
      </c>
    </row>
    <row r="1324" spans="24:31">
      <c r="X1324" s="6">
        <v>43193</v>
      </c>
      <c r="Y1324" s="49">
        <v>187.1387</v>
      </c>
      <c r="Z1324" s="49">
        <v>2614.4499999999998</v>
      </c>
      <c r="AA1324" s="49">
        <v>1.7130000000000001</v>
      </c>
      <c r="AB1324" s="66">
        <f>Y1325/Price_data_Daily[[#This Row],[ASML]]-1</f>
        <v>-5.8667715443144752E-3</v>
      </c>
      <c r="AC1324" s="68">
        <f>Z1325/Price_data_Daily[[#This Row],[S&amp;P500]]-1</f>
        <v>1.1566448010097652E-2</v>
      </c>
      <c r="AD1324" s="70">
        <f t="shared" si="42"/>
        <v>311.68303760653083</v>
      </c>
      <c r="AE1324" s="70">
        <f t="shared" si="43"/>
        <v>180.84338972388247</v>
      </c>
    </row>
    <row r="1325" spans="24:31">
      <c r="X1325" s="6">
        <v>43194</v>
      </c>
      <c r="Y1325" s="49">
        <v>186.04079999999999</v>
      </c>
      <c r="Z1325" s="49">
        <v>2644.6898999999999</v>
      </c>
      <c r="AA1325" s="49">
        <v>1.6679999999999999</v>
      </c>
      <c r="AB1325" s="66">
        <f>Y1326/Price_data_Daily[[#This Row],[ASML]]-1</f>
        <v>2.1188900499244934E-3</v>
      </c>
      <c r="AC1325" s="68">
        <f>Z1326/Price_data_Daily[[#This Row],[S&amp;P500]]-1</f>
        <v>6.8628840001241365E-3</v>
      </c>
      <c r="AD1325" s="70">
        <f t="shared" si="42"/>
        <v>312.34345969364557</v>
      </c>
      <c r="AE1325" s="70">
        <f t="shared" si="43"/>
        <v>182.08449692974671</v>
      </c>
    </row>
    <row r="1326" spans="24:31">
      <c r="X1326" s="6">
        <v>43195</v>
      </c>
      <c r="Y1326" s="49">
        <v>186.435</v>
      </c>
      <c r="Z1326" s="49">
        <v>2662.8400999999999</v>
      </c>
      <c r="AA1326" s="49">
        <v>1.675</v>
      </c>
      <c r="AB1326" s="66">
        <f>Y1327/Price_data_Daily[[#This Row],[ASML]]-1</f>
        <v>-2.0384584439616993E-2</v>
      </c>
      <c r="AC1326" s="68">
        <f>Z1327/Price_data_Daily[[#This Row],[S&amp;P500]]-1</f>
        <v>-2.1920242225584641E-2</v>
      </c>
      <c r="AD1326" s="70">
        <f t="shared" si="42"/>
        <v>305.97646806535835</v>
      </c>
      <c r="AE1326" s="70">
        <f t="shared" si="43"/>
        <v>178.09316065152294</v>
      </c>
    </row>
    <row r="1327" spans="24:31">
      <c r="X1327" s="6">
        <v>43196</v>
      </c>
      <c r="Y1327" s="49">
        <v>182.63460000000001</v>
      </c>
      <c r="Z1327" s="49">
        <v>2604.4699999999998</v>
      </c>
      <c r="AA1327" s="49">
        <v>1.68</v>
      </c>
      <c r="AB1327" s="66">
        <f>Y1328/Price_data_Daily[[#This Row],[ASML]]-1</f>
        <v>2.0038371699557356E-2</v>
      </c>
      <c r="AC1327" s="68">
        <f>Z1328/Price_data_Daily[[#This Row],[S&amp;P500]]-1</f>
        <v>3.3365329606409588E-3</v>
      </c>
      <c r="AD1327" s="70">
        <f t="shared" si="42"/>
        <v>312.10773826376976</v>
      </c>
      <c r="AE1327" s="70">
        <f t="shared" si="43"/>
        <v>178.68737435210147</v>
      </c>
    </row>
    <row r="1328" spans="24:31">
      <c r="X1328" s="6">
        <v>43199</v>
      </c>
      <c r="Y1328" s="49">
        <v>186.29429999999999</v>
      </c>
      <c r="Z1328" s="49">
        <v>2613.1599000000001</v>
      </c>
      <c r="AA1328" s="49">
        <v>1.675</v>
      </c>
      <c r="AB1328" s="66">
        <f>Y1329/Price_data_Daily[[#This Row],[ASML]]-1</f>
        <v>3.5359643317052658E-2</v>
      </c>
      <c r="AC1328" s="68">
        <f>Z1329/Price_data_Daily[[#This Row],[S&amp;P500]]-1</f>
        <v>1.6726951917485078E-2</v>
      </c>
      <c r="AD1328" s="70">
        <f t="shared" si="42"/>
        <v>323.14375656526869</v>
      </c>
      <c r="AE1328" s="70">
        <f t="shared" si="43"/>
        <v>181.67626947115073</v>
      </c>
    </row>
    <row r="1329" spans="24:31">
      <c r="X1329" s="6">
        <v>43200</v>
      </c>
      <c r="Y1329" s="49">
        <v>192.88159999999999</v>
      </c>
      <c r="Z1329" s="49">
        <v>2656.8701000000001</v>
      </c>
      <c r="AA1329" s="49">
        <v>1.6950000000000001</v>
      </c>
      <c r="AB1329" s="66">
        <f>Y1330/Price_data_Daily[[#This Row],[ASML]]-1</f>
        <v>0</v>
      </c>
      <c r="AC1329" s="68">
        <f>Z1330/Price_data_Daily[[#This Row],[S&amp;P500]]-1</f>
        <v>-5.5253736341871473E-3</v>
      </c>
      <c r="AD1329" s="70">
        <f t="shared" si="42"/>
        <v>323.14375656526869</v>
      </c>
      <c r="AE1329" s="70">
        <f t="shared" si="43"/>
        <v>180.67244020185737</v>
      </c>
    </row>
    <row r="1330" spans="24:31">
      <c r="X1330" s="6">
        <v>43201</v>
      </c>
      <c r="Y1330" s="49">
        <v>192.88159999999999</v>
      </c>
      <c r="Z1330" s="49">
        <v>2642.1898999999999</v>
      </c>
      <c r="AA1330" s="49">
        <v>1.6930000000000001</v>
      </c>
      <c r="AB1330" s="66">
        <f>Y1331/Price_data_Daily[[#This Row],[ASML]]-1</f>
        <v>3.356981692395733E-3</v>
      </c>
      <c r="AC1330" s="68">
        <f>Z1331/Price_data_Daily[[#This Row],[S&amp;P500]]-1</f>
        <v>8.2507695605074094E-3</v>
      </c>
      <c r="AD1330" s="70">
        <f t="shared" si="42"/>
        <v>324.22854424007028</v>
      </c>
      <c r="AE1330" s="70">
        <f t="shared" si="43"/>
        <v>182.16312687189745</v>
      </c>
    </row>
    <row r="1331" spans="24:31">
      <c r="X1331" s="6">
        <v>43202</v>
      </c>
      <c r="Y1331" s="49">
        <v>193.5291</v>
      </c>
      <c r="Z1331" s="49">
        <v>2663.99</v>
      </c>
      <c r="AA1331" s="49">
        <v>1.7050000000000001</v>
      </c>
      <c r="AB1331" s="66">
        <f>Y1332/Price_data_Daily[[#This Row],[ASML]]-1</f>
        <v>-2.8610684388031826E-3</v>
      </c>
      <c r="AC1331" s="68">
        <f>Z1332/Price_data_Daily[[#This Row],[S&amp;P500]]-1</f>
        <v>-2.8866474724003055E-3</v>
      </c>
      <c r="AD1331" s="70">
        <f t="shared" si="42"/>
        <v>323.30090418518591</v>
      </c>
      <c r="AE1331" s="70">
        <f t="shared" si="43"/>
        <v>181.63728614214816</v>
      </c>
    </row>
    <row r="1332" spans="24:31">
      <c r="X1332" s="6">
        <v>43203</v>
      </c>
      <c r="Y1332" s="49">
        <v>192.97540000000001</v>
      </c>
      <c r="Z1332" s="49">
        <v>2656.3</v>
      </c>
      <c r="AA1332" s="49">
        <v>1.718</v>
      </c>
      <c r="AB1332" s="66">
        <f>Y1333/Price_data_Daily[[#This Row],[ASML]]-1</f>
        <v>5.105832142335176E-3</v>
      </c>
      <c r="AC1332" s="68">
        <f>Z1333/Price_data_Daily[[#This Row],[S&amp;P500]]-1</f>
        <v>8.1090614764898206E-3</v>
      </c>
      <c r="AD1332" s="70">
        <f t="shared" si="42"/>
        <v>324.95162433342068</v>
      </c>
      <c r="AE1332" s="70">
        <f t="shared" si="43"/>
        <v>183.1101940618976</v>
      </c>
    </row>
    <row r="1333" spans="24:31">
      <c r="X1333" s="6">
        <v>43206</v>
      </c>
      <c r="Y1333" s="49">
        <v>193.9607</v>
      </c>
      <c r="Z1333" s="49">
        <v>2677.8400999999999</v>
      </c>
      <c r="AA1333" s="49">
        <v>1.7130000000000001</v>
      </c>
      <c r="AB1333" s="66">
        <f>Y1334/Price_data_Daily[[#This Row],[ASML]]-1</f>
        <v>2.9027529803717922E-2</v>
      </c>
      <c r="AC1333" s="68">
        <f>Z1334/Price_data_Daily[[#This Row],[S&amp;P500]]-1</f>
        <v>1.066150290303014E-2</v>
      </c>
      <c r="AD1333" s="70">
        <f t="shared" si="42"/>
        <v>334.38416729352559</v>
      </c>
      <c r="AE1333" s="70">
        <f t="shared" si="43"/>
        <v>185.06242392746293</v>
      </c>
    </row>
    <row r="1334" spans="24:31">
      <c r="X1334" s="6">
        <v>43207</v>
      </c>
      <c r="Y1334" s="49">
        <v>199.5909</v>
      </c>
      <c r="Z1334" s="49">
        <v>2706.3899000000001</v>
      </c>
      <c r="AA1334" s="49">
        <v>1.7549999999999999</v>
      </c>
      <c r="AB1334" s="66">
        <f>Y1335/Price_data_Daily[[#This Row],[ASML]]-1</f>
        <v>-2.9995355499674692E-2</v>
      </c>
      <c r="AC1334" s="68">
        <f>Z1335/Price_data_Daily[[#This Row],[S&amp;P500]]-1</f>
        <v>8.3136579840181746E-4</v>
      </c>
      <c r="AD1334" s="70">
        <f t="shared" si="42"/>
        <v>324.35419532209357</v>
      </c>
      <c r="AE1334" s="70">
        <f t="shared" si="43"/>
        <v>185.21627849728557</v>
      </c>
    </row>
    <row r="1335" spans="24:31">
      <c r="X1335" s="6">
        <v>43208</v>
      </c>
      <c r="Y1335" s="49">
        <v>193.60409999999999</v>
      </c>
      <c r="Z1335" s="49">
        <v>2708.6399000000001</v>
      </c>
      <c r="AA1335" s="49">
        <v>1.77</v>
      </c>
      <c r="AB1335" s="66">
        <f>Y1336/Price_data_Daily[[#This Row],[ASML]]-1</f>
        <v>-5.4381079739530214E-2</v>
      </c>
      <c r="AC1335" s="68">
        <f>Z1336/Price_data_Daily[[#This Row],[S&amp;P500]]-1</f>
        <v>-5.7261210691019748E-3</v>
      </c>
      <c r="AD1335" s="70">
        <f t="shared" si="42"/>
        <v>306.71546396243167</v>
      </c>
      <c r="AE1335" s="70">
        <f t="shared" si="43"/>
        <v>184.15570766264162</v>
      </c>
    </row>
    <row r="1336" spans="24:31">
      <c r="X1336" s="6">
        <v>43209</v>
      </c>
      <c r="Y1336" s="49">
        <v>183.07570000000001</v>
      </c>
      <c r="Z1336" s="49">
        <v>2693.1298999999999</v>
      </c>
      <c r="AA1336" s="49">
        <v>1.7829999999999999</v>
      </c>
      <c r="AB1336" s="66">
        <f>Y1337/Price_data_Daily[[#This Row],[ASML]]-1</f>
        <v>-1.0661709882851866E-2</v>
      </c>
      <c r="AC1336" s="68">
        <f>Z1337/Price_data_Daily[[#This Row],[S&amp;P500]]-1</f>
        <v>-8.5365358722576667E-3</v>
      </c>
      <c r="AD1336" s="70">
        <f t="shared" si="42"/>
        <v>303.44535266907991</v>
      </c>
      <c r="AE1336" s="70">
        <f t="shared" si="43"/>
        <v>182.58365585809847</v>
      </c>
    </row>
    <row r="1337" spans="24:31">
      <c r="X1337" s="6">
        <v>43210</v>
      </c>
      <c r="Y1337" s="49">
        <v>181.12379999999999</v>
      </c>
      <c r="Z1337" s="49">
        <v>2670.1399000000001</v>
      </c>
      <c r="AA1337" s="49">
        <v>1.7649999999999999</v>
      </c>
      <c r="AB1337" s="66">
        <f>Y1338/Price_data_Daily[[#This Row],[ASML]]-1</f>
        <v>-8.8072357139148405E-3</v>
      </c>
      <c r="AC1337" s="68">
        <f>Z1338/Price_data_Daily[[#This Row],[S&amp;P500]]-1</f>
        <v>5.6214283004285548E-5</v>
      </c>
      <c r="AD1337" s="70">
        <f t="shared" si="42"/>
        <v>300.7728379218313</v>
      </c>
      <c r="AE1337" s="70">
        <f t="shared" si="43"/>
        <v>182.59391966740083</v>
      </c>
    </row>
    <row r="1338" spans="24:31">
      <c r="X1338" s="6">
        <v>43213</v>
      </c>
      <c r="Y1338" s="49">
        <v>179.52860000000001</v>
      </c>
      <c r="Z1338" s="49">
        <v>2670.29</v>
      </c>
      <c r="AA1338" s="49">
        <v>1.7829999999999999</v>
      </c>
      <c r="AB1338" s="66">
        <f>Y1339/Price_data_Daily[[#This Row],[ASML]]-1</f>
        <v>1.4269592699993172E-2</v>
      </c>
      <c r="AC1338" s="68">
        <f>Z1339/Price_data_Daily[[#This Row],[S&amp;P500]]-1</f>
        <v>-1.3380531702549048E-2</v>
      </c>
      <c r="AD1338" s="70">
        <f t="shared" si="42"/>
        <v>305.0647438141969</v>
      </c>
      <c r="AE1338" s="70">
        <f t="shared" si="43"/>
        <v>180.15071593659849</v>
      </c>
    </row>
    <row r="1339" spans="24:31">
      <c r="X1339" s="6">
        <v>43214</v>
      </c>
      <c r="Y1339" s="49">
        <v>182.09039999999999</v>
      </c>
      <c r="Z1339" s="49">
        <v>2634.5601000000001</v>
      </c>
      <c r="AA1339" s="49">
        <v>1.823</v>
      </c>
      <c r="AB1339" s="66">
        <f>Y1340/Price_data_Daily[[#This Row],[ASML]]-1</f>
        <v>-1.2316959048911946E-2</v>
      </c>
      <c r="AC1339" s="68">
        <f>Z1340/Price_data_Daily[[#This Row],[S&amp;P500]]-1</f>
        <v>1.8370429279634948E-3</v>
      </c>
      <c r="AD1339" s="70">
        <f t="shared" si="42"/>
        <v>301.3072738573706</v>
      </c>
      <c r="AE1339" s="70">
        <f t="shared" si="43"/>
        <v>180.48166053527737</v>
      </c>
    </row>
    <row r="1340" spans="24:31">
      <c r="X1340" s="6">
        <v>43215</v>
      </c>
      <c r="Y1340" s="49">
        <v>179.8476</v>
      </c>
      <c r="Z1340" s="49">
        <v>2639.3998999999999</v>
      </c>
      <c r="AA1340" s="49">
        <v>1.8149999999999999</v>
      </c>
      <c r="AB1340" s="66">
        <f>Y1341/Price_data_Daily[[#This Row],[ASML]]-1</f>
        <v>2.0974981039502349E-2</v>
      </c>
      <c r="AC1340" s="68">
        <f>Z1341/Price_data_Daily[[#This Row],[S&amp;P500]]-1</f>
        <v>1.0434189983867137E-2</v>
      </c>
      <c r="AD1340" s="70">
        <f t="shared" si="42"/>
        <v>307.62718821359312</v>
      </c>
      <c r="AE1340" s="70">
        <f t="shared" si="43"/>
        <v>182.36484046990628</v>
      </c>
    </row>
    <row r="1341" spans="24:31">
      <c r="X1341" s="6">
        <v>43216</v>
      </c>
      <c r="Y1341" s="49">
        <v>183.6199</v>
      </c>
      <c r="Z1341" s="49">
        <v>2666.9398999999999</v>
      </c>
      <c r="AA1341" s="49">
        <v>1.7849999999999999</v>
      </c>
      <c r="AB1341" s="66">
        <f>Y1342/Price_data_Daily[[#This Row],[ASML]]-1</f>
        <v>-1.1404537307775464E-2</v>
      </c>
      <c r="AC1341" s="68">
        <f>Z1342/Price_data_Daily[[#This Row],[S&amp;P500]]-1</f>
        <v>1.1136358940821989E-3</v>
      </c>
      <c r="AD1341" s="70">
        <f t="shared" si="42"/>
        <v>304.11884246872512</v>
      </c>
      <c r="AE1341" s="70">
        <f t="shared" si="43"/>
        <v>182.56792850207214</v>
      </c>
    </row>
    <row r="1342" spans="24:31">
      <c r="X1342" s="6">
        <v>43217</v>
      </c>
      <c r="Y1342" s="49">
        <v>181.5258</v>
      </c>
      <c r="Z1342" s="49">
        <v>2669.9099000000001</v>
      </c>
      <c r="AA1342" s="49">
        <v>1.77</v>
      </c>
      <c r="AB1342" s="66">
        <f>Y1343/Price_data_Daily[[#This Row],[ASML]]-1</f>
        <v>-1.7209674878171599E-2</v>
      </c>
      <c r="AC1342" s="68">
        <f>Z1343/Price_data_Daily[[#This Row],[S&amp;P500]]-1</f>
        <v>-8.1875047543739088E-3</v>
      </c>
      <c r="AD1342" s="70">
        <f t="shared" si="42"/>
        <v>298.88505606551246</v>
      </c>
      <c r="AE1342" s="70">
        <f t="shared" si="43"/>
        <v>181.07315271946521</v>
      </c>
    </row>
    <row r="1343" spans="24:31">
      <c r="X1343" s="6">
        <v>43220</v>
      </c>
      <c r="Y1343" s="49">
        <v>178.40180000000001</v>
      </c>
      <c r="Z1343" s="49">
        <v>2648.05</v>
      </c>
      <c r="AA1343" s="49">
        <v>1.7629999999999999</v>
      </c>
      <c r="AB1343" s="66">
        <f>Y1344/Price_data_Daily[[#This Row],[ASML]]-1</f>
        <v>1.5866431840934281E-2</v>
      </c>
      <c r="AC1343" s="68">
        <f>Z1344/Price_data_Daily[[#This Row],[S&amp;P500]]-1</f>
        <v>2.5490455240648746E-3</v>
      </c>
      <c r="AD1343" s="70">
        <f t="shared" si="42"/>
        <v>303.62729543584976</v>
      </c>
      <c r="AE1343" s="70">
        <f t="shared" si="43"/>
        <v>181.53471642893308</v>
      </c>
    </row>
    <row r="1344" spans="24:31">
      <c r="X1344" s="6">
        <v>43221</v>
      </c>
      <c r="Y1344" s="49">
        <v>181.23240000000001</v>
      </c>
      <c r="Z1344" s="49">
        <v>2654.8</v>
      </c>
      <c r="AA1344" s="49">
        <v>1.81</v>
      </c>
      <c r="AB1344" s="66">
        <f>Y1345/Price_data_Daily[[#This Row],[ASML]]-1</f>
        <v>-5.74621314952517E-3</v>
      </c>
      <c r="AC1344" s="68">
        <f>Z1345/Price_data_Daily[[#This Row],[S&amp;P500]]-1</f>
        <v>-7.2058535482899533E-3</v>
      </c>
      <c r="AD1344" s="70">
        <f t="shared" si="42"/>
        <v>301.88258827826149</v>
      </c>
      <c r="AE1344" s="70">
        <f t="shared" si="43"/>
        <v>180.22660384841583</v>
      </c>
    </row>
    <row r="1345" spans="24:31">
      <c r="X1345" s="6">
        <v>43222</v>
      </c>
      <c r="Y1345" s="49">
        <v>180.191</v>
      </c>
      <c r="Z1345" s="49">
        <v>2635.6698999999999</v>
      </c>
      <c r="AA1345" s="49">
        <v>1.7849999999999999</v>
      </c>
      <c r="AB1345" s="66">
        <f>Y1346/Price_data_Daily[[#This Row],[ASML]]-1</f>
        <v>1.2661564673041248E-2</v>
      </c>
      <c r="AC1345" s="68">
        <f>Z1346/Price_data_Daily[[#This Row],[S&amp;P500]]-1</f>
        <v>-2.2536585480601445E-3</v>
      </c>
      <c r="AD1345" s="70">
        <f t="shared" si="42"/>
        <v>305.7048941934118</v>
      </c>
      <c r="AE1345" s="70">
        <f t="shared" si="43"/>
        <v>179.82043462206499</v>
      </c>
    </row>
    <row r="1346" spans="24:31">
      <c r="X1346" s="6">
        <v>43223</v>
      </c>
      <c r="Y1346" s="49">
        <v>182.4725</v>
      </c>
      <c r="Z1346" s="49">
        <v>2629.73</v>
      </c>
      <c r="AA1346" s="49">
        <v>1.788</v>
      </c>
      <c r="AB1346" s="66">
        <f>Y1347/Price_data_Daily[[#This Row],[ASML]]-1</f>
        <v>1.4318869966707171E-2</v>
      </c>
      <c r="AC1346" s="68">
        <f>Z1347/Price_data_Daily[[#This Row],[S&amp;P500]]-1</f>
        <v>1.2811163123210401E-2</v>
      </c>
      <c r="AD1346" s="70">
        <f t="shared" si="42"/>
        <v>310.08224282155322</v>
      </c>
      <c r="AE1346" s="70">
        <f t="shared" si="43"/>
        <v>182.12414354289487</v>
      </c>
    </row>
    <row r="1347" spans="24:31">
      <c r="X1347" s="6">
        <v>43224</v>
      </c>
      <c r="Y1347" s="49">
        <v>185.08529999999999</v>
      </c>
      <c r="Z1347" s="49">
        <v>2663.4198999999999</v>
      </c>
      <c r="AA1347" s="49">
        <v>1.7929999999999999</v>
      </c>
      <c r="AB1347" s="66">
        <f>Y1348/Price_data_Daily[[#This Row],[ASML]]-1</f>
        <v>-3.2222980431184656E-3</v>
      </c>
      <c r="AC1347" s="68">
        <f>Z1348/Price_data_Daily[[#This Row],[S&amp;P500]]-1</f>
        <v>3.4579601962123618E-3</v>
      </c>
      <c r="AD1347" s="70">
        <f t="shared" si="42"/>
        <v>309.08306541730354</v>
      </c>
      <c r="AE1347" s="70">
        <f t="shared" si="43"/>
        <v>182.75392158203547</v>
      </c>
    </row>
    <row r="1348" spans="24:31">
      <c r="X1348" s="6">
        <v>43227</v>
      </c>
      <c r="Y1348" s="49">
        <v>184.4889</v>
      </c>
      <c r="Z1348" s="49">
        <v>2672.6298999999999</v>
      </c>
      <c r="AA1348" s="49">
        <v>1.7929999999999999</v>
      </c>
      <c r="AB1348" s="66">
        <f>Y1349/Price_data_Daily[[#This Row],[ASML]]-1</f>
        <v>-5.1824256093455645E-3</v>
      </c>
      <c r="AC1348" s="68">
        <f>Z1349/Price_data_Daily[[#This Row],[S&amp;P500]]-1</f>
        <v>-2.6565593687333244E-4</v>
      </c>
      <c r="AD1348" s="70">
        <f t="shared" si="42"/>
        <v>307.48126542366987</v>
      </c>
      <c r="AE1348" s="70">
        <f t="shared" si="43"/>
        <v>182.70537191778033</v>
      </c>
    </row>
    <row r="1349" spans="24:31">
      <c r="X1349" s="6">
        <v>43228</v>
      </c>
      <c r="Y1349" s="49">
        <v>183.53280000000001</v>
      </c>
      <c r="Z1349" s="49">
        <v>2671.9198999999999</v>
      </c>
      <c r="AA1349" s="49">
        <v>1.835</v>
      </c>
      <c r="AB1349" s="66">
        <f>Y1350/Price_data_Daily[[#This Row],[ASML]]-1</f>
        <v>2.1044739686856939E-2</v>
      </c>
      <c r="AC1349" s="68">
        <f>Z1350/Price_data_Daily[[#This Row],[S&amp;P500]]-1</f>
        <v>9.6822139016967679E-3</v>
      </c>
      <c r="AD1349" s="70">
        <f t="shared" si="42"/>
        <v>313.95212861309636</v>
      </c>
      <c r="AE1349" s="70">
        <f t="shared" si="43"/>
        <v>184.47436440967735</v>
      </c>
    </row>
    <row r="1350" spans="24:31">
      <c r="X1350" s="6">
        <v>43229</v>
      </c>
      <c r="Y1350" s="49">
        <v>187.39519999999999</v>
      </c>
      <c r="Z1350" s="49">
        <v>2697.79</v>
      </c>
      <c r="AA1350" s="49">
        <v>1.845</v>
      </c>
      <c r="AB1350" s="66">
        <f>Y1351/Price_data_Daily[[#This Row],[ASML]]-1</f>
        <v>1.5761876504841066E-2</v>
      </c>
      <c r="AC1350" s="68">
        <f>Z1351/Price_data_Daily[[#This Row],[S&amp;P500]]-1</f>
        <v>9.3706700669806686E-3</v>
      </c>
      <c r="AD1350" s="70">
        <f t="shared" si="42"/>
        <v>318.90060329272796</v>
      </c>
      <c r="AE1350" s="70">
        <f t="shared" si="43"/>
        <v>186.20301281437639</v>
      </c>
    </row>
    <row r="1351" spans="24:31">
      <c r="X1351" s="6">
        <v>43230</v>
      </c>
      <c r="Y1351" s="49">
        <v>190.34889999999999</v>
      </c>
      <c r="Z1351" s="49">
        <v>2723.0700999999999</v>
      </c>
      <c r="AA1351" s="49">
        <v>1.845</v>
      </c>
      <c r="AB1351" s="66">
        <f>Y1352/Price_data_Daily[[#This Row],[ASML]]-1</f>
        <v>-1.1289794687544652E-2</v>
      </c>
      <c r="AC1351" s="68">
        <f>Z1352/Price_data_Daily[[#This Row],[S&amp;P500]]-1</f>
        <v>1.7075946741142989E-3</v>
      </c>
      <c r="AD1351" s="70">
        <f t="shared" si="42"/>
        <v>315.30028095581895</v>
      </c>
      <c r="AE1351" s="70">
        <f t="shared" si="43"/>
        <v>186.52097208736225</v>
      </c>
    </row>
    <row r="1352" spans="24:31">
      <c r="X1352" s="6">
        <v>43231</v>
      </c>
      <c r="Y1352" s="49">
        <v>188.19990000000001</v>
      </c>
      <c r="Z1352" s="49">
        <v>2727.72</v>
      </c>
      <c r="AA1352" s="49">
        <v>1.86</v>
      </c>
      <c r="AB1352" s="66">
        <f>Y1353/Price_data_Daily[[#This Row],[ASML]]-1</f>
        <v>1.5794907436188943E-2</v>
      </c>
      <c r="AC1352" s="68">
        <f>Z1353/Price_data_Daily[[#This Row],[S&amp;P500]]-1</f>
        <v>8.8348510844227235E-4</v>
      </c>
      <c r="AD1352" s="70">
        <f t="shared" si="42"/>
        <v>320.28041970812046</v>
      </c>
      <c r="AE1352" s="70">
        <f t="shared" si="43"/>
        <v>186.68576058861362</v>
      </c>
    </row>
    <row r="1353" spans="24:31">
      <c r="X1353" s="6">
        <v>43234</v>
      </c>
      <c r="Y1353" s="49">
        <v>191.17250000000001</v>
      </c>
      <c r="Z1353" s="49">
        <v>2730.1298999999999</v>
      </c>
      <c r="AA1353" s="49">
        <v>1.855</v>
      </c>
      <c r="AB1353" s="66">
        <f>Y1354/Price_data_Daily[[#This Row],[ASML]]-1</f>
        <v>-9.953837502779006E-3</v>
      </c>
      <c r="AC1353" s="68">
        <f>Z1354/Price_data_Daily[[#This Row],[S&amp;P500]]-1</f>
        <v>-6.8421286474318332E-3</v>
      </c>
      <c r="AD1353" s="70">
        <f t="shared" si="42"/>
        <v>317.09240045502395</v>
      </c>
      <c r="AE1353" s="70">
        <f t="shared" si="43"/>
        <v>185.40843259802267</v>
      </c>
    </row>
    <row r="1354" spans="24:31">
      <c r="X1354" s="6">
        <v>43235</v>
      </c>
      <c r="Y1354" s="49">
        <v>189.2696</v>
      </c>
      <c r="Z1354" s="49">
        <v>2711.45</v>
      </c>
      <c r="AA1354" s="49">
        <v>1.875</v>
      </c>
      <c r="AB1354" s="66">
        <f>Y1355/Price_data_Daily[[#This Row],[ASML]]-1</f>
        <v>1.475567127526034E-2</v>
      </c>
      <c r="AC1354" s="68">
        <f>Z1355/Price_data_Daily[[#This Row],[S&amp;P500]]-1</f>
        <v>4.060558004020054E-3</v>
      </c>
      <c r="AD1354" s="70">
        <f t="shared" si="42"/>
        <v>321.77131168002148</v>
      </c>
      <c r="AE1354" s="70">
        <f t="shared" si="43"/>
        <v>186.16129429302137</v>
      </c>
    </row>
    <row r="1355" spans="24:31">
      <c r="X1355" s="6">
        <v>43236</v>
      </c>
      <c r="Y1355" s="49">
        <v>192.0624</v>
      </c>
      <c r="Z1355" s="49">
        <v>2722.46</v>
      </c>
      <c r="AA1355" s="49">
        <v>1.865</v>
      </c>
      <c r="AB1355" s="66">
        <f>Y1356/Price_data_Daily[[#This Row],[ASML]]-1</f>
        <v>-2.4643032681045396E-3</v>
      </c>
      <c r="AC1355" s="68">
        <f>Z1356/Price_data_Daily[[#This Row],[S&amp;P500]]-1</f>
        <v>-8.5588034351291586E-4</v>
      </c>
      <c r="AD1355" s="70">
        <f t="shared" si="42"/>
        <v>320.9783695850661</v>
      </c>
      <c r="AE1355" s="70">
        <f t="shared" si="43"/>
        <v>186.00196250051306</v>
      </c>
    </row>
    <row r="1356" spans="24:31">
      <c r="X1356" s="6">
        <v>43237</v>
      </c>
      <c r="Y1356" s="49">
        <v>191.5891</v>
      </c>
      <c r="Z1356" s="49">
        <v>2720.1298999999999</v>
      </c>
      <c r="AA1356" s="49">
        <v>1.863</v>
      </c>
      <c r="AB1356" s="66">
        <f>Y1357/Price_data_Daily[[#This Row],[ASML]]-1</f>
        <v>-2.4904339547500376E-2</v>
      </c>
      <c r="AC1356" s="68">
        <f>Z1357/Price_data_Daily[[#This Row],[S&amp;P500]]-1</f>
        <v>-2.6321904700213894E-3</v>
      </c>
      <c r="AD1356" s="70">
        <f t="shared" si="42"/>
        <v>312.98461528151654</v>
      </c>
      <c r="AE1356" s="70">
        <f t="shared" si="43"/>
        <v>185.51236990741393</v>
      </c>
    </row>
    <row r="1357" spans="24:31">
      <c r="X1357" s="6">
        <v>43238</v>
      </c>
      <c r="Y1357" s="49">
        <v>186.8177</v>
      </c>
      <c r="Z1357" s="49">
        <v>2712.97</v>
      </c>
      <c r="AA1357" s="49">
        <v>1.855</v>
      </c>
      <c r="AB1357" s="66">
        <f>Y1358/Price_data_Daily[[#This Row],[ASML]]-1</f>
        <v>2.6198802361874662E-2</v>
      </c>
      <c r="AC1357" s="68">
        <f>Z1358/Price_data_Daily[[#This Row],[S&amp;P500]]-1</f>
        <v>7.386738519040259E-3</v>
      </c>
      <c r="AD1357" s="70">
        <f t="shared" si="42"/>
        <v>321.18443735958436</v>
      </c>
      <c r="AE1357" s="70">
        <f t="shared" si="43"/>
        <v>186.88270127596746</v>
      </c>
    </row>
    <row r="1358" spans="24:31">
      <c r="X1358" s="6">
        <v>43241</v>
      </c>
      <c r="Y1358" s="49">
        <v>191.71209999999999</v>
      </c>
      <c r="Z1358" s="49">
        <v>2733.01</v>
      </c>
      <c r="AA1358" s="49">
        <v>1.863</v>
      </c>
      <c r="AB1358" s="66">
        <f>Y1359/Price_data_Daily[[#This Row],[ASML]]-1</f>
        <v>1.4813879770758653E-4</v>
      </c>
      <c r="AC1358" s="68">
        <f>Z1359/Price_data_Daily[[#This Row],[S&amp;P500]]-1</f>
        <v>-3.1357733780704722E-3</v>
      </c>
      <c r="AD1358" s="70">
        <f t="shared" ref="AD1358:AD1421" si="44">AD1357*(1+AB1358)</f>
        <v>321.2320172359772</v>
      </c>
      <c r="AE1358" s="70">
        <f t="shared" ref="AE1358:AE1421" si="45">AE1357*(1+AC1358)</f>
        <v>186.2966794764844</v>
      </c>
    </row>
    <row r="1359" spans="24:31">
      <c r="X1359" s="6">
        <v>43242</v>
      </c>
      <c r="Y1359" s="49">
        <v>191.7405</v>
      </c>
      <c r="Z1359" s="49">
        <v>2724.4398999999999</v>
      </c>
      <c r="AA1359" s="49">
        <v>1.893</v>
      </c>
      <c r="AB1359" s="66">
        <f>Y1360/Price_data_Daily[[#This Row],[ASML]]-1</f>
        <v>-1.1553114756663319E-2</v>
      </c>
      <c r="AC1359" s="68">
        <f>Z1360/Price_data_Daily[[#This Row],[S&amp;P500]]-1</f>
        <v>3.248410801794499E-3</v>
      </c>
      <c r="AD1359" s="70">
        <f t="shared" si="44"/>
        <v>317.52078687733552</v>
      </c>
      <c r="AE1359" s="70">
        <f t="shared" si="45"/>
        <v>186.90184762243425</v>
      </c>
    </row>
    <row r="1360" spans="24:31">
      <c r="X1360" s="6">
        <v>43243</v>
      </c>
      <c r="Y1360" s="49">
        <v>189.52529999999999</v>
      </c>
      <c r="Z1360" s="49">
        <v>2733.29</v>
      </c>
      <c r="AA1360" s="49">
        <v>1.873</v>
      </c>
      <c r="AB1360" s="66">
        <f>Y1361/Price_data_Daily[[#This Row],[ASML]]-1</f>
        <v>3.146809423333119E-3</v>
      </c>
      <c r="AC1360" s="68">
        <f>Z1361/Price_data_Daily[[#This Row],[S&amp;P500]]-1</f>
        <v>-2.0232028068736252E-3</v>
      </c>
      <c r="AD1360" s="70">
        <f t="shared" si="44"/>
        <v>318.51996428158526</v>
      </c>
      <c r="AE1360" s="70">
        <f t="shared" si="45"/>
        <v>186.52370727971467</v>
      </c>
    </row>
    <row r="1361" spans="24:31">
      <c r="X1361" s="6">
        <v>43244</v>
      </c>
      <c r="Y1361" s="49">
        <v>190.1217</v>
      </c>
      <c r="Z1361" s="49">
        <v>2727.76</v>
      </c>
      <c r="AA1361" s="49">
        <v>1.86</v>
      </c>
      <c r="AB1361" s="66">
        <f>Y1362/Price_data_Daily[[#This Row],[ASML]]-1</f>
        <v>1.3444020330135587E-3</v>
      </c>
      <c r="AC1361" s="68">
        <f>Z1362/Price_data_Daily[[#This Row],[S&amp;P500]]-1</f>
        <v>-2.3572088453529538E-3</v>
      </c>
      <c r="AD1361" s="70">
        <f t="shared" si="44"/>
        <v>318.94818316912085</v>
      </c>
      <c r="AE1361" s="70">
        <f t="shared" si="45"/>
        <v>186.0840319470469</v>
      </c>
    </row>
    <row r="1362" spans="24:31">
      <c r="X1362" s="6">
        <v>43245</v>
      </c>
      <c r="Y1362" s="49">
        <v>190.37729999999999</v>
      </c>
      <c r="Z1362" s="49">
        <v>2721.3301000000001</v>
      </c>
      <c r="AA1362" s="49">
        <v>1.853</v>
      </c>
      <c r="AB1362" s="66">
        <f>Y1363/Price_data_Daily[[#This Row],[ASML]]-1</f>
        <v>-2.7349899384012666E-2</v>
      </c>
      <c r="AC1362" s="68">
        <f>Z1363/Price_data_Daily[[#This Row],[S&amp;P500]]-1</f>
        <v>-1.1564197963341627E-2</v>
      </c>
      <c r="AD1362" s="70">
        <f t="shared" si="44"/>
        <v>310.22498245073177</v>
      </c>
      <c r="AE1362" s="70">
        <f t="shared" si="45"/>
        <v>183.93211936379447</v>
      </c>
    </row>
    <row r="1363" spans="24:31">
      <c r="X1363" s="6">
        <v>43249</v>
      </c>
      <c r="Y1363" s="49">
        <v>185.1705</v>
      </c>
      <c r="Z1363" s="49">
        <v>2689.8600999999999</v>
      </c>
      <c r="AA1363" s="49">
        <v>1.84</v>
      </c>
      <c r="AB1363" s="66">
        <f>Y1364/Price_data_Daily[[#This Row],[ASML]]-1</f>
        <v>7.6691481634492131E-3</v>
      </c>
      <c r="AC1363" s="68">
        <f>Z1364/Price_data_Daily[[#This Row],[S&amp;P500]]-1</f>
        <v>1.2695790387016848E-2</v>
      </c>
      <c r="AD1363" s="70">
        <f t="shared" si="44"/>
        <v>312.60414380514987</v>
      </c>
      <c r="AE1363" s="70">
        <f t="shared" si="45"/>
        <v>186.26728299667695</v>
      </c>
    </row>
    <row r="1364" spans="24:31">
      <c r="X1364" s="6">
        <v>43250</v>
      </c>
      <c r="Y1364" s="49">
        <v>186.59059999999999</v>
      </c>
      <c r="Z1364" s="49">
        <v>2724.01</v>
      </c>
      <c r="AA1364" s="49">
        <v>1.8779999999999999</v>
      </c>
      <c r="AB1364" s="66">
        <f>Y1365/Price_data_Daily[[#This Row],[ASML]]-1</f>
        <v>-2.283609142153975E-3</v>
      </c>
      <c r="AC1364" s="68">
        <f>Z1365/Price_data_Daily[[#This Row],[S&amp;P500]]-1</f>
        <v>-6.8795635845684266E-3</v>
      </c>
      <c r="AD1364" s="70">
        <f t="shared" si="44"/>
        <v>311.8902781244812</v>
      </c>
      <c r="AE1364" s="70">
        <f t="shared" si="45"/>
        <v>184.98584537957652</v>
      </c>
    </row>
    <row r="1365" spans="24:31">
      <c r="X1365" s="6">
        <v>43251</v>
      </c>
      <c r="Y1365" s="49">
        <v>186.1645</v>
      </c>
      <c r="Z1365" s="49">
        <v>2705.27</v>
      </c>
      <c r="AA1365" s="49">
        <v>1.87</v>
      </c>
      <c r="AB1365" s="66">
        <f>Y1366/Price_data_Daily[[#This Row],[ASML]]-1</f>
        <v>2.8019842666029193E-2</v>
      </c>
      <c r="AC1365" s="68">
        <f>Z1366/Price_data_Daily[[#This Row],[S&amp;P500]]-1</f>
        <v>1.0849231315173791E-2</v>
      </c>
      <c r="AD1365" s="70">
        <f t="shared" si="44"/>
        <v>320.62939464659325</v>
      </c>
      <c r="AE1365" s="70">
        <f t="shared" si="45"/>
        <v>186.99279960613251</v>
      </c>
    </row>
    <row r="1366" spans="24:31">
      <c r="X1366" s="6">
        <v>43252</v>
      </c>
      <c r="Y1366" s="49">
        <v>191.38079999999999</v>
      </c>
      <c r="Z1366" s="49">
        <v>2734.6201000000001</v>
      </c>
      <c r="AA1366" s="49">
        <v>1.8680000000000001</v>
      </c>
      <c r="AB1366" s="66">
        <f>Y1367/Price_data_Daily[[#This Row],[ASML]]-1</f>
        <v>8.7056799846170208E-3</v>
      </c>
      <c r="AC1366" s="68">
        <f>Z1367/Price_data_Daily[[#This Row],[S&amp;P500]]-1</f>
        <v>4.4795984641523567E-3</v>
      </c>
      <c r="AD1366" s="70">
        <f t="shared" si="44"/>
        <v>323.42069155004799</v>
      </c>
      <c r="AE1366" s="70">
        <f t="shared" si="45"/>
        <v>187.83045226405568</v>
      </c>
    </row>
    <row r="1367" spans="24:31">
      <c r="X1367" s="6">
        <v>43255</v>
      </c>
      <c r="Y1367" s="49">
        <v>193.04689999999999</v>
      </c>
      <c r="Z1367" s="49">
        <v>2746.8701000000001</v>
      </c>
      <c r="AA1367" s="49">
        <v>1.865</v>
      </c>
      <c r="AB1367" s="66">
        <f>Y1368/Price_data_Daily[[#This Row],[ASML]]-1</f>
        <v>2.648112971511063E-2</v>
      </c>
      <c r="AC1367" s="68">
        <f>Z1368/Price_data_Daily[[#This Row],[S&amp;P500]]-1</f>
        <v>7.0258145807478023E-4</v>
      </c>
      <c r="AD1367" s="70">
        <f t="shared" si="44"/>
        <v>331.9852368355356</v>
      </c>
      <c r="AE1367" s="70">
        <f t="shared" si="45"/>
        <v>187.9624184570782</v>
      </c>
    </row>
    <row r="1368" spans="24:31">
      <c r="X1368" s="6">
        <v>43256</v>
      </c>
      <c r="Y1368" s="49">
        <v>198.15899999999999</v>
      </c>
      <c r="Z1368" s="49">
        <v>2748.8</v>
      </c>
      <c r="AA1368" s="49">
        <v>1.903</v>
      </c>
      <c r="AB1368" s="66">
        <f>Y1369/Price_data_Daily[[#This Row],[ASML]]-1</f>
        <v>2.049515792873402E-2</v>
      </c>
      <c r="AC1368" s="68">
        <f>Z1369/Price_data_Daily[[#This Row],[S&amp;P500]]-1</f>
        <v>8.5674112339930719E-3</v>
      </c>
      <c r="AD1368" s="70">
        <f t="shared" si="44"/>
        <v>338.78932669448807</v>
      </c>
      <c r="AE1368" s="70">
        <f t="shared" si="45"/>
        <v>189.57276979253587</v>
      </c>
    </row>
    <row r="1369" spans="24:31">
      <c r="X1369" s="6">
        <v>43257</v>
      </c>
      <c r="Y1369" s="49">
        <v>202.22030000000001</v>
      </c>
      <c r="Z1369" s="49">
        <v>2772.3501000000001</v>
      </c>
      <c r="AA1369" s="49">
        <v>1.9</v>
      </c>
      <c r="AB1369" s="66">
        <f>Y1370/Price_data_Daily[[#This Row],[ASML]]-1</f>
        <v>-2.8323071422602042E-2</v>
      </c>
      <c r="AC1369" s="68">
        <f>Z1370/Price_data_Daily[[#This Row],[S&amp;P500]]-1</f>
        <v>-7.1419551231999279E-4</v>
      </c>
      <c r="AD1369" s="70">
        <f t="shared" si="44"/>
        <v>329.19377239730483</v>
      </c>
      <c r="AE1369" s="70">
        <f t="shared" si="45"/>
        <v>189.43737777109197</v>
      </c>
    </row>
    <row r="1370" spans="24:31">
      <c r="X1370" s="6">
        <v>43258</v>
      </c>
      <c r="Y1370" s="49">
        <v>196.49279999999999</v>
      </c>
      <c r="Z1370" s="49">
        <v>2770.3701000000001</v>
      </c>
      <c r="AA1370" s="49">
        <v>1.885</v>
      </c>
      <c r="AB1370" s="66">
        <f>Y1371/Price_data_Daily[[#This Row],[ASML]]-1</f>
        <v>-5.2979040453382531E-4</v>
      </c>
      <c r="AC1370" s="68">
        <f>Z1371/Price_data_Daily[[#This Row],[S&amp;P500]]-1</f>
        <v>3.1259000376882007E-3</v>
      </c>
      <c r="AD1370" s="70">
        <f t="shared" si="44"/>
        <v>329.01936869545642</v>
      </c>
      <c r="AE1370" s="70">
        <f t="shared" si="45"/>
        <v>190.02954007740618</v>
      </c>
    </row>
    <row r="1371" spans="24:31">
      <c r="X1371" s="6">
        <v>43259</v>
      </c>
      <c r="Y1371" s="49">
        <v>196.3887</v>
      </c>
      <c r="Z1371" s="49">
        <v>2779.03</v>
      </c>
      <c r="AA1371" s="49">
        <v>1.88</v>
      </c>
      <c r="AB1371" s="66">
        <f>Y1372/Price_data_Daily[[#This Row],[ASML]]-1</f>
        <v>1.1617267184924618E-2</v>
      </c>
      <c r="AC1371" s="68">
        <f>Z1372/Price_data_Daily[[#This Row],[S&amp;P500]]-1</f>
        <v>1.0687182218256375E-3</v>
      </c>
      <c r="AD1371" s="70">
        <f t="shared" si="44"/>
        <v>332.84167461060679</v>
      </c>
      <c r="AE1371" s="70">
        <f t="shared" si="45"/>
        <v>190.23262810957206</v>
      </c>
    </row>
    <row r="1372" spans="24:31">
      <c r="X1372" s="6">
        <v>43262</v>
      </c>
      <c r="Y1372" s="49">
        <v>198.67019999999999</v>
      </c>
      <c r="Z1372" s="49">
        <v>2782</v>
      </c>
      <c r="AA1372" s="49">
        <v>1.8680000000000001</v>
      </c>
      <c r="AB1372" s="66">
        <f>Y1373/Price_data_Daily[[#This Row],[ASML]]-1</f>
        <v>-2.4779760628418357E-3</v>
      </c>
      <c r="AC1372" s="68">
        <f>Z1373/Price_data_Daily[[#This Row],[S&amp;P500]]-1</f>
        <v>1.7433860531992362E-3</v>
      </c>
      <c r="AD1372" s="70">
        <f t="shared" si="44"/>
        <v>332.01690090820551</v>
      </c>
      <c r="AE1372" s="70">
        <f t="shared" si="45"/>
        <v>190.56427702028174</v>
      </c>
    </row>
    <row r="1373" spans="24:31">
      <c r="X1373" s="6">
        <v>43263</v>
      </c>
      <c r="Y1373" s="49">
        <v>198.17789999999999</v>
      </c>
      <c r="Z1373" s="49">
        <v>2786.8501000000001</v>
      </c>
      <c r="AA1373" s="49">
        <v>1.8879999999999999</v>
      </c>
      <c r="AB1373" s="66">
        <f>Y1374/Price_data_Daily[[#This Row],[ASML]]-1</f>
        <v>2.1066425671076416E-2</v>
      </c>
      <c r="AC1373" s="68">
        <f>Z1374/Price_data_Daily[[#This Row],[S&amp;P500]]-1</f>
        <v>-4.0261225388478206E-3</v>
      </c>
      <c r="AD1373" s="70">
        <f t="shared" si="44"/>
        <v>339.01131027272936</v>
      </c>
      <c r="AE1373" s="70">
        <f t="shared" si="45"/>
        <v>189.79704188947113</v>
      </c>
    </row>
    <row r="1374" spans="24:31">
      <c r="X1374" s="6">
        <v>43264</v>
      </c>
      <c r="Y1374" s="49">
        <v>202.3528</v>
      </c>
      <c r="Z1374" s="49">
        <v>2775.6298999999999</v>
      </c>
      <c r="AA1374" s="49">
        <v>1.895</v>
      </c>
      <c r="AB1374" s="66">
        <f>Y1375/Price_data_Daily[[#This Row],[ASML]]-1</f>
        <v>1.0011722101201492E-2</v>
      </c>
      <c r="AC1374" s="68">
        <f>Z1375/Price_data_Daily[[#This Row],[S&amp;P500]]-1</f>
        <v>2.4715470891849556E-3</v>
      </c>
      <c r="AD1374" s="70">
        <f t="shared" si="44"/>
        <v>342.40539730034413</v>
      </c>
      <c r="AE1374" s="70">
        <f t="shared" si="45"/>
        <v>190.26613421588897</v>
      </c>
    </row>
    <row r="1375" spans="24:31">
      <c r="X1375" s="6">
        <v>43265</v>
      </c>
      <c r="Y1375" s="49">
        <v>204.37870000000001</v>
      </c>
      <c r="Z1375" s="49">
        <v>2782.49</v>
      </c>
      <c r="AA1375" s="49">
        <v>1.883</v>
      </c>
      <c r="AB1375" s="66">
        <f>Y1376/Price_data_Daily[[#This Row],[ASML]]-1</f>
        <v>-4.9559959036827861E-3</v>
      </c>
      <c r="AC1375" s="68">
        <f>Z1376/Price_data_Daily[[#This Row],[S&amp;P500]]-1</f>
        <v>-1.0171105736227481E-3</v>
      </c>
      <c r="AD1375" s="70">
        <f t="shared" si="44"/>
        <v>340.70843755392474</v>
      </c>
      <c r="AE1375" s="70">
        <f t="shared" si="45"/>
        <v>190.07261251897566</v>
      </c>
    </row>
    <row r="1376" spans="24:31">
      <c r="X1376" s="6">
        <v>43266</v>
      </c>
      <c r="Y1376" s="49">
        <v>203.36580000000001</v>
      </c>
      <c r="Z1376" s="49">
        <v>2779.6599000000001</v>
      </c>
      <c r="AA1376" s="49">
        <v>1.8879999999999999</v>
      </c>
      <c r="AB1376" s="66">
        <f>Y1377/Price_data_Daily[[#This Row],[ASML]]-1</f>
        <v>-1.7317071011940133E-2</v>
      </c>
      <c r="AC1376" s="68">
        <f>Z1377/Price_data_Daily[[#This Row],[S&amp;P500]]-1</f>
        <v>-2.1261234153142627E-3</v>
      </c>
      <c r="AD1376" s="70">
        <f t="shared" si="44"/>
        <v>334.80836534643623</v>
      </c>
      <c r="AE1376" s="70">
        <f t="shared" si="45"/>
        <v>189.66849468688912</v>
      </c>
    </row>
    <row r="1377" spans="24:31">
      <c r="X1377" s="6">
        <v>43269</v>
      </c>
      <c r="Y1377" s="49">
        <v>199.8441</v>
      </c>
      <c r="Z1377" s="49">
        <v>2773.75</v>
      </c>
      <c r="AA1377" s="49">
        <v>1.883</v>
      </c>
      <c r="AB1377" s="66">
        <f>Y1378/Price_data_Daily[[#This Row],[ASML]]-1</f>
        <v>-2.3306667547353221E-2</v>
      </c>
      <c r="AC1377" s="68">
        <f>Z1378/Price_data_Daily[[#This Row],[S&amp;P500]]-1</f>
        <v>-4.0233979269941322E-3</v>
      </c>
      <c r="AD1377" s="70">
        <f t="shared" si="44"/>
        <v>327.00509808323409</v>
      </c>
      <c r="AE1377" s="70">
        <f t="shared" si="45"/>
        <v>188.90538285854979</v>
      </c>
    </row>
    <row r="1378" spans="24:31">
      <c r="X1378" s="6">
        <v>43270</v>
      </c>
      <c r="Y1378" s="49">
        <v>195.18639999999999</v>
      </c>
      <c r="Z1378" s="49">
        <v>2762.5900999999999</v>
      </c>
      <c r="AA1378" s="49">
        <v>1.8979999999999999</v>
      </c>
      <c r="AB1378" s="66">
        <f>Y1379/Price_data_Daily[[#This Row],[ASML]]-1</f>
        <v>-3.2978732124778753E-3</v>
      </c>
      <c r="AC1378" s="68">
        <f>Z1379/Price_data_Daily[[#This Row],[S&amp;P500]]-1</f>
        <v>1.7121613517692147E-3</v>
      </c>
      <c r="AD1378" s="70">
        <f t="shared" si="44"/>
        <v>325.92667672992167</v>
      </c>
      <c r="AE1378" s="70">
        <f t="shared" si="45"/>
        <v>189.22881935422137</v>
      </c>
    </row>
    <row r="1379" spans="24:31">
      <c r="X1379" s="6">
        <v>43271</v>
      </c>
      <c r="Y1379" s="49">
        <v>194.5427</v>
      </c>
      <c r="Z1379" s="49">
        <v>2767.3200999999999</v>
      </c>
      <c r="AA1379" s="49">
        <v>1.8879999999999999</v>
      </c>
      <c r="AB1379" s="66">
        <f>Y1380/Price_data_Daily[[#This Row],[ASML]]-1</f>
        <v>-6.1313017656278168E-3</v>
      </c>
      <c r="AC1379" s="68">
        <f>Z1380/Price_data_Daily[[#This Row],[S&amp;P500]]-1</f>
        <v>-6.3455254056079546E-3</v>
      </c>
      <c r="AD1379" s="70">
        <f t="shared" si="44"/>
        <v>323.92832192142231</v>
      </c>
      <c r="AE1379" s="70">
        <f t="shared" si="45"/>
        <v>188.02806307353598</v>
      </c>
    </row>
    <row r="1380" spans="24:31">
      <c r="X1380" s="6">
        <v>43272</v>
      </c>
      <c r="Y1380" s="49">
        <v>193.34989999999999</v>
      </c>
      <c r="Z1380" s="49">
        <v>2749.76</v>
      </c>
      <c r="AA1380" s="49">
        <v>1.89</v>
      </c>
      <c r="AB1380" s="66">
        <f>Y1381/Price_data_Daily[[#This Row],[ASML]]-1</f>
        <v>1.0428761535433928E-2</v>
      </c>
      <c r="AC1380" s="68">
        <f>Z1381/Price_data_Daily[[#This Row],[S&amp;P500]]-1</f>
        <v>1.861944315140196E-3</v>
      </c>
      <c r="AD1380" s="70">
        <f t="shared" si="44"/>
        <v>327.30649314531411</v>
      </c>
      <c r="AE1380" s="70">
        <f t="shared" si="45"/>
        <v>188.37816085666256</v>
      </c>
    </row>
    <row r="1381" spans="24:31">
      <c r="X1381" s="6">
        <v>43273</v>
      </c>
      <c r="Y1381" s="49">
        <v>195.3663</v>
      </c>
      <c r="Z1381" s="49">
        <v>2754.8798999999999</v>
      </c>
      <c r="AA1381" s="49">
        <v>1.87</v>
      </c>
      <c r="AB1381" s="66">
        <f>Y1382/Price_data_Daily[[#This Row],[ASML]]-1</f>
        <v>-4.7100241955751798E-2</v>
      </c>
      <c r="AC1381" s="68">
        <f>Z1382/Price_data_Daily[[#This Row],[S&amp;P500]]-1</f>
        <v>-1.3724663641416779E-2</v>
      </c>
      <c r="AD1381" s="70">
        <f t="shared" si="44"/>
        <v>311.8902781244812</v>
      </c>
      <c r="AE1381" s="70">
        <f t="shared" si="45"/>
        <v>185.79273396151615</v>
      </c>
    </row>
    <row r="1382" spans="24:31">
      <c r="X1382" s="6">
        <v>43276</v>
      </c>
      <c r="Y1382" s="49">
        <v>186.1645</v>
      </c>
      <c r="Z1382" s="49">
        <v>2717.0700999999999</v>
      </c>
      <c r="AA1382" s="49">
        <v>1.853</v>
      </c>
      <c r="AB1382" s="66">
        <f>Y1383/Price_data_Daily[[#This Row],[ASML]]-1</f>
        <v>6.7128802752403072E-3</v>
      </c>
      <c r="AC1382" s="68">
        <f>Z1383/Price_data_Daily[[#This Row],[S&amp;P500]]-1</f>
        <v>2.204580588480276E-3</v>
      </c>
      <c r="AD1382" s="70">
        <f t="shared" si="44"/>
        <v>313.98396022054226</v>
      </c>
      <c r="AE1382" s="70">
        <f t="shared" si="45"/>
        <v>186.20232901628839</v>
      </c>
    </row>
    <row r="1383" spans="24:31">
      <c r="X1383" s="6">
        <v>43277</v>
      </c>
      <c r="Y1383" s="49">
        <v>187.41419999999999</v>
      </c>
      <c r="Z1383" s="49">
        <v>2723.0601000000001</v>
      </c>
      <c r="AA1383" s="49">
        <v>1.893</v>
      </c>
      <c r="AB1383" s="66">
        <f>Y1384/Price_data_Daily[[#This Row],[ASML]]-1</f>
        <v>-2.055874101322086E-2</v>
      </c>
      <c r="AC1383" s="68">
        <f>Z1384/Price_data_Daily[[#This Row],[S&amp;P500]]-1</f>
        <v>-8.6043638919318655E-3</v>
      </c>
      <c r="AD1383" s="70">
        <f t="shared" si="44"/>
        <v>307.5288453000627</v>
      </c>
      <c r="AE1383" s="70">
        <f t="shared" si="45"/>
        <v>184.60017641990703</v>
      </c>
    </row>
    <row r="1384" spans="24:31">
      <c r="X1384" s="6">
        <v>43278</v>
      </c>
      <c r="Y1384" s="49">
        <v>183.56120000000001</v>
      </c>
      <c r="Z1384" s="49">
        <v>2699.6298999999999</v>
      </c>
      <c r="AA1384" s="49">
        <v>1.88</v>
      </c>
      <c r="AB1384" s="66">
        <f>Y1385/Price_data_Daily[[#This Row],[ASML]]-1</f>
        <v>-1.6501308555404437E-3</v>
      </c>
      <c r="AC1384" s="68">
        <f>Z1385/Price_data_Daily[[#This Row],[S&amp;P500]]-1</f>
        <v>6.178698791267756E-3</v>
      </c>
      <c r="AD1384" s="70">
        <f t="shared" si="44"/>
        <v>307.02138246346436</v>
      </c>
      <c r="AE1384" s="70">
        <f t="shared" si="45"/>
        <v>185.74076530682052</v>
      </c>
    </row>
    <row r="1385" spans="24:31">
      <c r="X1385" s="6">
        <v>43279</v>
      </c>
      <c r="Y1385" s="49">
        <v>183.25829999999999</v>
      </c>
      <c r="Z1385" s="49">
        <v>2716.3101000000001</v>
      </c>
      <c r="AA1385" s="49">
        <v>1.88</v>
      </c>
      <c r="AB1385" s="66">
        <f>Y1386/Price_data_Daily[[#This Row],[ASML]]-1</f>
        <v>2.2677826870597384E-2</v>
      </c>
      <c r="AC1385" s="68">
        <f>Z1386/Price_data_Daily[[#This Row],[S&amp;P500]]-1</f>
        <v>7.5838174735642916E-4</v>
      </c>
      <c r="AD1385" s="70">
        <f t="shared" si="44"/>
        <v>313.98396022054226</v>
      </c>
      <c r="AE1385" s="70">
        <f t="shared" si="45"/>
        <v>185.88162771296922</v>
      </c>
    </row>
    <row r="1386" spans="24:31">
      <c r="X1386" s="6">
        <v>43280</v>
      </c>
      <c r="Y1386" s="49">
        <v>187.41419999999999</v>
      </c>
      <c r="Z1386" s="49">
        <v>2718.3701000000001</v>
      </c>
      <c r="AA1386" s="49">
        <v>1.88</v>
      </c>
      <c r="AB1386" s="66">
        <f>Y1387/Price_data_Daily[[#This Row],[ASML]]-1</f>
        <v>-1.3739620583712364E-2</v>
      </c>
      <c r="AC1386" s="68">
        <f>Z1387/Price_data_Daily[[#This Row],[S&amp;P500]]-1</f>
        <v>3.0679781240972037E-3</v>
      </c>
      <c r="AD1386" s="70">
        <f t="shared" si="44"/>
        <v>309.66993973774055</v>
      </c>
      <c r="AE1386" s="70">
        <f t="shared" si="45"/>
        <v>186.4519084804642</v>
      </c>
    </row>
    <row r="1387" spans="24:31">
      <c r="X1387" s="6">
        <v>43283</v>
      </c>
      <c r="Y1387" s="49">
        <v>184.83920000000001</v>
      </c>
      <c r="Z1387" s="49">
        <v>2726.71</v>
      </c>
      <c r="AA1387" s="49">
        <v>1.895</v>
      </c>
      <c r="AB1387" s="66">
        <f>Y1388/Price_data_Daily[[#This Row],[ASML]]-1</f>
        <v>-1.9360070807491025E-2</v>
      </c>
      <c r="AC1387" s="68">
        <f>Z1388/Price_data_Daily[[#This Row],[S&amp;P500]]-1</f>
        <v>-4.9473541374037699E-3</v>
      </c>
      <c r="AD1387" s="70">
        <f t="shared" si="44"/>
        <v>303.67470777746644</v>
      </c>
      <c r="AE1387" s="70">
        <f t="shared" si="45"/>
        <v>185.52946485961655</v>
      </c>
    </row>
    <row r="1388" spans="24:31">
      <c r="X1388" s="6">
        <v>43284</v>
      </c>
      <c r="Y1388" s="49">
        <v>181.26070000000001</v>
      </c>
      <c r="Z1388" s="49">
        <v>2713.22</v>
      </c>
      <c r="AA1388" s="49">
        <v>1.9330000000000001</v>
      </c>
      <c r="AB1388" s="66">
        <f>Y1389/Price_data_Daily[[#This Row],[ASML]]-1</f>
        <v>2.3606882241986149E-2</v>
      </c>
      <c r="AC1388" s="68">
        <f>Z1389/Price_data_Daily[[#This Row],[S&amp;P500]]-1</f>
        <v>8.6207900575701046E-3</v>
      </c>
      <c r="AD1388" s="70">
        <f t="shared" si="44"/>
        <v>310.84352084383863</v>
      </c>
      <c r="AE1388" s="70">
        <f t="shared" si="45"/>
        <v>187.12887542566463</v>
      </c>
    </row>
    <row r="1389" spans="24:31">
      <c r="X1389" s="6">
        <v>43286</v>
      </c>
      <c r="Y1389" s="49">
        <v>185.53970000000001</v>
      </c>
      <c r="Z1389" s="49">
        <v>2736.6100999999999</v>
      </c>
      <c r="AA1389" s="49">
        <v>1.91</v>
      </c>
      <c r="AB1389" s="66">
        <f>Y1390/Price_data_Daily[[#This Row],[ASML]]-1</f>
        <v>6.7861487325893144E-3</v>
      </c>
      <c r="AC1389" s="68">
        <f>Z1390/Price_data_Daily[[#This Row],[S&amp;P500]]-1</f>
        <v>8.4812958923159432E-3</v>
      </c>
      <c r="AD1389" s="70">
        <f t="shared" si="44"/>
        <v>312.95295120884663</v>
      </c>
      <c r="AE1389" s="70">
        <f t="shared" si="45"/>
        <v>188.71597078814602</v>
      </c>
    </row>
    <row r="1390" spans="24:31">
      <c r="X1390" s="6">
        <v>43287</v>
      </c>
      <c r="Y1390" s="49">
        <v>186.7988</v>
      </c>
      <c r="Z1390" s="49">
        <v>2759.8200999999999</v>
      </c>
      <c r="AA1390" s="49">
        <v>1.905</v>
      </c>
      <c r="AB1390" s="66">
        <f>Y1391/Price_data_Daily[[#This Row],[ASML]]-1</f>
        <v>9.0717927524159858E-3</v>
      </c>
      <c r="AC1390" s="68">
        <f>Z1391/Price_data_Daily[[#This Row],[S&amp;P500]]-1</f>
        <v>8.8229663955270432E-3</v>
      </c>
      <c r="AD1390" s="70">
        <f t="shared" si="44"/>
        <v>315.79199552347023</v>
      </c>
      <c r="AE1390" s="70">
        <f t="shared" si="45"/>
        <v>190.38100545670909</v>
      </c>
    </row>
    <row r="1391" spans="24:31">
      <c r="X1391" s="6">
        <v>43290</v>
      </c>
      <c r="Y1391" s="49">
        <v>188.49340000000001</v>
      </c>
      <c r="Z1391" s="49">
        <v>2784.1698999999999</v>
      </c>
      <c r="AA1391" s="49">
        <v>1.915</v>
      </c>
      <c r="AB1391" s="66">
        <f>Y1392/Price_data_Daily[[#This Row],[ASML]]-1</f>
        <v>1.606952816385121E-3</v>
      </c>
      <c r="AC1391" s="68">
        <f>Z1392/Price_data_Daily[[#This Row],[S&amp;P500]]-1</f>
        <v>3.4732794144496371E-3</v>
      </c>
      <c r="AD1391" s="70">
        <f t="shared" si="44"/>
        <v>316.29945836006857</v>
      </c>
      <c r="AE1391" s="70">
        <f t="shared" si="45"/>
        <v>191.04225188386411</v>
      </c>
    </row>
    <row r="1392" spans="24:31">
      <c r="X1392" s="6">
        <v>43291</v>
      </c>
      <c r="Y1392" s="49">
        <v>188.7963</v>
      </c>
      <c r="Z1392" s="49">
        <v>2793.8400999999999</v>
      </c>
      <c r="AA1392" s="49">
        <v>1.9350000000000001</v>
      </c>
      <c r="AB1392" s="66">
        <f>Y1393/Price_data_Daily[[#This Row],[ASML]]-1</f>
        <v>-2.9283412863493674E-2</v>
      </c>
      <c r="AC1392" s="68">
        <f>Z1393/Price_data_Daily[[#This Row],[S&amp;P500]]-1</f>
        <v>-7.0942141606457065E-3</v>
      </c>
      <c r="AD1392" s="70">
        <f t="shared" si="44"/>
        <v>307.03713073241124</v>
      </c>
      <c r="AE1392" s="70">
        <f t="shared" si="45"/>
        <v>189.68695723526795</v>
      </c>
    </row>
    <row r="1393" spans="24:31">
      <c r="X1393" s="6">
        <v>43292</v>
      </c>
      <c r="Y1393" s="49">
        <v>183.26769999999999</v>
      </c>
      <c r="Z1393" s="49">
        <v>2774.02</v>
      </c>
      <c r="AA1393" s="49">
        <v>1.92</v>
      </c>
      <c r="AB1393" s="66">
        <f>Y1394/Price_data_Daily[[#This Row],[ASML]]-1</f>
        <v>2.9650069270253487E-2</v>
      </c>
      <c r="AC1393" s="68">
        <f>Z1394/Price_data_Daily[[#This Row],[S&amp;P500]]-1</f>
        <v>8.7490356954889048E-3</v>
      </c>
      <c r="AD1393" s="70">
        <f t="shared" si="44"/>
        <v>316.1408029271671</v>
      </c>
      <c r="AE1393" s="70">
        <f t="shared" si="45"/>
        <v>191.34653519508799</v>
      </c>
    </row>
    <row r="1394" spans="24:31">
      <c r="X1394" s="6">
        <v>43293</v>
      </c>
      <c r="Y1394" s="49">
        <v>188.70160000000001</v>
      </c>
      <c r="Z1394" s="49">
        <v>2798.29</v>
      </c>
      <c r="AA1394" s="49">
        <v>1.9279999999999999</v>
      </c>
      <c r="AB1394" s="66">
        <f>Y1395/Price_data_Daily[[#This Row],[ASML]]-1</f>
        <v>-7.0216680727674952E-4</v>
      </c>
      <c r="AC1394" s="68">
        <f>Z1395/Price_data_Daily[[#This Row],[S&amp;P500]]-1</f>
        <v>1.0792662661840424E-3</v>
      </c>
      <c r="AD1394" s="70">
        <f t="shared" si="44"/>
        <v>315.91881934892581</v>
      </c>
      <c r="AE1394" s="70">
        <f t="shared" si="45"/>
        <v>191.55304905567525</v>
      </c>
    </row>
    <row r="1395" spans="24:31">
      <c r="X1395" s="6">
        <v>43294</v>
      </c>
      <c r="Y1395" s="49">
        <v>188.56909999999999</v>
      </c>
      <c r="Z1395" s="49">
        <v>2801.3101000000001</v>
      </c>
      <c r="AA1395" s="49">
        <v>1.9279999999999999</v>
      </c>
      <c r="AB1395" s="66">
        <f>Y1396/Price_data_Daily[[#This Row],[ASML]]-1</f>
        <v>4.4683885111611588E-3</v>
      </c>
      <c r="AC1395" s="68">
        <f>Z1396/Price_data_Daily[[#This Row],[S&amp;P500]]-1</f>
        <v>-1.0281617875864679E-3</v>
      </c>
      <c r="AD1395" s="70">
        <f t="shared" si="44"/>
        <v>317.33046737176414</v>
      </c>
      <c r="AE1395" s="70">
        <f t="shared" si="45"/>
        <v>191.35610153034051</v>
      </c>
    </row>
    <row r="1396" spans="24:31">
      <c r="X1396" s="6">
        <v>43297</v>
      </c>
      <c r="Y1396" s="49">
        <v>189.4117</v>
      </c>
      <c r="Z1396" s="49">
        <v>2798.4299000000001</v>
      </c>
      <c r="AA1396" s="49">
        <v>1.9379999999999999</v>
      </c>
      <c r="AB1396" s="66">
        <f>Y1397/Price_data_Daily[[#This Row],[ASML]]-1</f>
        <v>2.1291187397610711E-2</v>
      </c>
      <c r="AC1396" s="68">
        <f>Z1397/Price_data_Daily[[#This Row],[S&amp;P500]]-1</f>
        <v>3.9736925338027529E-3</v>
      </c>
      <c r="AD1396" s="70">
        <f t="shared" si="44"/>
        <v>324.08680981954774</v>
      </c>
      <c r="AE1396" s="70">
        <f t="shared" si="45"/>
        <v>192.11649184228924</v>
      </c>
    </row>
    <row r="1397" spans="24:31">
      <c r="X1397" s="6">
        <v>43298</v>
      </c>
      <c r="Y1397" s="49">
        <v>193.44450000000001</v>
      </c>
      <c r="Z1397" s="49">
        <v>2809.55</v>
      </c>
      <c r="AA1397" s="49">
        <v>1.9750000000000001</v>
      </c>
      <c r="AB1397" s="66">
        <f>Y1398/Price_data_Daily[[#This Row],[ASML]]-1</f>
        <v>6.6360118793762579E-2</v>
      </c>
      <c r="AC1397" s="68">
        <f>Z1398/Price_data_Daily[[#This Row],[S&amp;P500]]-1</f>
        <v>2.1605239273192467E-3</v>
      </c>
      <c r="AD1397" s="70">
        <f t="shared" si="44"/>
        <v>345.59324901866449</v>
      </c>
      <c r="AE1397" s="70">
        <f t="shared" si="45"/>
        <v>192.53156411974715</v>
      </c>
    </row>
    <row r="1398" spans="24:31">
      <c r="X1398" s="6">
        <v>43299</v>
      </c>
      <c r="Y1398" s="49">
        <v>206.28149999999999</v>
      </c>
      <c r="Z1398" s="49">
        <v>2815.6201000000001</v>
      </c>
      <c r="AA1398" s="49">
        <v>1.96</v>
      </c>
      <c r="AB1398" s="66">
        <f>Y1399/Price_data_Daily[[#This Row],[ASML]]-1</f>
        <v>-1.2115482968661717E-2</v>
      </c>
      <c r="AC1398" s="68">
        <f>Z1399/Price_data_Daily[[#This Row],[S&amp;P500]]-1</f>
        <v>-3.952983571895996E-3</v>
      </c>
      <c r="AD1398" s="70">
        <f t="shared" si="44"/>
        <v>341.4062198960944</v>
      </c>
      <c r="AE1398" s="70">
        <f t="shared" si="45"/>
        <v>191.77049000971036</v>
      </c>
    </row>
    <row r="1399" spans="24:31">
      <c r="X1399" s="6">
        <v>43300</v>
      </c>
      <c r="Y1399" s="49">
        <v>203.78229999999999</v>
      </c>
      <c r="Z1399" s="49">
        <v>2804.49</v>
      </c>
      <c r="AA1399" s="49">
        <v>1.948</v>
      </c>
      <c r="AB1399" s="66">
        <f>Y1400/Price_data_Daily[[#This Row],[ASML]]-1</f>
        <v>2.1136771937503962E-2</v>
      </c>
      <c r="AC1399" s="68">
        <f>Z1400/Price_data_Daily[[#This Row],[S&amp;P500]]-1</f>
        <v>-9.4844338899391367E-4</v>
      </c>
      <c r="AD1399" s="70">
        <f t="shared" si="44"/>
        <v>348.6224453040835</v>
      </c>
      <c r="AE1399" s="70">
        <f t="shared" si="45"/>
        <v>191.58860655625654</v>
      </c>
    </row>
    <row r="1400" spans="24:31">
      <c r="X1400" s="6">
        <v>43301</v>
      </c>
      <c r="Y1400" s="49">
        <v>208.08959999999999</v>
      </c>
      <c r="Z1400" s="49">
        <v>2801.8301000000001</v>
      </c>
      <c r="AA1400" s="49">
        <v>1.9330000000000001</v>
      </c>
      <c r="AB1400" s="66">
        <f>Y1401/Price_data_Daily[[#This Row],[ASML]]-1</f>
        <v>4.4130028603064364E-3</v>
      </c>
      <c r="AC1400" s="68">
        <f>Z1401/Price_data_Daily[[#This Row],[S&amp;P500]]-1</f>
        <v>1.8380486382809647E-3</v>
      </c>
      <c r="AD1400" s="70">
        <f t="shared" si="44"/>
        <v>350.16091715237746</v>
      </c>
      <c r="AE1400" s="70">
        <f t="shared" si="45"/>
        <v>191.94075573364742</v>
      </c>
    </row>
    <row r="1401" spans="24:31">
      <c r="X1401" s="6">
        <v>43304</v>
      </c>
      <c r="Y1401" s="49">
        <v>209.00790000000001</v>
      </c>
      <c r="Z1401" s="49">
        <v>2806.98</v>
      </c>
      <c r="AA1401" s="49">
        <v>1.92</v>
      </c>
      <c r="AB1401" s="66">
        <f>Y1402/Price_data_Daily[[#This Row],[ASML]]-1</f>
        <v>-3.2067687393634414E-2</v>
      </c>
      <c r="AC1401" s="68">
        <f>Z1402/Price_data_Daily[[#This Row],[S&amp;P500]]-1</f>
        <v>4.7809033195818085E-3</v>
      </c>
      <c r="AD1401" s="70">
        <f t="shared" si="44"/>
        <v>338.93206632366673</v>
      </c>
      <c r="AE1401" s="70">
        <f t="shared" si="45"/>
        <v>192.85840592989746</v>
      </c>
    </row>
    <row r="1402" spans="24:31">
      <c r="X1402" s="6">
        <v>43305</v>
      </c>
      <c r="Y1402" s="49">
        <v>202.30549999999999</v>
      </c>
      <c r="Z1402" s="49">
        <v>2820.3998999999999</v>
      </c>
      <c r="AA1402" s="49">
        <v>1.96</v>
      </c>
      <c r="AB1402" s="66">
        <f>Y1403/Price_data_Daily[[#This Row],[ASML]]-1</f>
        <v>2.4660723509741578E-2</v>
      </c>
      <c r="AC1402" s="68">
        <f>Z1403/Price_data_Daily[[#This Row],[S&amp;P500]]-1</f>
        <v>9.1016171146509617E-3</v>
      </c>
      <c r="AD1402" s="70">
        <f t="shared" si="44"/>
        <v>347.2903762998601</v>
      </c>
      <c r="AE1402" s="70">
        <f t="shared" si="45"/>
        <v>194.61372929801331</v>
      </c>
    </row>
    <row r="1403" spans="24:31">
      <c r="X1403" s="6">
        <v>43306</v>
      </c>
      <c r="Y1403" s="49">
        <v>207.2945</v>
      </c>
      <c r="Z1403" s="49">
        <v>2846.0700999999999</v>
      </c>
      <c r="AA1403" s="49">
        <v>1.9530000000000001</v>
      </c>
      <c r="AB1403" s="66">
        <f>Y1404/Price_data_Daily[[#This Row],[ASML]]-1</f>
        <v>-1.0595553668814262E-2</v>
      </c>
      <c r="AC1403" s="68">
        <f>Z1404/Price_data_Daily[[#This Row],[S&amp;P500]]-1</f>
        <v>-3.0323216564482891E-3</v>
      </c>
      <c r="AD1403" s="70">
        <f t="shared" si="44"/>
        <v>343.61064247911224</v>
      </c>
      <c r="AE1403" s="70">
        <f t="shared" si="45"/>
        <v>194.02359787202079</v>
      </c>
    </row>
    <row r="1404" spans="24:31">
      <c r="X1404" s="6">
        <v>43307</v>
      </c>
      <c r="Y1404" s="49">
        <v>205.09809999999999</v>
      </c>
      <c r="Z1404" s="49">
        <v>2837.4398999999999</v>
      </c>
      <c r="AA1404" s="49">
        <v>1.9450000000000001</v>
      </c>
      <c r="AB1404" s="66">
        <f>Y1405/Price_data_Daily[[#This Row],[ASML]]-1</f>
        <v>-1.5462356794138987E-2</v>
      </c>
      <c r="AC1404" s="68">
        <f>Z1405/Price_data_Daily[[#This Row],[S&amp;P500]]-1</f>
        <v>-6.5621830439474005E-3</v>
      </c>
      <c r="AD1404" s="70">
        <f t="shared" si="44"/>
        <v>338.2976121268369</v>
      </c>
      <c r="AE1404" s="70">
        <f t="shared" si="45"/>
        <v>192.75037950793936</v>
      </c>
    </row>
    <row r="1405" spans="24:31">
      <c r="X1405" s="6">
        <v>43308</v>
      </c>
      <c r="Y1405" s="49">
        <v>201.92679999999999</v>
      </c>
      <c r="Z1405" s="49">
        <v>2818.8200999999999</v>
      </c>
      <c r="AA1405" s="49">
        <v>1.9450000000000001</v>
      </c>
      <c r="AB1405" s="66">
        <f>Y1406/Price_data_Daily[[#This Row],[ASML]]-1</f>
        <v>5.6258010328495978E-3</v>
      </c>
      <c r="AC1405" s="68">
        <f>Z1406/Price_data_Daily[[#This Row],[S&amp;P500]]-1</f>
        <v>-5.7541806233040171E-3</v>
      </c>
      <c r="AD1405" s="70">
        <f t="shared" si="44"/>
        <v>340.20080718255059</v>
      </c>
      <c r="AE1405" s="70">
        <f t="shared" si="45"/>
        <v>191.64125900904028</v>
      </c>
    </row>
    <row r="1406" spans="24:31">
      <c r="X1406" s="6">
        <v>43311</v>
      </c>
      <c r="Y1406" s="49">
        <v>203.06280000000001</v>
      </c>
      <c r="Z1406" s="49">
        <v>2802.6001000000001</v>
      </c>
      <c r="AA1406" s="49">
        <v>1.9450000000000001</v>
      </c>
      <c r="AB1406" s="66">
        <f>Y1407/Price_data_Daily[[#This Row],[ASML]]-1</f>
        <v>-2.3308060363592675E-3</v>
      </c>
      <c r="AC1406" s="68">
        <f>Z1407/Price_data_Daily[[#This Row],[S&amp;P500]]-1</f>
        <v>4.8847140196703887E-3</v>
      </c>
      <c r="AD1406" s="70">
        <f t="shared" si="44"/>
        <v>339.40786508759521</v>
      </c>
      <c r="AE1406" s="70">
        <f t="shared" si="45"/>
        <v>192.57737175366901</v>
      </c>
    </row>
    <row r="1407" spans="24:31">
      <c r="X1407" s="6">
        <v>43312</v>
      </c>
      <c r="Y1407" s="49">
        <v>202.58949999999999</v>
      </c>
      <c r="Z1407" s="49">
        <v>2816.29</v>
      </c>
      <c r="AA1407" s="49">
        <v>1.9850000000000001</v>
      </c>
      <c r="AB1407" s="66">
        <f>Y1408/Price_data_Daily[[#This Row],[ASML]]-1</f>
        <v>-4.2055486587400104E-4</v>
      </c>
      <c r="AC1407" s="68">
        <f>Z1408/Price_data_Daily[[#This Row],[S&amp;P500]]-1</f>
        <v>-1.0403403058634186E-3</v>
      </c>
      <c r="AD1407" s="70">
        <f t="shared" si="44"/>
        <v>339.26512545841672</v>
      </c>
      <c r="AE1407" s="70">
        <f t="shared" si="45"/>
        <v>192.37702575183644</v>
      </c>
    </row>
    <row r="1408" spans="24:31">
      <c r="X1408" s="6">
        <v>43313</v>
      </c>
      <c r="Y1408" s="49">
        <v>202.5043</v>
      </c>
      <c r="Z1408" s="49">
        <v>2813.3600999999999</v>
      </c>
      <c r="AA1408" s="49">
        <v>1.978</v>
      </c>
      <c r="AB1408" s="66">
        <f>Y1409/Price_data_Daily[[#This Row],[ASML]]-1</f>
        <v>8.928699291817388E-3</v>
      </c>
      <c r="AC1408" s="68">
        <f>Z1409/Price_data_Daily[[#This Row],[S&amp;P500]]-1</f>
        <v>4.9264578679422133E-3</v>
      </c>
      <c r="AD1408" s="70">
        <f t="shared" si="44"/>
        <v>342.29432174383561</v>
      </c>
      <c r="AE1408" s="70">
        <f t="shared" si="45"/>
        <v>193.32476306396291</v>
      </c>
    </row>
    <row r="1409" spans="24:31">
      <c r="X1409" s="6">
        <v>43314</v>
      </c>
      <c r="Y1409" s="49">
        <v>204.3124</v>
      </c>
      <c r="Z1409" s="49">
        <v>2827.22</v>
      </c>
      <c r="AA1409" s="49">
        <v>1.9650000000000001</v>
      </c>
      <c r="AB1409" s="66">
        <f>Y1410/Price_data_Daily[[#This Row],[ASML]]-1</f>
        <v>-4.8186013183731946E-3</v>
      </c>
      <c r="AC1409" s="68">
        <f>Z1410/Price_data_Daily[[#This Row],[S&amp;P500]]-1</f>
        <v>4.6441734283149128E-3</v>
      </c>
      <c r="AD1409" s="70">
        <f t="shared" si="44"/>
        <v>340.6449418738091</v>
      </c>
      <c r="AE1409" s="70">
        <f t="shared" si="45"/>
        <v>194.22259679161985</v>
      </c>
    </row>
    <row r="1410" spans="24:31">
      <c r="X1410" s="6">
        <v>43315</v>
      </c>
      <c r="Y1410" s="49">
        <v>203.3279</v>
      </c>
      <c r="Z1410" s="49">
        <v>2840.3501000000001</v>
      </c>
      <c r="AA1410" s="49">
        <v>1.96</v>
      </c>
      <c r="AB1410" s="66">
        <f>Y1411/Price_data_Daily[[#This Row],[ASML]]-1</f>
        <v>-5.6337570987552432E-3</v>
      </c>
      <c r="AC1410" s="68">
        <f>Z1411/Price_data_Daily[[#This Row],[S&amp;P500]]-1</f>
        <v>3.5382257982914389E-3</v>
      </c>
      <c r="AD1410" s="70">
        <f t="shared" si="44"/>
        <v>338.72583101437249</v>
      </c>
      <c r="AE1410" s="70">
        <f t="shared" si="45"/>
        <v>194.90980019419911</v>
      </c>
    </row>
    <row r="1411" spans="24:31">
      <c r="X1411" s="6">
        <v>43318</v>
      </c>
      <c r="Y1411" s="49">
        <v>202.1824</v>
      </c>
      <c r="Z1411" s="49">
        <v>2850.3998999999999</v>
      </c>
      <c r="AA1411" s="49">
        <v>1.968</v>
      </c>
      <c r="AB1411" s="66">
        <f>Y1412/Price_data_Daily[[#This Row],[ASML]]-1</f>
        <v>-4.6987274856746808E-5</v>
      </c>
      <c r="AC1411" s="68">
        <f>Z1412/Price_data_Daily[[#This Row],[S&amp;P500]]-1</f>
        <v>2.8242002113456621E-3</v>
      </c>
      <c r="AD1411" s="70">
        <f t="shared" si="44"/>
        <v>338.70991521064951</v>
      </c>
      <c r="AE1411" s="70">
        <f t="shared" si="45"/>
        <v>195.46026449310091</v>
      </c>
    </row>
    <row r="1412" spans="24:31">
      <c r="X1412" s="6">
        <v>43319</v>
      </c>
      <c r="Y1412" s="49">
        <v>202.1729</v>
      </c>
      <c r="Z1412" s="49">
        <v>2858.45</v>
      </c>
      <c r="AA1412" s="49">
        <v>2.008</v>
      </c>
      <c r="AB1412" s="66">
        <f>Y1413/Price_data_Daily[[#This Row],[ASML]]-1</f>
        <v>-2.6220131382593825E-3</v>
      </c>
      <c r="AC1412" s="68">
        <f>Z1413/Price_data_Daily[[#This Row],[S&amp;P500]]-1</f>
        <v>-2.6237996116773576E-4</v>
      </c>
      <c r="AD1412" s="70">
        <f t="shared" si="44"/>
        <v>337.82181336290847</v>
      </c>
      <c r="AE1412" s="70">
        <f t="shared" si="45"/>
        <v>195.40897963649337</v>
      </c>
    </row>
    <row r="1413" spans="24:31">
      <c r="X1413" s="6">
        <v>43320</v>
      </c>
      <c r="Y1413" s="49">
        <v>201.64279999999999</v>
      </c>
      <c r="Z1413" s="49">
        <v>2857.7</v>
      </c>
      <c r="AA1413" s="49">
        <v>2.008</v>
      </c>
      <c r="AB1413" s="66">
        <f>Y1414/Price_data_Daily[[#This Row],[ASML]]-1</f>
        <v>-1.7981301588749998E-2</v>
      </c>
      <c r="AC1413" s="68">
        <f>Z1414/Price_data_Daily[[#This Row],[S&amp;P500]]-1</f>
        <v>-1.4416838716448943E-3</v>
      </c>
      <c r="AD1413" s="70">
        <f t="shared" si="44"/>
        <v>331.74733745357162</v>
      </c>
      <c r="AE1413" s="70">
        <f t="shared" si="45"/>
        <v>195.12726166217686</v>
      </c>
    </row>
    <row r="1414" spans="24:31">
      <c r="X1414" s="6">
        <v>43321</v>
      </c>
      <c r="Y1414" s="49">
        <v>198.017</v>
      </c>
      <c r="Z1414" s="49">
        <v>2853.5801000000001</v>
      </c>
      <c r="AA1414" s="49">
        <v>2.0049999999999999</v>
      </c>
      <c r="AB1414" s="66">
        <f>Y1415/Price_data_Daily[[#This Row],[ASML]]-1</f>
        <v>-2.5242782185367907E-2</v>
      </c>
      <c r="AC1414" s="68">
        <f>Z1415/Price_data_Daily[[#This Row],[S&amp;P500]]-1</f>
        <v>-7.1139057915353687E-3</v>
      </c>
      <c r="AD1414" s="70">
        <f t="shared" si="44"/>
        <v>323.37311167365539</v>
      </c>
      <c r="AE1414" s="70">
        <f t="shared" si="45"/>
        <v>193.73914470535186</v>
      </c>
    </row>
    <row r="1415" spans="24:31">
      <c r="X1415" s="6">
        <v>43322</v>
      </c>
      <c r="Y1415" s="49">
        <v>193.01849999999999</v>
      </c>
      <c r="Z1415" s="49">
        <v>2833.28</v>
      </c>
      <c r="AA1415" s="49">
        <v>2</v>
      </c>
      <c r="AB1415" s="66">
        <f>Y1416/Price_data_Daily[[#This Row],[ASML]]-1</f>
        <v>3.9726761942509015E-3</v>
      </c>
      <c r="AC1415" s="68">
        <f>Z1416/Price_data_Daily[[#This Row],[S&amp;P500]]-1</f>
        <v>-4.005993053986967E-3</v>
      </c>
      <c r="AD1415" s="70">
        <f t="shared" si="44"/>
        <v>324.65776833626217</v>
      </c>
      <c r="AE1415" s="70">
        <f t="shared" si="45"/>
        <v>192.96302703737683</v>
      </c>
    </row>
    <row r="1416" spans="24:31">
      <c r="X1416" s="6">
        <v>43325</v>
      </c>
      <c r="Y1416" s="49">
        <v>193.78530000000001</v>
      </c>
      <c r="Z1416" s="49">
        <v>2821.9299000000001</v>
      </c>
      <c r="AA1416" s="49">
        <v>1.9950000000000001</v>
      </c>
      <c r="AB1416" s="66">
        <f>Y1417/Price_data_Daily[[#This Row],[ASML]]-1</f>
        <v>4.4456416456770675E-3</v>
      </c>
      <c r="AC1416" s="68">
        <f>Z1417/Price_data_Daily[[#This Row],[S&amp;P500]]-1</f>
        <v>6.3892799037992276E-3</v>
      </c>
      <c r="AD1416" s="70">
        <f t="shared" si="44"/>
        <v>326.10108043177041</v>
      </c>
      <c r="AE1416" s="70">
        <f t="shared" si="45"/>
        <v>194.19592182820301</v>
      </c>
    </row>
    <row r="1417" spans="24:31">
      <c r="X1417" s="6">
        <v>43326</v>
      </c>
      <c r="Y1417" s="49">
        <v>194.64680000000001</v>
      </c>
      <c r="Z1417" s="49">
        <v>2839.96</v>
      </c>
      <c r="AA1417" s="49">
        <v>2.0329999999999999</v>
      </c>
      <c r="AB1417" s="66">
        <f>Y1418/Price_data_Daily[[#This Row],[ASML]]-1</f>
        <v>-4.1194615066880158E-2</v>
      </c>
      <c r="AC1417" s="68">
        <f>Z1418/Price_data_Daily[[#This Row],[S&amp;P500]]-1</f>
        <v>-7.6021845378103636E-3</v>
      </c>
      <c r="AD1417" s="70">
        <f t="shared" si="44"/>
        <v>312.66747195048993</v>
      </c>
      <c r="AE1417" s="70">
        <f t="shared" si="45"/>
        <v>192.71960859397481</v>
      </c>
    </row>
    <row r="1418" spans="24:31">
      <c r="X1418" s="6">
        <v>43327</v>
      </c>
      <c r="Y1418" s="49">
        <v>186.6284</v>
      </c>
      <c r="Z1418" s="49">
        <v>2818.3701000000001</v>
      </c>
      <c r="AA1418" s="49">
        <v>2.02</v>
      </c>
      <c r="AB1418" s="66">
        <f>Y1419/Price_data_Daily[[#This Row],[ASML]]-1</f>
        <v>3.6527130918981854E-3</v>
      </c>
      <c r="AC1418" s="68">
        <f>Z1419/Price_data_Daily[[#This Row],[S&amp;P500]]-1</f>
        <v>7.9193999397026982E-3</v>
      </c>
      <c r="AD1418" s="70">
        <f t="shared" si="44"/>
        <v>313.80955651869419</v>
      </c>
      <c r="AE1418" s="70">
        <f t="shared" si="45"/>
        <v>194.24583225065345</v>
      </c>
    </row>
    <row r="1419" spans="24:31">
      <c r="X1419" s="6">
        <v>43328</v>
      </c>
      <c r="Y1419" s="49">
        <v>187.31010000000001</v>
      </c>
      <c r="Z1419" s="49">
        <v>2840.6898999999999</v>
      </c>
      <c r="AA1419" s="49">
        <v>2.0150000000000001</v>
      </c>
      <c r="AB1419" s="66">
        <f>Y1420/Price_data_Daily[[#This Row],[ASML]]-1</f>
        <v>-2.4771755500637704E-3</v>
      </c>
      <c r="AC1419" s="68">
        <f>Z1420/Price_data_Daily[[#This Row],[S&amp;P500]]-1</f>
        <v>3.3231363972534567E-3</v>
      </c>
      <c r="AD1419" s="70">
        <f t="shared" si="44"/>
        <v>313.03219515790971</v>
      </c>
      <c r="AE1419" s="70">
        <f t="shared" si="45"/>
        <v>194.89133764582039</v>
      </c>
    </row>
    <row r="1420" spans="24:31">
      <c r="X1420" s="6">
        <v>43329</v>
      </c>
      <c r="Y1420" s="49">
        <v>186.84610000000001</v>
      </c>
      <c r="Z1420" s="49">
        <v>2850.1298999999999</v>
      </c>
      <c r="AA1420" s="49">
        <v>1.9950000000000001</v>
      </c>
      <c r="AB1420" s="66">
        <f>Y1421/Price_data_Daily[[#This Row],[ASML]]-1</f>
        <v>1.074146048539415E-2</v>
      </c>
      <c r="AC1420" s="68">
        <f>Z1421/Price_data_Daily[[#This Row],[S&amp;P500]]-1</f>
        <v>2.427994597719918E-3</v>
      </c>
      <c r="AD1420" s="70">
        <f t="shared" si="44"/>
        <v>316.39461811285457</v>
      </c>
      <c r="AE1420" s="70">
        <f t="shared" si="45"/>
        <v>195.36453276076685</v>
      </c>
    </row>
    <row r="1421" spans="24:31">
      <c r="X1421" s="6">
        <v>43332</v>
      </c>
      <c r="Y1421" s="49">
        <v>188.85310000000001</v>
      </c>
      <c r="Z1421" s="49">
        <v>2857.05</v>
      </c>
      <c r="AA1421" s="49">
        <v>1.9930000000000001</v>
      </c>
      <c r="AB1421" s="66">
        <f>Y1422/Price_data_Daily[[#This Row],[ASML]]-1</f>
        <v>5.0128909718718528E-3</v>
      </c>
      <c r="AC1421" s="68">
        <f>Z1422/Price_data_Daily[[#This Row],[S&amp;P500]]-1</f>
        <v>2.0685672284348477E-3</v>
      </c>
      <c r="AD1421" s="70">
        <f t="shared" si="44"/>
        <v>317.98066983754137</v>
      </c>
      <c r="AE1421" s="70">
        <f t="shared" si="45"/>
        <v>195.76865743083425</v>
      </c>
    </row>
    <row r="1422" spans="24:31">
      <c r="X1422" s="6">
        <v>43333</v>
      </c>
      <c r="Y1422" s="49">
        <v>189.7998</v>
      </c>
      <c r="Z1422" s="49">
        <v>2862.96</v>
      </c>
      <c r="AA1422" s="49">
        <v>2.0350000000000001</v>
      </c>
      <c r="AB1422" s="66">
        <f>Y1423/Price_data_Daily[[#This Row],[ASML]]-1</f>
        <v>1.596418963560442E-3</v>
      </c>
      <c r="AC1422" s="68">
        <f>Z1423/Price_data_Daily[[#This Row],[S&amp;P500]]-1</f>
        <v>-3.9815435772772023E-4</v>
      </c>
      <c r="AD1422" s="70">
        <f t="shared" ref="AD1422:AD1485" si="46">AD1421*(1+AB1422)</f>
        <v>318.48830020891569</v>
      </c>
      <c r="AE1422" s="70">
        <f t="shared" ref="AE1422:AE1485" si="47">AE1421*(1+AC1422)</f>
        <v>195.69071128677166</v>
      </c>
    </row>
    <row r="1423" spans="24:31">
      <c r="X1423" s="6">
        <v>43334</v>
      </c>
      <c r="Y1423" s="49">
        <v>190.1028</v>
      </c>
      <c r="Z1423" s="49">
        <v>2861.8200999999999</v>
      </c>
      <c r="AA1423" s="49">
        <v>2.0350000000000001</v>
      </c>
      <c r="AB1423" s="66">
        <f>Y1424/Price_data_Daily[[#This Row],[ASML]]-1</f>
        <v>-6.3249988953345548E-3</v>
      </c>
      <c r="AC1423" s="68">
        <f>Z1424/Price_data_Daily[[#This Row],[S&amp;P500]]-1</f>
        <v>-1.6912663378106929E-3</v>
      </c>
      <c r="AD1423" s="70">
        <f t="shared" si="46"/>
        <v>316.47386206191732</v>
      </c>
      <c r="AE1423" s="70">
        <f t="shared" si="47"/>
        <v>195.3597461741501</v>
      </c>
    </row>
    <row r="1424" spans="24:31">
      <c r="X1424" s="6">
        <v>43335</v>
      </c>
      <c r="Y1424" s="49">
        <v>188.90039999999999</v>
      </c>
      <c r="Z1424" s="49">
        <v>2856.98</v>
      </c>
      <c r="AA1424" s="49">
        <v>2.0329999999999999</v>
      </c>
      <c r="AB1424" s="66">
        <f>Y1425/Price_data_Daily[[#This Row],[ASML]]-1</f>
        <v>1.7239772917368112E-2</v>
      </c>
      <c r="AC1424" s="68">
        <f>Z1425/Price_data_Daily[[#This Row],[S&amp;P500]]-1</f>
        <v>6.1988183326449064E-3</v>
      </c>
      <c r="AD1424" s="70">
        <f t="shared" si="46"/>
        <v>321.92979957814725</v>
      </c>
      <c r="AE1424" s="70">
        <f t="shared" si="47"/>
        <v>196.57074575019527</v>
      </c>
    </row>
    <row r="1425" spans="24:31">
      <c r="X1425" s="6">
        <v>43336</v>
      </c>
      <c r="Y1425" s="49">
        <v>192.15700000000001</v>
      </c>
      <c r="Z1425" s="49">
        <v>2874.6898999999999</v>
      </c>
      <c r="AA1425" s="49">
        <v>2.048</v>
      </c>
      <c r="AB1425" s="66">
        <f>Y1426/Price_data_Daily[[#This Row],[ASML]]-1</f>
        <v>2.7638337401187485E-2</v>
      </c>
      <c r="AC1425" s="68">
        <f>Z1426/Price_data_Daily[[#This Row],[S&amp;P500]]-1</f>
        <v>7.6704273389627264E-3</v>
      </c>
      <c r="AD1425" s="70">
        <f t="shared" si="46"/>
        <v>330.82740399838474</v>
      </c>
      <c r="AE1425" s="70">
        <f t="shared" si="47"/>
        <v>198.07852737243786</v>
      </c>
    </row>
    <row r="1426" spans="24:31">
      <c r="X1426" s="6">
        <v>43339</v>
      </c>
      <c r="Y1426" s="49">
        <v>197.46789999999999</v>
      </c>
      <c r="Z1426" s="49">
        <v>2896.74</v>
      </c>
      <c r="AA1426" s="49">
        <v>2.06</v>
      </c>
      <c r="AB1426" s="66">
        <f>Y1427/Price_data_Daily[[#This Row],[ASML]]-1</f>
        <v>-9.1088222440204314E-3</v>
      </c>
      <c r="AC1426" s="68">
        <f>Z1427/Price_data_Daily[[#This Row],[S&amp;P500]]-1</f>
        <v>2.6926821185191407E-4</v>
      </c>
      <c r="AD1426" s="70">
        <f t="shared" si="46"/>
        <v>327.81395598191273</v>
      </c>
      <c r="AE1426" s="70">
        <f t="shared" si="47"/>
        <v>198.1318636233097</v>
      </c>
    </row>
    <row r="1427" spans="24:31">
      <c r="X1427" s="6">
        <v>43340</v>
      </c>
      <c r="Y1427" s="49">
        <v>195.66919999999999</v>
      </c>
      <c r="Z1427" s="49">
        <v>2897.52</v>
      </c>
      <c r="AA1427" s="49">
        <v>2.0779999999999998</v>
      </c>
      <c r="AB1427" s="66">
        <f>Y1428/Price_data_Daily[[#This Row],[ASML]]-1</f>
        <v>6.29123030093659E-4</v>
      </c>
      <c r="AC1427" s="68">
        <f>Z1428/Price_data_Daily[[#This Row],[S&amp;P500]]-1</f>
        <v>5.7014274275932753E-3</v>
      </c>
      <c r="AD1427" s="70">
        <f t="shared" si="46"/>
        <v>328.02019129120708</v>
      </c>
      <c r="AE1427" s="70">
        <f t="shared" si="47"/>
        <v>199.26149806485179</v>
      </c>
    </row>
    <row r="1428" spans="24:31">
      <c r="X1428" s="6">
        <v>43341</v>
      </c>
      <c r="Y1428" s="49">
        <v>195.79230000000001</v>
      </c>
      <c r="Z1428" s="49">
        <v>2914.04</v>
      </c>
      <c r="AA1428" s="49">
        <v>2.08</v>
      </c>
      <c r="AB1428" s="66">
        <f>Y1429/Price_data_Daily[[#This Row],[ASML]]-1</f>
        <v>-7.8327901556904944E-3</v>
      </c>
      <c r="AC1428" s="68">
        <f>Z1429/Price_data_Daily[[#This Row],[S&amp;P500]]-1</f>
        <v>-4.430309810435018E-3</v>
      </c>
      <c r="AD1428" s="70">
        <f t="shared" si="46"/>
        <v>325.45087796599358</v>
      </c>
      <c r="AE1428" s="70">
        <f t="shared" si="47"/>
        <v>198.37870789513309</v>
      </c>
    </row>
    <row r="1429" spans="24:31">
      <c r="X1429" s="6">
        <v>43342</v>
      </c>
      <c r="Y1429" s="49">
        <v>194.2587</v>
      </c>
      <c r="Z1429" s="49">
        <v>2901.1298999999999</v>
      </c>
      <c r="AA1429" s="49">
        <v>2.0579999999999998</v>
      </c>
      <c r="AB1429" s="66">
        <f>Y1430/Price_data_Daily[[#This Row],[ASML]]-1</f>
        <v>-7.3098399196536157E-4</v>
      </c>
      <c r="AC1429" s="68">
        <f>Z1430/Price_data_Daily[[#This Row],[S&amp;P500]]-1</f>
        <v>1.3446485109125383E-4</v>
      </c>
      <c r="AD1429" s="70">
        <f t="shared" si="46"/>
        <v>325.21297858402937</v>
      </c>
      <c r="AE1429" s="70">
        <f t="shared" si="47"/>
        <v>198.40538285854987</v>
      </c>
    </row>
    <row r="1430" spans="24:31">
      <c r="X1430" s="6">
        <v>43343</v>
      </c>
      <c r="Y1430" s="49">
        <v>194.11670000000001</v>
      </c>
      <c r="Z1430" s="49">
        <v>2901.52</v>
      </c>
      <c r="AA1430" s="49">
        <v>2.0550000000000002</v>
      </c>
      <c r="AB1430" s="66">
        <f>Y1431/Price_data_Daily[[#This Row],[ASML]]-1</f>
        <v>-2.7164587075712676E-2</v>
      </c>
      <c r="AC1430" s="68">
        <f>Z1431/Price_data_Daily[[#This Row],[S&amp;P500]]-1</f>
        <v>-1.6543053296204091E-3</v>
      </c>
      <c r="AD1430" s="70">
        <f t="shared" si="46"/>
        <v>316.3787023091316</v>
      </c>
      <c r="AE1430" s="70">
        <f t="shared" si="47"/>
        <v>198.0771597762616</v>
      </c>
    </row>
    <row r="1431" spans="24:31">
      <c r="X1431" s="6">
        <v>43347</v>
      </c>
      <c r="Y1431" s="49">
        <v>188.84360000000001</v>
      </c>
      <c r="Z1431" s="49">
        <v>2896.72</v>
      </c>
      <c r="AA1431" s="49">
        <v>2.0680000000000001</v>
      </c>
      <c r="AB1431" s="66">
        <f>Y1432/Price_data_Daily[[#This Row],[ASML]]-1</f>
        <v>-2.1856711056133182E-2</v>
      </c>
      <c r="AC1431" s="68">
        <f>Z1432/Price_data_Daily[[#This Row],[S&amp;P500]]-1</f>
        <v>-2.8031359606726092E-3</v>
      </c>
      <c r="AD1431" s="70">
        <f t="shared" si="46"/>
        <v>309.46370442844653</v>
      </c>
      <c r="AE1431" s="70">
        <f t="shared" si="47"/>
        <v>197.52192256670486</v>
      </c>
    </row>
    <row r="1432" spans="24:31">
      <c r="X1432" s="6">
        <v>43348</v>
      </c>
      <c r="Y1432" s="49">
        <v>184.71610000000001</v>
      </c>
      <c r="Z1432" s="49">
        <v>2888.6001000000001</v>
      </c>
      <c r="AA1432" s="49">
        <v>2.09</v>
      </c>
      <c r="AB1432" s="66">
        <f>Y1433/Price_data_Daily[[#This Row],[ASML]]-1</f>
        <v>-5.468391764442837E-2</v>
      </c>
      <c r="AC1432" s="68">
        <f>Z1433/Price_data_Daily[[#This Row],[S&amp;P500]]-1</f>
        <v>-3.6523227981609674E-3</v>
      </c>
      <c r="AD1432" s="70">
        <f t="shared" si="46"/>
        <v>292.54101670154165</v>
      </c>
      <c r="AE1432" s="70">
        <f t="shared" si="47"/>
        <v>196.8005087457779</v>
      </c>
    </row>
    <row r="1433" spans="24:31">
      <c r="X1433" s="6">
        <v>43349</v>
      </c>
      <c r="Y1433" s="49">
        <v>174.61510000000001</v>
      </c>
      <c r="Z1433" s="49">
        <v>2878.05</v>
      </c>
      <c r="AA1433" s="49">
        <v>2.08</v>
      </c>
      <c r="AB1433" s="66">
        <f>Y1434/Price_data_Daily[[#This Row],[ASML]]-1</f>
        <v>-1.9408974367050802E-2</v>
      </c>
      <c r="AC1433" s="68">
        <f>Z1434/Price_data_Daily[[#This Row],[S&amp;P500]]-1</f>
        <v>-2.2133388926530717E-3</v>
      </c>
      <c r="AD1433" s="70">
        <f t="shared" si="46"/>
        <v>286.86309560707042</v>
      </c>
      <c r="AE1433" s="70">
        <f t="shared" si="47"/>
        <v>196.36492252567697</v>
      </c>
    </row>
    <row r="1434" spans="24:31">
      <c r="X1434" s="6">
        <v>43350</v>
      </c>
      <c r="Y1434" s="49">
        <v>171.226</v>
      </c>
      <c r="Z1434" s="49">
        <v>2871.6799000000001</v>
      </c>
      <c r="AA1434" s="49">
        <v>2.0880000000000001</v>
      </c>
      <c r="AB1434" s="66">
        <f>Y1435/Price_data_Daily[[#This Row],[ASML]]-1</f>
        <v>2.6538025767114837E-2</v>
      </c>
      <c r="AC1434" s="68">
        <f>Z1435/Price_data_Daily[[#This Row],[S&amp;P500]]-1</f>
        <v>1.8978438369818829E-3</v>
      </c>
      <c r="AD1434" s="70">
        <f t="shared" si="46"/>
        <v>294.4758758299252</v>
      </c>
      <c r="AE1434" s="70">
        <f t="shared" si="47"/>
        <v>196.73759248369174</v>
      </c>
    </row>
    <row r="1435" spans="24:31">
      <c r="X1435" s="6">
        <v>43353</v>
      </c>
      <c r="Y1435" s="49">
        <v>175.77</v>
      </c>
      <c r="Z1435" s="49">
        <v>2877.1298999999999</v>
      </c>
      <c r="AA1435" s="49">
        <v>2.0830000000000002</v>
      </c>
      <c r="AB1435" s="66">
        <f>Y1436/Price_data_Daily[[#This Row],[ASML]]-1</f>
        <v>-1.2387779484553718E-2</v>
      </c>
      <c r="AC1435" s="68">
        <f>Z1436/Price_data_Daily[[#This Row],[S&amp;P500]]-1</f>
        <v>3.7398380935111941E-3</v>
      </c>
      <c r="AD1435" s="70">
        <f t="shared" si="46"/>
        <v>290.82797361662324</v>
      </c>
      <c r="AE1435" s="70">
        <f t="shared" si="47"/>
        <v>197.47335922648793</v>
      </c>
    </row>
    <row r="1436" spans="24:31">
      <c r="X1436" s="6">
        <v>43354</v>
      </c>
      <c r="Y1436" s="49">
        <v>173.5926</v>
      </c>
      <c r="Z1436" s="49">
        <v>2887.8899000000001</v>
      </c>
      <c r="AA1436" s="49">
        <v>2.1080000000000001</v>
      </c>
      <c r="AB1436" s="66">
        <f>Y1437/Price_data_Daily[[#This Row],[ASML]]-1</f>
        <v>-4.3627435731707465E-2</v>
      </c>
      <c r="AC1436" s="68">
        <f>Z1437/Price_data_Daily[[#This Row],[S&amp;P500]]-1</f>
        <v>3.5666179655935437E-4</v>
      </c>
      <c r="AD1436" s="70">
        <f t="shared" si="46"/>
        <v>278.13989488868128</v>
      </c>
      <c r="AE1436" s="70">
        <f t="shared" si="47"/>
        <v>197.54379042956225</v>
      </c>
    </row>
    <row r="1437" spans="24:31">
      <c r="X1437" s="6">
        <v>43355</v>
      </c>
      <c r="Y1437" s="49">
        <v>166.01920000000001</v>
      </c>
      <c r="Z1437" s="49">
        <v>2888.9198999999999</v>
      </c>
      <c r="AA1437" s="49">
        <v>2.105</v>
      </c>
      <c r="AB1437" s="66">
        <f>Y1438/Price_data_Daily[[#This Row],[ASML]]-1</f>
        <v>3.7805868236926887E-2</v>
      </c>
      <c r="AC1437" s="68">
        <f>Z1438/Price_data_Daily[[#This Row],[S&amp;P500]]-1</f>
        <v>5.2822509893750702E-3</v>
      </c>
      <c r="AD1437" s="70">
        <f t="shared" si="46"/>
        <v>288.65521510627548</v>
      </c>
      <c r="AE1437" s="70">
        <f t="shared" si="47"/>
        <v>198.58726631200372</v>
      </c>
    </row>
    <row r="1438" spans="24:31">
      <c r="X1438" s="6">
        <v>43356</v>
      </c>
      <c r="Y1438" s="49">
        <v>172.29570000000001</v>
      </c>
      <c r="Z1438" s="49">
        <v>2904.1799000000001</v>
      </c>
      <c r="AA1438" s="49">
        <v>2.093</v>
      </c>
      <c r="AB1438" s="66">
        <f>Y1439/Price_data_Daily[[#This Row],[ASML]]-1</f>
        <v>1.2912104016524983E-2</v>
      </c>
      <c r="AC1438" s="68">
        <f>Z1439/Price_data_Daily[[#This Row],[S&amp;P500]]-1</f>
        <v>2.754994619995621E-4</v>
      </c>
      <c r="AD1438" s="70">
        <f t="shared" si="46"/>
        <v>292.38236126864012</v>
      </c>
      <c r="AE1438" s="70">
        <f t="shared" si="47"/>
        <v>198.64197699703263</v>
      </c>
    </row>
    <row r="1439" spans="24:31">
      <c r="X1439" s="6">
        <v>43357</v>
      </c>
      <c r="Y1439" s="49">
        <v>174.5204</v>
      </c>
      <c r="Z1439" s="49">
        <v>2904.98</v>
      </c>
      <c r="AA1439" s="49">
        <v>2.1030000000000002</v>
      </c>
      <c r="AB1439" s="66">
        <f>Y1440/Price_data_Daily[[#This Row],[ASML]]-1</f>
        <v>-6.8347310686888152E-3</v>
      </c>
      <c r="AC1439" s="68">
        <f>Z1440/Price_data_Daily[[#This Row],[S&amp;P500]]-1</f>
        <v>-5.5697457469585654E-3</v>
      </c>
      <c r="AD1439" s="70">
        <f t="shared" si="46"/>
        <v>290.38400646014077</v>
      </c>
      <c r="AE1439" s="70">
        <f t="shared" si="47"/>
        <v>197.53559169048597</v>
      </c>
    </row>
    <row r="1440" spans="24:31">
      <c r="X1440" s="6">
        <v>43360</v>
      </c>
      <c r="Y1440" s="49">
        <v>173.32759999999999</v>
      </c>
      <c r="Z1440" s="49">
        <v>2888.8</v>
      </c>
      <c r="AA1440" s="49">
        <v>2.1080000000000001</v>
      </c>
      <c r="AB1440" s="66">
        <f>Y1441/Price_data_Daily[[#This Row],[ASML]]-1</f>
        <v>1.9006782532037692E-2</v>
      </c>
      <c r="AC1440" s="68">
        <f>Z1441/Price_data_Daily[[#This Row],[S&amp;P500]]-1</f>
        <v>5.3690459706452476E-3</v>
      </c>
      <c r="AD1440" s="70">
        <f t="shared" si="46"/>
        <v>295.90327212171047</v>
      </c>
      <c r="AE1440" s="70">
        <f t="shared" si="47"/>
        <v>198.59616936311079</v>
      </c>
    </row>
    <row r="1441" spans="24:31">
      <c r="X1441" s="6">
        <v>43361</v>
      </c>
      <c r="Y1441" s="49">
        <v>176.62200000000001</v>
      </c>
      <c r="Z1441" s="49">
        <v>2904.3101000000001</v>
      </c>
      <c r="AA1441" s="49">
        <v>2.125</v>
      </c>
      <c r="AB1441" s="66">
        <f>Y1442/Price_data_Daily[[#This Row],[ASML]]-1</f>
        <v>1.32927947820769E-2</v>
      </c>
      <c r="AC1441" s="68">
        <f>Z1442/Price_data_Daily[[#This Row],[S&amp;P500]]-1</f>
        <v>1.2532752614811127E-3</v>
      </c>
      <c r="AD1441" s="70">
        <f t="shared" si="46"/>
        <v>299.83665359336942</v>
      </c>
      <c r="AE1441" s="70">
        <f t="shared" si="47"/>
        <v>198.84506502919848</v>
      </c>
    </row>
    <row r="1442" spans="24:31">
      <c r="X1442" s="6">
        <v>43362</v>
      </c>
      <c r="Y1442" s="49">
        <v>178.96979999999999</v>
      </c>
      <c r="Z1442" s="49">
        <v>2907.95</v>
      </c>
      <c r="AA1442" s="49">
        <v>2.12</v>
      </c>
      <c r="AB1442" s="66">
        <f>Y1443/Price_data_Daily[[#This Row],[ASML]]-1</f>
        <v>1.290664681974274E-2</v>
      </c>
      <c r="AC1442" s="68">
        <f>Z1443/Price_data_Daily[[#This Row],[S&amp;P500]]-1</f>
        <v>7.8405749754981713E-3</v>
      </c>
      <c r="AD1442" s="70">
        <f t="shared" si="46"/>
        <v>303.70653938491256</v>
      </c>
      <c r="AE1442" s="70">
        <f t="shared" si="47"/>
        <v>200.40412467006772</v>
      </c>
    </row>
    <row r="1443" spans="24:31">
      <c r="X1443" s="6">
        <v>43363</v>
      </c>
      <c r="Y1443" s="49">
        <v>181.27969999999999</v>
      </c>
      <c r="Z1443" s="49">
        <v>2930.75</v>
      </c>
      <c r="AA1443" s="49">
        <v>2.1179999999999999</v>
      </c>
      <c r="AB1443" s="66">
        <f>Y1444/Price_data_Daily[[#This Row],[ASML]]-1</f>
        <v>-1.5979726356563861E-2</v>
      </c>
      <c r="AC1443" s="68">
        <f>Z1444/Price_data_Daily[[#This Row],[S&amp;P500]]-1</f>
        <v>-3.6854047598744444E-4</v>
      </c>
      <c r="AD1443" s="70">
        <f t="shared" si="46"/>
        <v>298.85339199284266</v>
      </c>
      <c r="AE1443" s="70">
        <f t="shared" si="47"/>
        <v>200.33026763857197</v>
      </c>
    </row>
    <row r="1444" spans="24:31">
      <c r="X1444" s="6">
        <v>43364</v>
      </c>
      <c r="Y1444" s="49">
        <v>178.38290000000001</v>
      </c>
      <c r="Z1444" s="49">
        <v>2929.6698999999999</v>
      </c>
      <c r="AA1444" s="49">
        <v>2.1230000000000002</v>
      </c>
      <c r="AB1444" s="66">
        <f>Y1445/Price_data_Daily[[#This Row],[ASML]]-1</f>
        <v>1.6132712272308725E-2</v>
      </c>
      <c r="AC1444" s="68">
        <f>Z1445/Price_data_Daily[[#This Row],[S&amp;P500]]-1</f>
        <v>-3.5156861870341283E-3</v>
      </c>
      <c r="AD1444" s="70">
        <f t="shared" si="46"/>
        <v>303.67470777746666</v>
      </c>
      <c r="AE1444" s="70">
        <f t="shared" si="47"/>
        <v>199.6259692837902</v>
      </c>
    </row>
    <row r="1445" spans="24:31">
      <c r="X1445" s="6">
        <v>43367</v>
      </c>
      <c r="Y1445" s="49">
        <v>181.26070000000001</v>
      </c>
      <c r="Z1445" s="49">
        <v>2919.3701000000001</v>
      </c>
      <c r="AA1445" s="49">
        <v>2.1230000000000002</v>
      </c>
      <c r="AB1445" s="66">
        <f>Y1446/Price_data_Daily[[#This Row],[ASML]]-1</f>
        <v>-6.5805770362797888E-3</v>
      </c>
      <c r="AC1445" s="68">
        <f>Z1446/Price_data_Daily[[#This Row],[S&amp;P500]]-1</f>
        <v>-1.3050760504809134E-3</v>
      </c>
      <c r="AD1445" s="70">
        <f t="shared" si="46"/>
        <v>301.67635296896731</v>
      </c>
      <c r="AE1445" s="70">
        <f t="shared" si="47"/>
        <v>199.36544221222388</v>
      </c>
    </row>
    <row r="1446" spans="24:31">
      <c r="X1446" s="6">
        <v>43368</v>
      </c>
      <c r="Y1446" s="49">
        <v>180.06790000000001</v>
      </c>
      <c r="Z1446" s="49">
        <v>2915.5601000000001</v>
      </c>
      <c r="AA1446" s="49">
        <v>2.1680000000000001</v>
      </c>
      <c r="AB1446" s="66">
        <f>Y1447/Price_data_Daily[[#This Row],[ASML]]-1</f>
        <v>-7.4127592980203216E-3</v>
      </c>
      <c r="AC1446" s="68">
        <f>Z1447/Price_data_Daily[[#This Row],[S&amp;P500]]-1</f>
        <v>-3.2892822205929928E-3</v>
      </c>
      <c r="AD1446" s="70">
        <f t="shared" si="46"/>
        <v>299.44009877850374</v>
      </c>
      <c r="AE1446" s="70">
        <f t="shared" si="47"/>
        <v>198.70967300775456</v>
      </c>
    </row>
    <row r="1447" spans="24:31">
      <c r="X1447" s="6">
        <v>43369</v>
      </c>
      <c r="Y1447" s="49">
        <v>178.73310000000001</v>
      </c>
      <c r="Z1447" s="49">
        <v>2905.97</v>
      </c>
      <c r="AA1447" s="49">
        <v>2.16</v>
      </c>
      <c r="AB1447" s="66">
        <f>Y1448/Price_data_Daily[[#This Row],[ASML]]-1</f>
        <v>-3.1779228357819989E-4</v>
      </c>
      <c r="AC1447" s="68">
        <f>Z1448/Price_data_Daily[[#This Row],[S&amp;P500]]-1</f>
        <v>2.7632769780832067E-3</v>
      </c>
      <c r="AD1447" s="70">
        <f t="shared" si="46"/>
        <v>299.34493902571802</v>
      </c>
      <c r="AE1447" s="70">
        <f t="shared" si="47"/>
        <v>199.25876287249932</v>
      </c>
    </row>
    <row r="1448" spans="24:31">
      <c r="X1448" s="6">
        <v>43370</v>
      </c>
      <c r="Y1448" s="49">
        <v>178.6763</v>
      </c>
      <c r="Z1448" s="49">
        <v>2914</v>
      </c>
      <c r="AA1448" s="49">
        <v>2.14</v>
      </c>
      <c r="AB1448" s="66">
        <f>Y1449/Price_data_Daily[[#This Row],[ASML]]-1</f>
        <v>-3.8147196914196657E-3</v>
      </c>
      <c r="AC1448" s="68">
        <f>Z1449/Price_data_Daily[[#This Row],[S&amp;P500]]-1</f>
        <v>-6.8634179821724928E-6</v>
      </c>
      <c r="AD1448" s="70">
        <f t="shared" si="46"/>
        <v>298.20302199228979</v>
      </c>
      <c r="AE1448" s="70">
        <f t="shared" si="47"/>
        <v>199.25739527632311</v>
      </c>
    </row>
    <row r="1449" spans="24:31">
      <c r="X1449" s="6">
        <v>43371</v>
      </c>
      <c r="Y1449" s="49">
        <v>177.99469999999999</v>
      </c>
      <c r="Z1449" s="49">
        <v>2913.98</v>
      </c>
      <c r="AA1449" s="49">
        <v>2.15</v>
      </c>
      <c r="AB1449" s="66">
        <f>Y1450/Price_data_Daily[[#This Row],[ASML]]-1</f>
        <v>1.0956506008324984E-2</v>
      </c>
      <c r="AC1449" s="68">
        <f>Z1450/Price_data_Daily[[#This Row],[S&amp;P500]]-1</f>
        <v>3.6411025470317604E-3</v>
      </c>
      <c r="AD1449" s="70">
        <f t="shared" si="46"/>
        <v>301.47028519444899</v>
      </c>
      <c r="AE1449" s="70">
        <f t="shared" si="47"/>
        <v>199.98291188577863</v>
      </c>
    </row>
    <row r="1450" spans="24:31">
      <c r="X1450" s="6">
        <v>43374</v>
      </c>
      <c r="Y1450" s="49">
        <v>179.94489999999999</v>
      </c>
      <c r="Z1450" s="49">
        <v>2924.5900999999999</v>
      </c>
      <c r="AA1450" s="49">
        <v>2.1549999999999998</v>
      </c>
      <c r="AB1450" s="66">
        <f>Y1451/Price_data_Daily[[#This Row],[ASML]]-1</f>
        <v>4.2068433170383557E-4</v>
      </c>
      <c r="AC1450" s="68">
        <f>Z1451/Price_data_Daily[[#This Row],[S&amp;P500]]-1</f>
        <v>-3.9670516562295699E-4</v>
      </c>
      <c r="AD1450" s="70">
        <f t="shared" si="46"/>
        <v>301.59710901990456</v>
      </c>
      <c r="AE1450" s="70">
        <f t="shared" si="47"/>
        <v>199.90357763159722</v>
      </c>
    </row>
    <row r="1451" spans="24:31">
      <c r="X1451" s="6">
        <v>43375</v>
      </c>
      <c r="Y1451" s="49">
        <v>180.0206</v>
      </c>
      <c r="Z1451" s="49">
        <v>2923.4299000000001</v>
      </c>
      <c r="AA1451" s="49">
        <v>2.1749999999999998</v>
      </c>
      <c r="AB1451" s="66">
        <f>Y1452/Price_data_Daily[[#This Row],[ASML]]-1</f>
        <v>8.6767847679654064E-3</v>
      </c>
      <c r="AC1451" s="68">
        <f>Z1452/Price_data_Daily[[#This Row],[S&amp;P500]]-1</f>
        <v>7.115272372359982E-4</v>
      </c>
      <c r="AD1451" s="70">
        <f t="shared" si="46"/>
        <v>304.2140022215109</v>
      </c>
      <c r="AE1451" s="70">
        <f t="shared" si="47"/>
        <v>200.04581447190301</v>
      </c>
    </row>
    <row r="1452" spans="24:31">
      <c r="X1452" s="6">
        <v>43376</v>
      </c>
      <c r="Y1452" s="49">
        <v>181.58260000000001</v>
      </c>
      <c r="Z1452" s="49">
        <v>2925.51</v>
      </c>
      <c r="AA1452" s="49">
        <v>2.17</v>
      </c>
      <c r="AB1452" s="66">
        <f>Y1453/Price_data_Daily[[#This Row],[ASML]]-1</f>
        <v>-2.267838438264469E-2</v>
      </c>
      <c r="AC1452" s="68">
        <f>Z1453/Price_data_Daily[[#This Row],[S&amp;P500]]-1</f>
        <v>-8.1694815604801407E-3</v>
      </c>
      <c r="AD1452" s="70">
        <f t="shared" si="46"/>
        <v>297.31492014454875</v>
      </c>
      <c r="AE1452" s="70">
        <f t="shared" si="47"/>
        <v>198.41154387932357</v>
      </c>
    </row>
    <row r="1453" spans="24:31">
      <c r="X1453" s="6">
        <v>43377</v>
      </c>
      <c r="Y1453" s="49">
        <v>177.46459999999999</v>
      </c>
      <c r="Z1453" s="49">
        <v>2901.6100999999999</v>
      </c>
      <c r="AA1453" s="49">
        <v>2.17</v>
      </c>
      <c r="AB1453" s="66">
        <f>Y1454/Price_data_Daily[[#This Row],[ASML]]-1</f>
        <v>-1.9577989075004298E-2</v>
      </c>
      <c r="AC1453" s="68">
        <f>Z1454/Price_data_Daily[[#This Row],[S&amp;P500]]-1</f>
        <v>-5.527965318290029E-3</v>
      </c>
      <c r="AD1453" s="70">
        <f t="shared" si="46"/>
        <v>291.49409188612299</v>
      </c>
      <c r="AE1453" s="70">
        <f t="shared" si="47"/>
        <v>197.3147317460103</v>
      </c>
    </row>
    <row r="1454" spans="24:31">
      <c r="X1454" s="6">
        <v>43378</v>
      </c>
      <c r="Y1454" s="49">
        <v>173.99019999999999</v>
      </c>
      <c r="Z1454" s="49">
        <v>2885.5700999999999</v>
      </c>
      <c r="AA1454" s="49">
        <v>2.165</v>
      </c>
      <c r="AB1454" s="66">
        <f>Y1455/Price_data_Daily[[#This Row],[ASML]]-1</f>
        <v>-1.1479956917113676E-2</v>
      </c>
      <c r="AC1454" s="68">
        <f>Z1455/Price_data_Daily[[#This Row],[S&amp;P500]]-1</f>
        <v>-3.9513855511597029E-4</v>
      </c>
      <c r="AD1454" s="70">
        <f t="shared" si="46"/>
        <v>288.14775226967714</v>
      </c>
      <c r="AE1454" s="70">
        <f t="shared" si="47"/>
        <v>197.23676508800509</v>
      </c>
    </row>
    <row r="1455" spans="24:31">
      <c r="X1455" s="6">
        <v>43381</v>
      </c>
      <c r="Y1455" s="49">
        <v>171.99279999999999</v>
      </c>
      <c r="Z1455" s="49">
        <v>2884.4299000000001</v>
      </c>
      <c r="AA1455" s="49">
        <v>2.165</v>
      </c>
      <c r="AB1455" s="66">
        <f>Y1456/Price_data_Daily[[#This Row],[ASML]]-1</f>
        <v>6.9898274811504013E-3</v>
      </c>
      <c r="AC1455" s="68">
        <f>Z1456/Price_data_Daily[[#This Row],[S&amp;P500]]-1</f>
        <v>-1.4178885054547674E-3</v>
      </c>
      <c r="AD1455" s="70">
        <f t="shared" si="46"/>
        <v>290.16185534712343</v>
      </c>
      <c r="AE1455" s="70">
        <f t="shared" si="47"/>
        <v>196.95710534593371</v>
      </c>
    </row>
    <row r="1456" spans="24:31">
      <c r="X1456" s="6">
        <v>43382</v>
      </c>
      <c r="Y1456" s="49">
        <v>173.19499999999999</v>
      </c>
      <c r="Z1456" s="49">
        <v>2880.3400999999999</v>
      </c>
      <c r="AA1456" s="49">
        <v>2.1850000000000001</v>
      </c>
      <c r="AB1456" s="66">
        <f>Y1457/Price_data_Daily[[#This Row],[ASML]]-1</f>
        <v>-6.0289269320707883E-2</v>
      </c>
      <c r="AC1456" s="68">
        <f>Z1457/Price_data_Daily[[#This Row],[S&amp;P500]]-1</f>
        <v>-3.2864244052290825E-2</v>
      </c>
      <c r="AD1456" s="70">
        <f t="shared" si="46"/>
        <v>272.66820910350441</v>
      </c>
      <c r="AE1456" s="70">
        <f t="shared" si="47"/>
        <v>190.4842589680122</v>
      </c>
    </row>
    <row r="1457" spans="24:31">
      <c r="X1457" s="6">
        <v>43383</v>
      </c>
      <c r="Y1457" s="49">
        <v>162.75319999999999</v>
      </c>
      <c r="Z1457" s="49">
        <v>2785.6799000000001</v>
      </c>
      <c r="AA1457" s="49">
        <v>2.2200000000000002</v>
      </c>
      <c r="AB1457" s="66">
        <f>Y1458/Price_data_Daily[[#This Row],[ASML]]-1</f>
        <v>-8.1473052449965166E-4</v>
      </c>
      <c r="AC1457" s="68">
        <f>Z1458/Price_data_Daily[[#This Row],[S&amp;P500]]-1</f>
        <v>-2.0573002662653384E-2</v>
      </c>
      <c r="AD1457" s="70">
        <f t="shared" si="46"/>
        <v>272.44605799048713</v>
      </c>
      <c r="AE1457" s="70">
        <f t="shared" si="47"/>
        <v>186.56542580106972</v>
      </c>
    </row>
    <row r="1458" spans="24:31">
      <c r="X1458" s="6">
        <v>43384</v>
      </c>
      <c r="Y1458" s="49">
        <v>162.6206</v>
      </c>
      <c r="Z1458" s="49">
        <v>2728.3701000000001</v>
      </c>
      <c r="AA1458" s="49">
        <v>2.2149999999999999</v>
      </c>
      <c r="AB1458" s="66">
        <f>Y1459/Price_data_Daily[[#This Row],[ASML]]-1</f>
        <v>1.4553506751297185E-2</v>
      </c>
      <c r="AC1458" s="68">
        <f>Z1459/Price_data_Daily[[#This Row],[S&amp;P500]]-1</f>
        <v>1.4206210513742157E-2</v>
      </c>
      <c r="AD1458" s="70">
        <f t="shared" si="46"/>
        <v>276.41110353481599</v>
      </c>
      <c r="AE1458" s="70">
        <f t="shared" si="47"/>
        <v>189.21581351458565</v>
      </c>
    </row>
    <row r="1459" spans="24:31">
      <c r="X1459" s="6">
        <v>43385</v>
      </c>
      <c r="Y1459" s="49">
        <v>164.9873</v>
      </c>
      <c r="Z1459" s="49">
        <v>2767.1298999999999</v>
      </c>
      <c r="AA1459" s="49">
        <v>2.218</v>
      </c>
      <c r="AB1459" s="66">
        <f>Y1460/Price_data_Daily[[#This Row],[ASML]]-1</f>
        <v>-5.3361682990146209E-3</v>
      </c>
      <c r="AC1459" s="68">
        <f>Z1460/Price_data_Daily[[#This Row],[S&amp;P500]]-1</f>
        <v>-5.9049992557269615E-3</v>
      </c>
      <c r="AD1459" s="70">
        <f t="shared" si="46"/>
        <v>274.93612736663783</v>
      </c>
      <c r="AE1459" s="70">
        <f t="shared" si="47"/>
        <v>188.09849427661024</v>
      </c>
    </row>
    <row r="1460" spans="24:31">
      <c r="X1460" s="6">
        <v>43388</v>
      </c>
      <c r="Y1460" s="49">
        <v>164.1069</v>
      </c>
      <c r="Z1460" s="49">
        <v>2750.79</v>
      </c>
      <c r="AA1460" s="49">
        <v>2.23</v>
      </c>
      <c r="AB1460" s="66">
        <f>Y1461/Price_data_Daily[[#This Row],[ASML]]-1</f>
        <v>4.8284380486134371E-2</v>
      </c>
      <c r="AC1460" s="68">
        <f>Z1461/Price_data_Daily[[#This Row],[S&amp;P500]]-1</f>
        <v>2.1495606716615878E-2</v>
      </c>
      <c r="AD1460" s="70">
        <f t="shared" si="46"/>
        <v>288.21124794979289</v>
      </c>
      <c r="AE1460" s="70">
        <f t="shared" si="47"/>
        <v>192.14178553356788</v>
      </c>
    </row>
    <row r="1461" spans="24:31">
      <c r="X1461" s="6">
        <v>43389</v>
      </c>
      <c r="Y1461" s="49">
        <v>172.0307</v>
      </c>
      <c r="Z1461" s="49">
        <v>2809.9198999999999</v>
      </c>
      <c r="AA1461" s="49">
        <v>2.2599999999999998</v>
      </c>
      <c r="AB1461" s="66">
        <f>Y1462/Price_data_Daily[[#This Row],[ASML]]-1</f>
        <v>1.8104326727729436E-2</v>
      </c>
      <c r="AC1461" s="68">
        <f>Z1462/Price_data_Daily[[#This Row],[S&amp;P500]]-1</f>
        <v>-2.5264065356445098E-4</v>
      </c>
      <c r="AD1461" s="70">
        <f t="shared" si="46"/>
        <v>293.42911854928258</v>
      </c>
      <c r="AE1461" s="70">
        <f t="shared" si="47"/>
        <v>192.09324270729365</v>
      </c>
    </row>
    <row r="1462" spans="24:31">
      <c r="X1462" s="6">
        <v>43390</v>
      </c>
      <c r="Y1462" s="49">
        <v>175.14519999999999</v>
      </c>
      <c r="Z1462" s="49">
        <v>2809.21</v>
      </c>
      <c r="AA1462" s="49">
        <v>2.2599999999999998</v>
      </c>
      <c r="AB1462" s="66">
        <f>Y1463/Price_data_Daily[[#This Row],[ASML]]-1</f>
        <v>-4.6322137289517396E-2</v>
      </c>
      <c r="AC1462" s="68">
        <f>Z1463/Price_data_Daily[[#This Row],[S&amp;P500]]-1</f>
        <v>-1.4391946490294405E-2</v>
      </c>
      <c r="AD1462" s="70">
        <f t="shared" si="46"/>
        <v>279.83685463510062</v>
      </c>
      <c r="AE1462" s="70">
        <f t="shared" si="47"/>
        <v>189.32864703710314</v>
      </c>
    </row>
    <row r="1463" spans="24:31">
      <c r="X1463" s="6">
        <v>43391</v>
      </c>
      <c r="Y1463" s="49">
        <v>167.03210000000001</v>
      </c>
      <c r="Z1463" s="49">
        <v>2768.78</v>
      </c>
      <c r="AA1463" s="49">
        <v>2.2549999999999999</v>
      </c>
      <c r="AB1463" s="66">
        <f>Y1464/Price_data_Daily[[#This Row],[ASML]]-1</f>
        <v>-3.8537502671643908E-3</v>
      </c>
      <c r="AC1463" s="68">
        <f>Z1464/Price_data_Daily[[#This Row],[S&amp;P500]]-1</f>
        <v>-3.6116990154511086E-4</v>
      </c>
      <c r="AD1463" s="70">
        <f t="shared" si="46"/>
        <v>278.75843328178814</v>
      </c>
      <c r="AE1463" s="70">
        <f t="shared" si="47"/>
        <v>189.26026722829309</v>
      </c>
    </row>
    <row r="1464" spans="24:31">
      <c r="X1464" s="6">
        <v>43392</v>
      </c>
      <c r="Y1464" s="49">
        <v>166.38839999999999</v>
      </c>
      <c r="Z1464" s="49">
        <v>2767.78</v>
      </c>
      <c r="AA1464" s="49">
        <v>2.2599999999999998</v>
      </c>
      <c r="AB1464" s="66">
        <f>Y1465/Price_data_Daily[[#This Row],[ASML]]-1</f>
        <v>3.2430145370712093E-3</v>
      </c>
      <c r="AC1464" s="68">
        <f>Z1465/Price_data_Daily[[#This Row],[S&amp;P500]]-1</f>
        <v>-4.2995107992688242E-3</v>
      </c>
      <c r="AD1464" s="70">
        <f t="shared" si="46"/>
        <v>279.66245093325216</v>
      </c>
      <c r="AE1464" s="70">
        <f t="shared" si="47"/>
        <v>188.44654066547253</v>
      </c>
    </row>
    <row r="1465" spans="24:31">
      <c r="X1465" s="6">
        <v>43395</v>
      </c>
      <c r="Y1465" s="49">
        <v>166.928</v>
      </c>
      <c r="Z1465" s="49">
        <v>2755.8798999999999</v>
      </c>
      <c r="AA1465" s="49">
        <v>2.258</v>
      </c>
      <c r="AB1465" s="66">
        <f>Y1466/Price_data_Daily[[#This Row],[ASML]]-1</f>
        <v>-1.9168144349659744E-2</v>
      </c>
      <c r="AC1465" s="68">
        <f>Z1466/Price_data_Daily[[#This Row],[S&amp;P500]]-1</f>
        <v>-5.5118512239956674E-3</v>
      </c>
      <c r="AD1465" s="70">
        <f t="shared" si="46"/>
        <v>274.30184070458392</v>
      </c>
      <c r="AE1465" s="70">
        <f t="shared" si="47"/>
        <v>187.4078513696478</v>
      </c>
    </row>
    <row r="1466" spans="24:31">
      <c r="X1466" s="6">
        <v>43396</v>
      </c>
      <c r="Y1466" s="49">
        <v>163.72829999999999</v>
      </c>
      <c r="Z1466" s="49">
        <v>2740.6898999999999</v>
      </c>
      <c r="AA1466" s="49">
        <v>2.29</v>
      </c>
      <c r="AB1466" s="66">
        <f>Y1467/Price_data_Daily[[#This Row],[ASML]]-1</f>
        <v>-8.5516065335070279E-2</v>
      </c>
      <c r="AC1466" s="68">
        <f>Z1467/Price_data_Daily[[#This Row],[S&amp;P500]]-1</f>
        <v>-3.0864418480908706E-2</v>
      </c>
      <c r="AD1466" s="70">
        <f t="shared" si="46"/>
        <v>250.84462657336067</v>
      </c>
      <c r="AE1466" s="70">
        <f t="shared" si="47"/>
        <v>181.62361701836704</v>
      </c>
    </row>
    <row r="1467" spans="24:31">
      <c r="X1467" s="6">
        <v>43397</v>
      </c>
      <c r="Y1467" s="49">
        <v>149.7269</v>
      </c>
      <c r="Z1467" s="49">
        <v>2656.1001000000001</v>
      </c>
      <c r="AA1467" s="49">
        <v>2.2850000000000001</v>
      </c>
      <c r="AB1467" s="66">
        <f>Y1468/Price_data_Daily[[#This Row],[ASML]]-1</f>
        <v>6.8790578045762052E-2</v>
      </c>
      <c r="AC1467" s="68">
        <f>Z1468/Price_data_Daily[[#This Row],[S&amp;P500]]-1</f>
        <v>1.8625051066411213E-2</v>
      </c>
      <c r="AD1467" s="70">
        <f t="shared" si="46"/>
        <v>268.10037343501546</v>
      </c>
      <c r="AE1467" s="70">
        <f t="shared" si="47"/>
        <v>185.00636616020043</v>
      </c>
    </row>
    <row r="1468" spans="24:31">
      <c r="X1468" s="6">
        <v>43398</v>
      </c>
      <c r="Y1468" s="49">
        <v>160.02670000000001</v>
      </c>
      <c r="Z1468" s="49">
        <v>2705.5700999999999</v>
      </c>
      <c r="AA1468" s="49">
        <v>2.2799999999999998</v>
      </c>
      <c r="AB1468" s="66">
        <f>Y1469/Price_data_Daily[[#This Row],[ASML]]-1</f>
        <v>-1.6741581248629123E-2</v>
      </c>
      <c r="AC1468" s="68">
        <f>Z1469/Price_data_Daily[[#This Row],[S&amp;P500]]-1</f>
        <v>-1.7327290836042342E-2</v>
      </c>
      <c r="AD1468" s="70">
        <f t="shared" si="46"/>
        <v>263.61194925036534</v>
      </c>
      <c r="AE1468" s="70">
        <f t="shared" si="47"/>
        <v>181.80070704722328</v>
      </c>
    </row>
    <row r="1469" spans="24:31">
      <c r="X1469" s="6">
        <v>43399</v>
      </c>
      <c r="Y1469" s="49">
        <v>157.3476</v>
      </c>
      <c r="Z1469" s="49">
        <v>2658.6898999999999</v>
      </c>
      <c r="AA1469" s="49">
        <v>2.2730000000000001</v>
      </c>
      <c r="AB1469" s="66">
        <f>Y1470/Price_data_Daily[[#This Row],[ASML]]-1</f>
        <v>-1.708637437113758E-2</v>
      </c>
      <c r="AC1469" s="68">
        <f>Z1470/Price_data_Daily[[#This Row],[S&amp;P500]]-1</f>
        <v>-6.55958410192925E-3</v>
      </c>
      <c r="AD1469" s="70">
        <f t="shared" si="46"/>
        <v>259.10777679676829</v>
      </c>
      <c r="AE1469" s="70">
        <f t="shared" si="47"/>
        <v>180.60817001955681</v>
      </c>
    </row>
    <row r="1470" spans="24:31">
      <c r="X1470" s="6">
        <v>43402</v>
      </c>
      <c r="Y1470" s="49">
        <v>154.6591</v>
      </c>
      <c r="Z1470" s="49">
        <v>2641.25</v>
      </c>
      <c r="AA1470" s="49">
        <v>2.2599999999999998</v>
      </c>
      <c r="AB1470" s="66">
        <f>Y1471/Price_data_Daily[[#This Row],[ASML]]-1</f>
        <v>3.2869711513903832E-2</v>
      </c>
      <c r="AC1470" s="68">
        <f>Z1471/Price_data_Daily[[#This Row],[S&amp;P500]]-1</f>
        <v>1.5666786559394241E-2</v>
      </c>
      <c r="AD1470" s="70">
        <f t="shared" si="46"/>
        <v>267.62457467108703</v>
      </c>
      <c r="AE1470" s="70">
        <f t="shared" si="47"/>
        <v>183.437719670136</v>
      </c>
    </row>
    <row r="1471" spans="24:31">
      <c r="X1471" s="6">
        <v>43403</v>
      </c>
      <c r="Y1471" s="49">
        <v>159.74270000000001</v>
      </c>
      <c r="Z1471" s="49">
        <v>2682.6298999999999</v>
      </c>
      <c r="AA1471" s="49">
        <v>2.2829999999999999</v>
      </c>
      <c r="AB1471" s="66">
        <f>Y1472/Price_data_Daily[[#This Row],[ASML]]-1</f>
        <v>2.1453249506863115E-2</v>
      </c>
      <c r="AC1471" s="68">
        <f>Z1472/Price_data_Daily[[#This Row],[S&amp;P500]]-1</f>
        <v>1.0851329137873122E-2</v>
      </c>
      <c r="AD1471" s="70">
        <f t="shared" si="46"/>
        <v>273.36599144567396</v>
      </c>
      <c r="AE1471" s="70">
        <f t="shared" si="47"/>
        <v>185.42826274257754</v>
      </c>
    </row>
    <row r="1472" spans="24:31">
      <c r="X1472" s="6">
        <v>43404</v>
      </c>
      <c r="Y1472" s="49">
        <v>163.16970000000001</v>
      </c>
      <c r="Z1472" s="49">
        <v>2711.74</v>
      </c>
      <c r="AA1472" s="49">
        <v>2.278</v>
      </c>
      <c r="AB1472" s="66">
        <f>Y1473/Price_data_Daily[[#This Row],[ASML]]-1</f>
        <v>1.9493815334587161E-2</v>
      </c>
      <c r="AC1472" s="68">
        <f>Z1473/Price_data_Daily[[#This Row],[S&amp;P500]]-1</f>
        <v>1.0557833715621801E-2</v>
      </c>
      <c r="AD1472" s="70">
        <f t="shared" si="46"/>
        <v>278.69493760167228</v>
      </c>
      <c r="AE1472" s="70">
        <f t="shared" si="47"/>
        <v>187.3859835067903</v>
      </c>
    </row>
    <row r="1473" spans="24:31">
      <c r="X1473" s="6">
        <v>43405</v>
      </c>
      <c r="Y1473" s="49">
        <v>166.35050000000001</v>
      </c>
      <c r="Z1473" s="49">
        <v>2740.3701000000001</v>
      </c>
      <c r="AA1473" s="49">
        <v>2.27</v>
      </c>
      <c r="AB1473" s="66">
        <f>Y1474/Price_data_Daily[[#This Row],[ASML]]-1</f>
        <v>-4.1538799101896728E-3</v>
      </c>
      <c r="AC1473" s="68">
        <f>Z1474/Price_data_Daily[[#This Row],[S&amp;P500]]-1</f>
        <v>-6.3166650373246425E-3</v>
      </c>
      <c r="AD1473" s="70">
        <f t="shared" si="46"/>
        <v>277.53727229929711</v>
      </c>
      <c r="AE1473" s="70">
        <f t="shared" si="47"/>
        <v>186.20232901628827</v>
      </c>
    </row>
    <row r="1474" spans="24:31">
      <c r="X1474" s="6">
        <v>43406</v>
      </c>
      <c r="Y1474" s="49">
        <v>165.65950000000001</v>
      </c>
      <c r="Z1474" s="49">
        <v>2723.0601000000001</v>
      </c>
      <c r="AA1474" s="49">
        <v>2.2730000000000001</v>
      </c>
      <c r="AB1474" s="66">
        <f>Y1475/Price_data_Daily[[#This Row],[ASML]]-1</f>
        <v>-1.2172558772663211E-2</v>
      </c>
      <c r="AC1474" s="68">
        <f>Z1475/Price_data_Daily[[#This Row],[S&amp;P500]]-1</f>
        <v>5.6003170844447503E-3</v>
      </c>
      <c r="AD1474" s="70">
        <f t="shared" si="46"/>
        <v>274.15893354062928</v>
      </c>
      <c r="AE1474" s="70">
        <f t="shared" si="47"/>
        <v>187.2451211006416</v>
      </c>
    </row>
    <row r="1475" spans="24:31">
      <c r="X1475" s="6">
        <v>43409</v>
      </c>
      <c r="Y1475" s="49">
        <v>163.643</v>
      </c>
      <c r="Z1475" s="49">
        <v>2738.3101000000001</v>
      </c>
      <c r="AA1475" s="49">
        <v>2.2679999999999998</v>
      </c>
      <c r="AB1475" s="66">
        <f>Y1476/Price_data_Daily[[#This Row],[ASML]]-1</f>
        <v>2.6438038901755778E-2</v>
      </c>
      <c r="AC1475" s="68">
        <f>Z1476/Price_data_Daily[[#This Row],[S&amp;P500]]-1</f>
        <v>6.2592983899083521E-3</v>
      </c>
      <c r="AD1475" s="70">
        <f t="shared" si="46"/>
        <v>281.40715809084031</v>
      </c>
      <c r="AE1475" s="70">
        <f t="shared" si="47"/>
        <v>188.41714418566505</v>
      </c>
    </row>
    <row r="1476" spans="24:31">
      <c r="X1476" s="6">
        <v>43410</v>
      </c>
      <c r="Y1476" s="49">
        <v>167.96940000000001</v>
      </c>
      <c r="Z1476" s="49">
        <v>2755.45</v>
      </c>
      <c r="AA1476" s="49">
        <v>2.31</v>
      </c>
      <c r="AB1476" s="66">
        <f>Y1477/Price_data_Daily[[#This Row],[ASML]]-1</f>
        <v>-5.6557920668942607E-5</v>
      </c>
      <c r="AC1476" s="68">
        <f>Z1477/Price_data_Daily[[#This Row],[S&amp;P500]]-1</f>
        <v>2.1208840661235184E-2</v>
      </c>
      <c r="AD1476" s="70">
        <f t="shared" si="46"/>
        <v>281.39124228711734</v>
      </c>
      <c r="AE1476" s="70">
        <f t="shared" si="47"/>
        <v>192.41325337454379</v>
      </c>
    </row>
    <row r="1477" spans="24:31">
      <c r="X1477" s="6">
        <v>43411</v>
      </c>
      <c r="Y1477" s="49">
        <v>167.9599</v>
      </c>
      <c r="Z1477" s="49">
        <v>2813.8899000000001</v>
      </c>
      <c r="AA1477" s="49">
        <v>2.31</v>
      </c>
      <c r="AB1477" s="66">
        <f>Y1478/Price_data_Daily[[#This Row],[ASML]]-1</f>
        <v>-1.369612627776029E-2</v>
      </c>
      <c r="AC1477" s="68">
        <f>Z1478/Price_data_Daily[[#This Row],[S&amp;P500]]-1</f>
        <v>-2.5089112406281311E-3</v>
      </c>
      <c r="AD1477" s="70">
        <f t="shared" si="46"/>
        <v>277.53727229929711</v>
      </c>
      <c r="AE1477" s="70">
        <f t="shared" si="47"/>
        <v>191.93050560030656</v>
      </c>
    </row>
    <row r="1478" spans="24:31">
      <c r="X1478" s="6">
        <v>43412</v>
      </c>
      <c r="Y1478" s="49">
        <v>165.65950000000001</v>
      </c>
      <c r="Z1478" s="49">
        <v>2806.8301000000001</v>
      </c>
      <c r="AA1478" s="49">
        <v>2.3029999999999999</v>
      </c>
      <c r="AB1478" s="66">
        <f>Y1479/Price_data_Daily[[#This Row],[ASML]]-1</f>
        <v>2.9144117904496003E-3</v>
      </c>
      <c r="AC1478" s="68">
        <f>Z1479/Price_data_Daily[[#This Row],[S&amp;P500]]-1</f>
        <v>-9.1990249071363106E-3</v>
      </c>
      <c r="AD1478" s="70">
        <f t="shared" si="46"/>
        <v>278.34613019797541</v>
      </c>
      <c r="AE1478" s="70">
        <f t="shared" si="47"/>
        <v>190.16493209885007</v>
      </c>
    </row>
    <row r="1479" spans="24:31">
      <c r="X1479" s="6">
        <v>43413</v>
      </c>
      <c r="Y1479" s="49">
        <v>166.14230000000001</v>
      </c>
      <c r="Z1479" s="49">
        <v>2781.01</v>
      </c>
      <c r="AA1479" s="49">
        <v>2.2999999999999998</v>
      </c>
      <c r="AB1479" s="66">
        <f>Y1480/Price_data_Daily[[#This Row],[ASML]]-1</f>
        <v>-3.703692557524485E-2</v>
      </c>
      <c r="AC1479" s="68">
        <f>Z1480/Price_data_Daily[[#This Row],[S&amp;P500]]-1</f>
        <v>-1.9701475363267495E-2</v>
      </c>
      <c r="AD1479" s="70">
        <f t="shared" si="46"/>
        <v>268.03704528967558</v>
      </c>
      <c r="AE1479" s="70">
        <f t="shared" si="47"/>
        <v>186.41840237414715</v>
      </c>
    </row>
    <row r="1480" spans="24:31">
      <c r="X1480" s="6">
        <v>43416</v>
      </c>
      <c r="Y1480" s="49">
        <v>159.9889</v>
      </c>
      <c r="Z1480" s="49">
        <v>2726.22</v>
      </c>
      <c r="AA1480" s="49">
        <v>2.2999999999999998</v>
      </c>
      <c r="AB1480" s="66">
        <f>Y1481/Price_data_Daily[[#This Row],[ASML]]-1</f>
        <v>1.118327583976142E-2</v>
      </c>
      <c r="AC1480" s="68">
        <f>Z1481/Price_data_Daily[[#This Row],[S&amp;P500]]-1</f>
        <v>-1.4819420296233732E-3</v>
      </c>
      <c r="AD1480" s="70">
        <f t="shared" si="46"/>
        <v>271.03457750242467</v>
      </c>
      <c r="AE1480" s="70">
        <f t="shared" si="47"/>
        <v>186.14214110857367</v>
      </c>
    </row>
    <row r="1481" spans="24:31">
      <c r="X1481" s="6">
        <v>43417</v>
      </c>
      <c r="Y1481" s="49">
        <v>161.77809999999999</v>
      </c>
      <c r="Z1481" s="49">
        <v>2722.1799000000001</v>
      </c>
      <c r="AA1481" s="49">
        <v>2.2949999999999999</v>
      </c>
      <c r="AB1481" s="66">
        <f>Y1482/Price_data_Daily[[#This Row],[ASML]]-1</f>
        <v>1.0767217565294862E-2</v>
      </c>
      <c r="AC1481" s="68">
        <f>Z1482/Price_data_Daily[[#This Row],[S&amp;P500]]-1</f>
        <v>-7.5673911191541654E-3</v>
      </c>
      <c r="AD1481" s="70">
        <f t="shared" si="46"/>
        <v>273.95286576611107</v>
      </c>
      <c r="AE1481" s="70">
        <f t="shared" si="47"/>
        <v>184.73353072304832</v>
      </c>
    </row>
    <row r="1482" spans="24:31">
      <c r="X1482" s="6">
        <v>43418</v>
      </c>
      <c r="Y1482" s="49">
        <v>163.52000000000001</v>
      </c>
      <c r="Z1482" s="49">
        <v>2701.5801000000001</v>
      </c>
      <c r="AA1482" s="49">
        <v>2.3250000000000002</v>
      </c>
      <c r="AB1482" s="66">
        <f>Y1483/Price_data_Daily[[#This Row],[ASML]]-1</f>
        <v>2.3504770058708324E-2</v>
      </c>
      <c r="AC1482" s="68">
        <f>Z1483/Price_data_Daily[[#This Row],[S&amp;P500]]-1</f>
        <v>1.0593763257287669E-2</v>
      </c>
      <c r="AD1482" s="70">
        <f t="shared" si="46"/>
        <v>280.39206488286771</v>
      </c>
      <c r="AE1482" s="70">
        <f t="shared" si="47"/>
        <v>186.69055401321117</v>
      </c>
    </row>
    <row r="1483" spans="24:31">
      <c r="X1483" s="6">
        <v>43419</v>
      </c>
      <c r="Y1483" s="49">
        <v>167.36349999999999</v>
      </c>
      <c r="Z1483" s="49">
        <v>2730.2</v>
      </c>
      <c r="AA1483" s="49">
        <v>2.31</v>
      </c>
      <c r="AB1483" s="66">
        <f>Y1484/Price_data_Daily[[#This Row],[ASML]]-1</f>
        <v>-4.4120133720912835E-2</v>
      </c>
      <c r="AC1483" s="68">
        <f>Z1484/Price_data_Daily[[#This Row],[S&amp;P500]]-1</f>
        <v>2.2232803457622463E-3</v>
      </c>
      <c r="AD1483" s="70">
        <f t="shared" si="46"/>
        <v>268.02112948595271</v>
      </c>
      <c r="AE1483" s="70">
        <f t="shared" si="47"/>
        <v>187.10561945268822</v>
      </c>
    </row>
    <row r="1484" spans="24:31">
      <c r="X1484" s="6">
        <v>43420</v>
      </c>
      <c r="Y1484" s="49">
        <v>159.9794</v>
      </c>
      <c r="Z1484" s="49">
        <v>2736.27</v>
      </c>
      <c r="AA1484" s="49">
        <v>2.2999999999999998</v>
      </c>
      <c r="AB1484" s="66">
        <f>Y1485/Price_data_Daily[[#This Row],[ASML]]-1</f>
        <v>-3.1954739172668445E-2</v>
      </c>
      <c r="AC1484" s="68">
        <f>Z1485/Price_data_Daily[[#This Row],[S&amp;P500]]-1</f>
        <v>-1.6643094431470606E-2</v>
      </c>
      <c r="AD1484" s="70">
        <f t="shared" si="46"/>
        <v>259.4565842004651</v>
      </c>
      <c r="AE1484" s="70">
        <f t="shared" si="47"/>
        <v>183.99160295947831</v>
      </c>
    </row>
    <row r="1485" spans="24:31">
      <c r="X1485" s="6">
        <v>43423</v>
      </c>
      <c r="Y1485" s="49">
        <v>154.8673</v>
      </c>
      <c r="Z1485" s="49">
        <v>2690.73</v>
      </c>
      <c r="AA1485" s="49">
        <v>2.2999999999999998</v>
      </c>
      <c r="AB1485" s="66">
        <f>Y1486/Price_data_Daily[[#This Row],[ASML]]-1</f>
        <v>-1.3815053274642164E-2</v>
      </c>
      <c r="AC1485" s="68">
        <f>Z1486/Price_data_Daily[[#This Row],[S&amp;P500]]-1</f>
        <v>-1.8151245201116439E-2</v>
      </c>
      <c r="AD1485" s="70">
        <f t="shared" si="46"/>
        <v>255.872177667279</v>
      </c>
      <c r="AE1485" s="70">
        <f t="shared" si="47"/>
        <v>180.65192625921435</v>
      </c>
    </row>
    <row r="1486" spans="24:31">
      <c r="X1486" s="6">
        <v>43424</v>
      </c>
      <c r="Y1486" s="49">
        <v>152.7278</v>
      </c>
      <c r="Z1486" s="49">
        <v>2641.8899000000001</v>
      </c>
      <c r="AA1486" s="49">
        <v>2.335</v>
      </c>
      <c r="AB1486" s="66">
        <f>Y1487/Price_data_Daily[[#This Row],[ASML]]-1</f>
        <v>1.599250431159227E-2</v>
      </c>
      <c r="AC1486" s="68">
        <f>Z1487/Price_data_Daily[[#This Row],[S&amp;P500]]-1</f>
        <v>3.0432759518101982E-3</v>
      </c>
      <c r="AD1486" s="70">
        <f t="shared" ref="AD1486:AD1549" si="48">AD1485*(1+AB1486)</f>
        <v>259.96421457183948</v>
      </c>
      <c r="AE1486" s="70">
        <f t="shared" ref="AE1486:AE1549" si="49">AE1485*(1+AC1486)</f>
        <v>181.2016999220472</v>
      </c>
    </row>
    <row r="1487" spans="24:31">
      <c r="X1487" s="6">
        <v>43425</v>
      </c>
      <c r="Y1487" s="49">
        <v>155.1703</v>
      </c>
      <c r="Z1487" s="49">
        <v>2649.9299000000001</v>
      </c>
      <c r="AA1487" s="49">
        <v>2.35</v>
      </c>
      <c r="AB1487" s="66">
        <f>Y1488/Price_data_Daily[[#This Row],[ASML]]-1</f>
        <v>-1.5254207796207009E-3</v>
      </c>
      <c r="AC1487" s="68">
        <f>Z1488/Price_data_Daily[[#This Row],[S&amp;P500]]-1</f>
        <v>-6.5548149028394898E-3</v>
      </c>
      <c r="AD1487" s="70">
        <f t="shared" si="48"/>
        <v>259.5676597569738</v>
      </c>
      <c r="AE1487" s="70">
        <f t="shared" si="49"/>
        <v>180.0139563189783</v>
      </c>
    </row>
    <row r="1488" spans="24:31">
      <c r="X1488" s="6">
        <v>43427</v>
      </c>
      <c r="Y1488" s="49">
        <v>154.93360000000001</v>
      </c>
      <c r="Z1488" s="49">
        <v>2632.5601000000001</v>
      </c>
      <c r="AA1488" s="49">
        <v>2.3479999999999999</v>
      </c>
      <c r="AB1488" s="66">
        <f>Y1489/Price_data_Daily[[#This Row],[ASML]]-1</f>
        <v>2.3035674637392978E-2</v>
      </c>
      <c r="AC1488" s="68">
        <f>Z1489/Price_data_Daily[[#This Row],[S&amp;P500]]-1</f>
        <v>1.5532370941882645E-2</v>
      </c>
      <c r="AD1488" s="70">
        <f t="shared" si="48"/>
        <v>265.54697591352499</v>
      </c>
      <c r="AE1488" s="70">
        <f t="shared" si="49"/>
        <v>182.80999986324053</v>
      </c>
    </row>
    <row r="1489" spans="24:31">
      <c r="X1489" s="6">
        <v>43430</v>
      </c>
      <c r="Y1489" s="49">
        <v>158.5026</v>
      </c>
      <c r="Z1489" s="49">
        <v>2673.45</v>
      </c>
      <c r="AA1489" s="49">
        <v>2.343</v>
      </c>
      <c r="AB1489" s="66">
        <f>Y1490/Price_data_Daily[[#This Row],[ASML]]-1</f>
        <v>-1.1924094620530123E-4</v>
      </c>
      <c r="AC1489" s="68">
        <f>Z1490/Price_data_Daily[[#This Row],[S&amp;P500]]-1</f>
        <v>3.2616656380333175E-3</v>
      </c>
      <c r="AD1489" s="70">
        <f t="shared" si="48"/>
        <v>265.51531184085508</v>
      </c>
      <c r="AE1489" s="70">
        <f t="shared" si="49"/>
        <v>183.40626495808334</v>
      </c>
    </row>
    <row r="1490" spans="24:31">
      <c r="X1490" s="6">
        <v>43431</v>
      </c>
      <c r="Y1490" s="49">
        <v>158.4837</v>
      </c>
      <c r="Z1490" s="49">
        <v>2682.1698999999999</v>
      </c>
      <c r="AA1490" s="49">
        <v>2.3530000000000002</v>
      </c>
      <c r="AB1490" s="66">
        <f>Y1491/Price_data_Daily[[#This Row],[ASML]]-1</f>
        <v>4.1215595042266351E-2</v>
      </c>
      <c r="AC1490" s="68">
        <f>Z1491/Price_data_Daily[[#This Row],[S&amp;P500]]-1</f>
        <v>2.2973973423533023E-2</v>
      </c>
      <c r="AD1490" s="70">
        <f t="shared" si="48"/>
        <v>276.45868341120882</v>
      </c>
      <c r="AE1490" s="70">
        <f t="shared" si="49"/>
        <v>187.6198356149398</v>
      </c>
    </row>
    <row r="1491" spans="24:31">
      <c r="X1491" s="6">
        <v>43432</v>
      </c>
      <c r="Y1491" s="49">
        <v>165.01570000000001</v>
      </c>
      <c r="Z1491" s="49">
        <v>2743.79</v>
      </c>
      <c r="AA1491" s="49">
        <v>2.335</v>
      </c>
      <c r="AB1491" s="66">
        <f>Y1492/Price_data_Daily[[#This Row],[ASML]]-1</f>
        <v>-1.6005749755932275E-2</v>
      </c>
      <c r="AC1491" s="68">
        <f>Z1492/Price_data_Daily[[#This Row],[S&amp;P500]]-1</f>
        <v>-2.1831116812874862E-3</v>
      </c>
      <c r="AD1491" s="70">
        <f t="shared" si="48"/>
        <v>272.03375490667452</v>
      </c>
      <c r="AE1491" s="70">
        <f t="shared" si="49"/>
        <v>187.21024056016759</v>
      </c>
    </row>
    <row r="1492" spans="24:31">
      <c r="X1492" s="6">
        <v>43433</v>
      </c>
      <c r="Y1492" s="49">
        <v>162.37450000000001</v>
      </c>
      <c r="Z1492" s="49">
        <v>2737.8</v>
      </c>
      <c r="AA1492" s="49">
        <v>2.31</v>
      </c>
      <c r="AB1492" s="66">
        <f>Y1493/Price_data_Daily[[#This Row],[ASML]]-1</f>
        <v>-9.9091914062854336E-4</v>
      </c>
      <c r="AC1492" s="68">
        <f>Z1493/Price_data_Daily[[#This Row],[S&amp;P500]]-1</f>
        <v>8.1707575425522538E-3</v>
      </c>
      <c r="AD1492" s="70">
        <f t="shared" si="48"/>
        <v>271.76419145204045</v>
      </c>
      <c r="AE1492" s="70">
        <f t="shared" si="49"/>
        <v>188.7398900452676</v>
      </c>
    </row>
    <row r="1493" spans="24:31">
      <c r="X1493" s="6">
        <v>43434</v>
      </c>
      <c r="Y1493" s="49">
        <v>162.21360000000001</v>
      </c>
      <c r="Z1493" s="49">
        <v>2760.1698999999999</v>
      </c>
      <c r="AA1493" s="49">
        <v>2.3079999999999998</v>
      </c>
      <c r="AB1493" s="66">
        <f>Y1494/Price_data_Daily[[#This Row],[ASML]]-1</f>
        <v>3.6824902474268395E-2</v>
      </c>
      <c r="AC1493" s="68">
        <f>Z1494/Price_data_Daily[[#This Row],[S&amp;P500]]-1</f>
        <v>1.0941427917172897E-2</v>
      </c>
      <c r="AD1493" s="70">
        <f t="shared" si="48"/>
        <v>281.77188129826027</v>
      </c>
      <c r="AE1493" s="70">
        <f t="shared" si="49"/>
        <v>190.80497394729304</v>
      </c>
    </row>
    <row r="1494" spans="24:31">
      <c r="X1494" s="6">
        <v>43437</v>
      </c>
      <c r="Y1494" s="49">
        <v>168.18709999999999</v>
      </c>
      <c r="Z1494" s="49">
        <v>2790.3701000000001</v>
      </c>
      <c r="AA1494" s="49">
        <v>2.2879999999999998</v>
      </c>
      <c r="AB1494" s="66">
        <f>Y1495/Price_data_Daily[[#This Row],[ASML]]-1</f>
        <v>-4.5141987702980724E-2</v>
      </c>
      <c r="AC1494" s="68">
        <f>Z1495/Price_data_Daily[[#This Row],[S&amp;P500]]-1</f>
        <v>-3.2364882350194302E-2</v>
      </c>
      <c r="AD1494" s="70">
        <f t="shared" si="48"/>
        <v>269.05213849764846</v>
      </c>
      <c r="AE1494" s="70">
        <f t="shared" si="49"/>
        <v>184.62959341365701</v>
      </c>
    </row>
    <row r="1495" spans="24:31">
      <c r="X1495" s="6">
        <v>43438</v>
      </c>
      <c r="Y1495" s="49">
        <v>160.59479999999999</v>
      </c>
      <c r="Z1495" s="49">
        <v>2700.0601000000001</v>
      </c>
      <c r="AA1495" s="49">
        <v>2.3650000000000002</v>
      </c>
      <c r="AB1495" s="66">
        <f>Y1496/Price_data_Daily[[#This Row],[ASML]]-1</f>
        <v>-1.9394152239051277E-2</v>
      </c>
      <c r="AC1495" s="68">
        <f>Z1496/Price_data_Daily[[#This Row],[S&amp;P500]]-1</f>
        <v>-1.5222253756500548E-3</v>
      </c>
      <c r="AD1495" s="70">
        <f t="shared" si="48"/>
        <v>263.83410036338273</v>
      </c>
      <c r="AE1495" s="70">
        <f t="shared" si="49"/>
        <v>184.34854556146678</v>
      </c>
    </row>
    <row r="1496" spans="24:31">
      <c r="X1496" s="6">
        <v>43440</v>
      </c>
      <c r="Y1496" s="49">
        <v>157.4802</v>
      </c>
      <c r="Z1496" s="49">
        <v>2695.95</v>
      </c>
      <c r="AA1496" s="49">
        <v>2.3530000000000002</v>
      </c>
      <c r="AB1496" s="66">
        <f>Y1497/Price_data_Daily[[#This Row],[ASML]]-1</f>
        <v>-4.0998169928664008E-2</v>
      </c>
      <c r="AC1496" s="68">
        <f>Z1497/Price_data_Daily[[#This Row],[S&amp;P500]]-1</f>
        <v>-2.3320128340658997E-2</v>
      </c>
      <c r="AD1496" s="70">
        <f t="shared" si="48"/>
        <v>253.01738508370858</v>
      </c>
      <c r="AE1496" s="70">
        <f t="shared" si="49"/>
        <v>180.04951381955956</v>
      </c>
    </row>
    <row r="1497" spans="24:31">
      <c r="X1497" s="6">
        <v>43441</v>
      </c>
      <c r="Y1497" s="49">
        <v>151.02379999999999</v>
      </c>
      <c r="Z1497" s="49">
        <v>2633.0801000000001</v>
      </c>
      <c r="AA1497" s="49">
        <v>2.34</v>
      </c>
      <c r="AB1497" s="66">
        <f>Y1498/Price_data_Daily[[#This Row],[ASML]]-1</f>
        <v>1.178489747973499E-2</v>
      </c>
      <c r="AC1497" s="68">
        <f>Z1498/Price_data_Daily[[#This Row],[S&amp;P500]]-1</f>
        <v>1.7621567987999853E-3</v>
      </c>
      <c r="AD1497" s="70">
        <f t="shared" si="48"/>
        <v>255.9991690275107</v>
      </c>
      <c r="AE1497" s="70">
        <f t="shared" si="49"/>
        <v>180.36678929445733</v>
      </c>
    </row>
    <row r="1498" spans="24:31">
      <c r="X1498" s="6">
        <v>43444</v>
      </c>
      <c r="Y1498" s="49">
        <v>152.80359999999999</v>
      </c>
      <c r="Z1498" s="49">
        <v>2637.72</v>
      </c>
      <c r="AA1498" s="49">
        <v>2.33</v>
      </c>
      <c r="AB1498" s="66">
        <f>Y1499/Price_data_Daily[[#This Row],[ASML]]-1</f>
        <v>3.7171899091381633E-4</v>
      </c>
      <c r="AC1498" s="68">
        <f>Z1499/Price_data_Daily[[#This Row],[S&amp;P500]]-1</f>
        <v>-3.5636837875119287E-4</v>
      </c>
      <c r="AD1498" s="70">
        <f t="shared" si="48"/>
        <v>256.09432878029639</v>
      </c>
      <c r="AE1498" s="70">
        <f t="shared" si="49"/>
        <v>180.30251227417591</v>
      </c>
    </row>
    <row r="1499" spans="24:31">
      <c r="X1499" s="6">
        <v>43445</v>
      </c>
      <c r="Y1499" s="49">
        <v>152.8604</v>
      </c>
      <c r="Z1499" s="49">
        <v>2636.78</v>
      </c>
      <c r="AA1499" s="49">
        <v>2.37</v>
      </c>
      <c r="AB1499" s="66">
        <f>Y1500/Price_data_Daily[[#This Row],[ASML]]-1</f>
        <v>2.3223804203050591E-2</v>
      </c>
      <c r="AC1499" s="68">
        <f>Z1500/Price_data_Daily[[#This Row],[S&amp;P500]]-1</f>
        <v>5.419526847139311E-3</v>
      </c>
      <c r="AD1499" s="70">
        <f t="shared" si="48"/>
        <v>262.04181332940163</v>
      </c>
      <c r="AE1499" s="70">
        <f t="shared" si="49"/>
        <v>181.27966658005246</v>
      </c>
    </row>
    <row r="1500" spans="24:31">
      <c r="X1500" s="6">
        <v>43446</v>
      </c>
      <c r="Y1500" s="49">
        <v>156.41040000000001</v>
      </c>
      <c r="Z1500" s="49">
        <v>2651.0700999999999</v>
      </c>
      <c r="AA1500" s="49">
        <v>2.375</v>
      </c>
      <c r="AB1500" s="66">
        <f>Y1501/Price_data_Daily[[#This Row],[ASML]]-1</f>
        <v>-6.8390592952899398E-3</v>
      </c>
      <c r="AC1500" s="68">
        <f>Z1501/Price_data_Daily[[#This Row],[S&amp;P500]]-1</f>
        <v>-1.9995699095243236E-4</v>
      </c>
      <c r="AD1500" s="70">
        <f t="shared" si="48"/>
        <v>260.24969383019658</v>
      </c>
      <c r="AE1500" s="70">
        <f t="shared" si="49"/>
        <v>181.24341844340225</v>
      </c>
    </row>
    <row r="1501" spans="24:31">
      <c r="X1501" s="6">
        <v>43447</v>
      </c>
      <c r="Y1501" s="49">
        <v>155.3407</v>
      </c>
      <c r="Z1501" s="49">
        <v>2650.54</v>
      </c>
      <c r="AA1501" s="49">
        <v>2.363</v>
      </c>
      <c r="AB1501" s="66">
        <f>Y1502/Price_data_Daily[[#This Row],[ASML]]-1</f>
        <v>-1.8648686403498815E-2</v>
      </c>
      <c r="AC1501" s="68">
        <f>Z1502/Price_data_Daily[[#This Row],[S&amp;P500]]-1</f>
        <v>-1.9086676677205427E-2</v>
      </c>
      <c r="AD1501" s="70">
        <f t="shared" si="48"/>
        <v>255.39637890335067</v>
      </c>
      <c r="AE1501" s="70">
        <f t="shared" si="49"/>
        <v>177.78408391570159</v>
      </c>
    </row>
    <row r="1502" spans="24:31">
      <c r="X1502" s="6">
        <v>43448</v>
      </c>
      <c r="Y1502" s="49">
        <v>152.44380000000001</v>
      </c>
      <c r="Z1502" s="49">
        <v>2599.9499999999998</v>
      </c>
      <c r="AA1502" s="49">
        <v>2.3679999999999999</v>
      </c>
      <c r="AB1502" s="66">
        <f>Y1503/Price_data_Daily[[#This Row],[ASML]]-1</f>
        <v>-2.669836359366573E-3</v>
      </c>
      <c r="AC1502" s="68">
        <f>Z1503/Price_data_Daily[[#This Row],[S&amp;P500]]-1</f>
        <v>-2.0773514875286003E-2</v>
      </c>
      <c r="AD1502" s="70">
        <f t="shared" si="48"/>
        <v>254.71451236490392</v>
      </c>
      <c r="AE1502" s="70">
        <f t="shared" si="49"/>
        <v>174.09088360388967</v>
      </c>
    </row>
    <row r="1503" spans="24:31">
      <c r="X1503" s="6">
        <v>43451</v>
      </c>
      <c r="Y1503" s="49">
        <v>152.0368</v>
      </c>
      <c r="Z1503" s="49">
        <v>2545.9398999999999</v>
      </c>
      <c r="AA1503" s="49">
        <v>2.34</v>
      </c>
      <c r="AB1503" s="66">
        <f>Y1504/Price_data_Daily[[#This Row],[ASML]]-1</f>
        <v>1.232859412984233E-2</v>
      </c>
      <c r="AC1503" s="68">
        <f>Z1504/Price_data_Daily[[#This Row],[S&amp;P500]]-1</f>
        <v>8.6412094802534867E-5</v>
      </c>
      <c r="AD1503" s="70">
        <f t="shared" si="48"/>
        <v>257.85478420683154</v>
      </c>
      <c r="AE1503" s="70">
        <f t="shared" si="49"/>
        <v>174.10592716182791</v>
      </c>
    </row>
    <row r="1504" spans="24:31">
      <c r="X1504" s="6">
        <v>43452</v>
      </c>
      <c r="Y1504" s="49">
        <v>153.91120000000001</v>
      </c>
      <c r="Z1504" s="49">
        <v>2546.1599000000001</v>
      </c>
      <c r="AA1504" s="49">
        <v>2.3279999999999998</v>
      </c>
      <c r="AB1504" s="66">
        <f>Y1505/Price_data_Daily[[#This Row],[ASML]]-1</f>
        <v>-5.3512025115781237E-2</v>
      </c>
      <c r="AC1504" s="68">
        <f>Z1505/Price_data_Daily[[#This Row],[S&amp;P500]]-1</f>
        <v>-1.5395694512351787E-2</v>
      </c>
      <c r="AD1504" s="70">
        <f t="shared" si="48"/>
        <v>244.05645251813121</v>
      </c>
      <c r="AE1504" s="70">
        <f t="shared" si="49"/>
        <v>171.42544549445464</v>
      </c>
    </row>
    <row r="1505" spans="24:31">
      <c r="X1505" s="6">
        <v>43453</v>
      </c>
      <c r="Y1505" s="49">
        <v>145.67509999999999</v>
      </c>
      <c r="Z1505" s="49">
        <v>2506.96</v>
      </c>
      <c r="AA1505" s="49">
        <v>2.3380000000000001</v>
      </c>
      <c r="AB1505" s="66">
        <f>Y1506/Price_data_Daily[[#This Row],[ASML]]-1</f>
        <v>-7.7988619880816623E-3</v>
      </c>
      <c r="AC1505" s="68">
        <f>Z1506/Price_data_Daily[[#This Row],[S&amp;P500]]-1</f>
        <v>-1.5772130388997052E-2</v>
      </c>
      <c r="AD1505" s="70">
        <f t="shared" si="48"/>
        <v>242.1530899276415</v>
      </c>
      <c r="AE1505" s="70">
        <f t="shared" si="49"/>
        <v>168.7217010161242</v>
      </c>
    </row>
    <row r="1506" spans="24:31">
      <c r="X1506" s="6">
        <v>43454</v>
      </c>
      <c r="Y1506" s="49">
        <v>144.53899999999999</v>
      </c>
      <c r="Z1506" s="49">
        <v>2467.4198999999999</v>
      </c>
      <c r="AA1506" s="49">
        <v>2.335</v>
      </c>
      <c r="AB1506" s="66">
        <f>Y1507/Price_data_Daily[[#This Row],[ASML]]-1</f>
        <v>-2.7704633351552044E-2</v>
      </c>
      <c r="AC1506" s="68">
        <f>Z1507/Price_data_Daily[[#This Row],[S&amp;P500]]-1</f>
        <v>-2.0588226592482162E-2</v>
      </c>
      <c r="AD1506" s="70">
        <f t="shared" si="48"/>
        <v>235.4443273562508</v>
      </c>
      <c r="AE1506" s="70">
        <f t="shared" si="49"/>
        <v>165.2480204045352</v>
      </c>
    </row>
    <row r="1507" spans="24:31">
      <c r="X1507" s="6">
        <v>43455</v>
      </c>
      <c r="Y1507" s="49">
        <v>140.53460000000001</v>
      </c>
      <c r="Z1507" s="49">
        <v>2416.6201000000001</v>
      </c>
      <c r="AA1507" s="49">
        <v>2.33</v>
      </c>
      <c r="AB1507" s="66">
        <f>Y1508/Price_data_Daily[[#This Row],[ASML]]-1</f>
        <v>-2.31729410408541E-2</v>
      </c>
      <c r="AC1507" s="68">
        <f>Z1508/Price_data_Daily[[#This Row],[S&amp;P500]]-1</f>
        <v>-2.7112246562875142E-2</v>
      </c>
      <c r="AD1507" s="70">
        <f t="shared" si="48"/>
        <v>229.98838984002083</v>
      </c>
      <c r="AE1507" s="70">
        <f t="shared" si="49"/>
        <v>160.76777533130041</v>
      </c>
    </row>
    <row r="1508" spans="24:31">
      <c r="X1508" s="6">
        <v>43458</v>
      </c>
      <c r="Y1508" s="49">
        <v>137.27799999999999</v>
      </c>
      <c r="Z1508" s="49">
        <v>2351.1001000000001</v>
      </c>
      <c r="AA1508" s="49">
        <v>2.3330000000000002</v>
      </c>
      <c r="AB1508" s="66">
        <f>Y1509/Price_data_Daily[[#This Row],[ASML]]-1</f>
        <v>5.4548434563440606E-2</v>
      </c>
      <c r="AC1508" s="68">
        <f>Z1509/Price_data_Daily[[#This Row],[S&amp;P500]]-1</f>
        <v>4.9593762511430217E-2</v>
      </c>
      <c r="AD1508" s="70">
        <f t="shared" si="48"/>
        <v>242.53389647356028</v>
      </c>
      <c r="AE1508" s="70">
        <f t="shared" si="49"/>
        <v>168.7408542005719</v>
      </c>
    </row>
    <row r="1509" spans="24:31">
      <c r="X1509" s="6">
        <v>43460</v>
      </c>
      <c r="Y1509" s="49">
        <v>144.7663</v>
      </c>
      <c r="Z1509" s="49">
        <v>2467.6999999999998</v>
      </c>
      <c r="AA1509" s="49">
        <v>2.38</v>
      </c>
      <c r="AB1509" s="66">
        <f>Y1510/Price_data_Daily[[#This Row],[ASML]]-1</f>
        <v>9.612734455463734E-3</v>
      </c>
      <c r="AC1509" s="68">
        <f>Z1510/Price_data_Daily[[#This Row],[S&amp;P500]]-1</f>
        <v>8.5626696924263612E-3</v>
      </c>
      <c r="AD1509" s="70">
        <f t="shared" si="48"/>
        <v>244.86531041680954</v>
      </c>
      <c r="AE1509" s="70">
        <f t="shared" si="49"/>
        <v>170.18572639870928</v>
      </c>
    </row>
    <row r="1510" spans="24:31">
      <c r="X1510" s="6">
        <v>43461</v>
      </c>
      <c r="Y1510" s="49">
        <v>146.15790000000001</v>
      </c>
      <c r="Z1510" s="49">
        <v>2488.8301000000001</v>
      </c>
      <c r="AA1510" s="49">
        <v>2.3479999999999999</v>
      </c>
      <c r="AB1510" s="66">
        <f>Y1511/Price_data_Daily[[#This Row],[ASML]]-1</f>
        <v>4.5334532036926944E-3</v>
      </c>
      <c r="AC1510" s="68">
        <f>Z1511/Price_data_Daily[[#This Row],[S&amp;P500]]-1</f>
        <v>-1.2415873626731022E-3</v>
      </c>
      <c r="AD1510" s="70">
        <f t="shared" si="48"/>
        <v>245.97539584279184</v>
      </c>
      <c r="AE1510" s="70">
        <f t="shared" si="49"/>
        <v>169.97442595150531</v>
      </c>
    </row>
    <row r="1511" spans="24:31">
      <c r="X1511" s="6">
        <v>43462</v>
      </c>
      <c r="Y1511" s="49">
        <v>146.82050000000001</v>
      </c>
      <c r="Z1511" s="49">
        <v>2485.7399999999998</v>
      </c>
      <c r="AA1511" s="49">
        <v>2.3279999999999998</v>
      </c>
      <c r="AB1511" s="66">
        <f>Y1512/Price_data_Daily[[#This Row],[ASML]]-1</f>
        <v>3.4177788524081265E-3</v>
      </c>
      <c r="AC1511" s="68">
        <f>Z1512/Price_data_Daily[[#This Row],[S&amp;P500]]-1</f>
        <v>8.4924811122644162E-3</v>
      </c>
      <c r="AD1511" s="70">
        <f t="shared" si="48"/>
        <v>246.81608534891606</v>
      </c>
      <c r="AE1511" s="70">
        <f t="shared" si="49"/>
        <v>171.41793055346645</v>
      </c>
    </row>
    <row r="1512" spans="24:31">
      <c r="X1512" s="6">
        <v>43465</v>
      </c>
      <c r="Y1512" s="49">
        <v>147.32230000000001</v>
      </c>
      <c r="Z1512" s="49">
        <v>2506.8501000000001</v>
      </c>
      <c r="AA1512" s="49">
        <v>2.2999999999999998</v>
      </c>
      <c r="AB1512" s="66">
        <f>Y1513/Price_data_Daily[[#This Row],[ASML]]-1</f>
        <v>4.3693317304982493E-3</v>
      </c>
      <c r="AC1512" s="68">
        <f>Z1513/Price_data_Daily[[#This Row],[S&amp;P500]]-1</f>
        <v>1.2684843022723324E-3</v>
      </c>
      <c r="AD1512" s="70">
        <f t="shared" si="48"/>
        <v>247.89450670222845</v>
      </c>
      <c r="AE1512" s="70">
        <f t="shared" si="49"/>
        <v>171.63537150750153</v>
      </c>
    </row>
    <row r="1513" spans="24:31">
      <c r="X1513" s="6">
        <v>43467</v>
      </c>
      <c r="Y1513" s="49">
        <v>147.96600000000001</v>
      </c>
      <c r="Z1513" s="49">
        <v>2510.0300000000002</v>
      </c>
      <c r="AA1513" s="49">
        <v>2.3650000000000002</v>
      </c>
      <c r="AB1513" s="66">
        <f>Y1514/Price_data_Daily[[#This Row],[ASML]]-1</f>
        <v>-5.5150507549031613E-2</v>
      </c>
      <c r="AC1513" s="68">
        <f>Z1514/Price_data_Daily[[#This Row],[S&amp;P500]]-1</f>
        <v>-2.4756716055186589E-2</v>
      </c>
      <c r="AD1513" s="70">
        <f t="shared" si="48"/>
        <v>234.22299883898373</v>
      </c>
      <c r="AE1513" s="70">
        <f t="shared" si="49"/>
        <v>167.38624335006386</v>
      </c>
    </row>
    <row r="1514" spans="24:31">
      <c r="X1514" s="6">
        <v>43468</v>
      </c>
      <c r="Y1514" s="49">
        <v>139.8056</v>
      </c>
      <c r="Z1514" s="49">
        <v>2447.8899000000001</v>
      </c>
      <c r="AA1514" s="49">
        <v>2.355</v>
      </c>
      <c r="AB1514" s="66">
        <f>Y1515/Price_data_Daily[[#This Row],[ASML]]-1</f>
        <v>4.3269368322871093E-2</v>
      </c>
      <c r="AC1514" s="68">
        <f>Z1515/Price_data_Daily[[#This Row],[S&amp;P500]]-1</f>
        <v>3.4335694591492771E-2</v>
      </c>
      <c r="AD1514" s="70">
        <f t="shared" si="48"/>
        <v>244.35768004543513</v>
      </c>
      <c r="AE1514" s="70">
        <f t="shared" si="49"/>
        <v>173.13356628054893</v>
      </c>
    </row>
    <row r="1515" spans="24:31">
      <c r="X1515" s="6">
        <v>43469</v>
      </c>
      <c r="Y1515" s="49">
        <v>145.85489999999999</v>
      </c>
      <c r="Z1515" s="49">
        <v>2531.9398999999999</v>
      </c>
      <c r="AA1515" s="49">
        <v>2.3580000000000001</v>
      </c>
      <c r="AB1515" s="66">
        <f>Y1516/Price_data_Daily[[#This Row],[ASML]]-1</f>
        <v>2.2846678445496149E-2</v>
      </c>
      <c r="AC1515" s="68">
        <f>Z1516/Price_data_Daily[[#This Row],[S&amp;P500]]-1</f>
        <v>7.0104349633259844E-3</v>
      </c>
      <c r="AD1515" s="70">
        <f t="shared" si="48"/>
        <v>249.94044138712061</v>
      </c>
      <c r="AE1515" s="70">
        <f t="shared" si="49"/>
        <v>174.34730788692741</v>
      </c>
    </row>
    <row r="1516" spans="24:31">
      <c r="X1516" s="6">
        <v>43472</v>
      </c>
      <c r="Y1516" s="49">
        <v>149.18719999999999</v>
      </c>
      <c r="Z1516" s="49">
        <v>2549.6898999999999</v>
      </c>
      <c r="AA1516" s="49">
        <v>2.3530000000000002</v>
      </c>
      <c r="AB1516" s="66">
        <f>Y1517/Price_data_Daily[[#This Row],[ASML]]-1</f>
        <v>-7.3605510392311668E-3</v>
      </c>
      <c r="AC1516" s="68">
        <f>Z1517/Price_data_Daily[[#This Row],[S&amp;P500]]-1</f>
        <v>9.695296671175635E-3</v>
      </c>
      <c r="AD1516" s="70">
        <f t="shared" si="48"/>
        <v>248.10074201152275</v>
      </c>
      <c r="AE1516" s="70">
        <f t="shared" si="49"/>
        <v>176.03765676071197</v>
      </c>
    </row>
    <row r="1517" spans="24:31">
      <c r="X1517" s="6">
        <v>43473</v>
      </c>
      <c r="Y1517" s="49">
        <v>148.0891</v>
      </c>
      <c r="Z1517" s="49">
        <v>2574.4099000000001</v>
      </c>
      <c r="AA1517" s="49">
        <v>2.4</v>
      </c>
      <c r="AB1517" s="66">
        <f>Y1518/Price_data_Daily[[#This Row],[ASML]]-1</f>
        <v>4.1488536293353251E-2</v>
      </c>
      <c r="AC1517" s="68">
        <f>Z1518/Price_data_Daily[[#This Row],[S&amp;P500]]-1</f>
        <v>4.0980653469364636E-3</v>
      </c>
      <c r="AD1517" s="70">
        <f t="shared" si="48"/>
        <v>258.39407865087571</v>
      </c>
      <c r="AE1517" s="70">
        <f t="shared" si="49"/>
        <v>176.75907058163895</v>
      </c>
    </row>
    <row r="1518" spans="24:31">
      <c r="X1518" s="6">
        <v>43474</v>
      </c>
      <c r="Y1518" s="49">
        <v>154.23310000000001</v>
      </c>
      <c r="Z1518" s="49">
        <v>2584.96</v>
      </c>
      <c r="AA1518" s="49">
        <v>2.39</v>
      </c>
      <c r="AB1518" s="66">
        <f>Y1519/Price_data_Daily[[#This Row],[ASML]]-1</f>
        <v>-1.9029637606972072E-3</v>
      </c>
      <c r="AC1518" s="68">
        <f>Z1519/Price_data_Daily[[#This Row],[S&amp;P500]]-1</f>
        <v>4.5184064743748475E-3</v>
      </c>
      <c r="AD1518" s="70">
        <f t="shared" si="48"/>
        <v>257.90236408322437</v>
      </c>
      <c r="AE1518" s="70">
        <f t="shared" si="49"/>
        <v>177.55773991055952</v>
      </c>
    </row>
    <row r="1519" spans="24:31">
      <c r="X1519" s="6">
        <v>43475</v>
      </c>
      <c r="Y1519" s="49">
        <v>153.93960000000001</v>
      </c>
      <c r="Z1519" s="49">
        <v>2596.6399000000001</v>
      </c>
      <c r="AA1519" s="49">
        <v>2.375</v>
      </c>
      <c r="AB1519" s="66">
        <f>Y1520/Price_data_Daily[[#This Row],[ASML]]-1</f>
        <v>-3.6286959300921851E-3</v>
      </c>
      <c r="AC1519" s="68">
        <f>Z1520/Price_data_Daily[[#This Row],[S&amp;P500]]-1</f>
        <v>-1.4630446062235958E-4</v>
      </c>
      <c r="AD1519" s="70">
        <f t="shared" si="48"/>
        <v>256.9665148243144</v>
      </c>
      <c r="AE1519" s="70">
        <f t="shared" si="49"/>
        <v>177.53176242119258</v>
      </c>
    </row>
    <row r="1520" spans="24:31">
      <c r="X1520" s="6">
        <v>43476</v>
      </c>
      <c r="Y1520" s="49">
        <v>153.381</v>
      </c>
      <c r="Z1520" s="49">
        <v>2596.2600000000002</v>
      </c>
      <c r="AA1520" s="49">
        <v>2.37</v>
      </c>
      <c r="AB1520" s="66">
        <f>Y1521/Price_data_Daily[[#This Row],[ASML]]-1</f>
        <v>-2.0552741213057724E-2</v>
      </c>
      <c r="AC1520" s="68">
        <f>Z1521/Price_data_Daily[[#This Row],[S&amp;P500]]-1</f>
        <v>-5.2575242849330905E-3</v>
      </c>
      <c r="AD1520" s="70">
        <f t="shared" si="48"/>
        <v>251.68514854470891</v>
      </c>
      <c r="AE1520" s="70">
        <f t="shared" si="49"/>
        <v>176.59838486891618</v>
      </c>
    </row>
    <row r="1521" spans="24:31">
      <c r="X1521" s="6">
        <v>43479</v>
      </c>
      <c r="Y1521" s="49">
        <v>150.2286</v>
      </c>
      <c r="Z1521" s="49">
        <v>2582.6100999999999</v>
      </c>
      <c r="AA1521" s="49">
        <v>2.36</v>
      </c>
      <c r="AB1521" s="66">
        <f>Y1522/Price_data_Daily[[#This Row],[ASML]]-1</f>
        <v>3.4028141112945054E-3</v>
      </c>
      <c r="AC1521" s="68">
        <f>Z1522/Price_data_Daily[[#This Row],[S&amp;P500]]-1</f>
        <v>1.072167262104351E-2</v>
      </c>
      <c r="AD1521" s="70">
        <f t="shared" si="48"/>
        <v>252.54158631978009</v>
      </c>
      <c r="AE1521" s="70">
        <f t="shared" si="49"/>
        <v>178.49181493688576</v>
      </c>
    </row>
    <row r="1522" spans="24:31">
      <c r="X1522" s="6">
        <v>43480</v>
      </c>
      <c r="Y1522" s="49">
        <v>150.7398</v>
      </c>
      <c r="Z1522" s="49">
        <v>2610.3000000000002</v>
      </c>
      <c r="AA1522" s="49">
        <v>2.383</v>
      </c>
      <c r="AB1522" s="66">
        <f>Y1523/Price_data_Daily[[#This Row],[ASML]]-1</f>
        <v>-1.2246268072532929E-2</v>
      </c>
      <c r="AC1522" s="68">
        <f>Z1523/Price_data_Daily[[#This Row],[S&amp;P500]]-1</f>
        <v>2.2220051335095636E-3</v>
      </c>
      <c r="AD1522" s="70">
        <f t="shared" si="48"/>
        <v>249.44889435424534</v>
      </c>
      <c r="AE1522" s="70">
        <f t="shared" si="49"/>
        <v>178.88842466596495</v>
      </c>
    </row>
    <row r="1523" spans="24:31">
      <c r="X1523" s="6">
        <v>43481</v>
      </c>
      <c r="Y1523" s="49">
        <v>148.8938</v>
      </c>
      <c r="Z1523" s="49">
        <v>2616.1001000000001</v>
      </c>
      <c r="AA1523" s="49">
        <v>2.363</v>
      </c>
      <c r="AB1523" s="66">
        <f>Y1524/Price_data_Daily[[#This Row],[ASML]]-1</f>
        <v>1.652855928185204E-3</v>
      </c>
      <c r="AC1523" s="68">
        <f>Z1524/Price_data_Daily[[#This Row],[S&amp;P500]]-1</f>
        <v>7.5914144110922344E-3</v>
      </c>
      <c r="AD1523" s="70">
        <f t="shared" si="48"/>
        <v>249.86119743805799</v>
      </c>
      <c r="AE1523" s="70">
        <f t="shared" si="49"/>
        <v>180.24644083095174</v>
      </c>
    </row>
    <row r="1524" spans="24:31">
      <c r="X1524" s="6">
        <v>43482</v>
      </c>
      <c r="Y1524" s="49">
        <v>149.13990000000001</v>
      </c>
      <c r="Z1524" s="49">
        <v>2635.96</v>
      </c>
      <c r="AA1524" s="49">
        <v>2.355</v>
      </c>
      <c r="AB1524" s="66">
        <f>Y1525/Price_data_Daily[[#This Row],[ASML]]-1</f>
        <v>3.2753810348538526E-2</v>
      </c>
      <c r="AC1524" s="68">
        <f>Z1525/Price_data_Daily[[#This Row],[S&amp;P500]]-1</f>
        <v>1.3183052853609212E-2</v>
      </c>
      <c r="AD1524" s="70">
        <f t="shared" si="48"/>
        <v>258.04510371240286</v>
      </c>
      <c r="AE1524" s="70">
        <f t="shared" si="49"/>
        <v>182.62263918710113</v>
      </c>
    </row>
    <row r="1525" spans="24:31">
      <c r="X1525" s="6">
        <v>43483</v>
      </c>
      <c r="Y1525" s="49">
        <v>154.0248</v>
      </c>
      <c r="Z1525" s="49">
        <v>2670.71</v>
      </c>
      <c r="AA1525" s="49">
        <v>2.3479999999999999</v>
      </c>
      <c r="AB1525" s="66">
        <f>Y1526/Price_data_Daily[[#This Row],[ASML]]-1</f>
        <v>-1.9668261215077143E-2</v>
      </c>
      <c r="AC1525" s="68">
        <f>Z1526/Price_data_Daily[[#This Row],[S&amp;P500]]-1</f>
        <v>-1.4157321461334305E-2</v>
      </c>
      <c r="AD1525" s="70">
        <f t="shared" si="48"/>
        <v>252.96980520731566</v>
      </c>
      <c r="AE1525" s="70">
        <f t="shared" si="49"/>
        <v>180.03719177801207</v>
      </c>
    </row>
    <row r="1526" spans="24:31">
      <c r="X1526" s="6">
        <v>43487</v>
      </c>
      <c r="Y1526" s="49">
        <v>150.99539999999999</v>
      </c>
      <c r="Z1526" s="49">
        <v>2632.8998999999999</v>
      </c>
      <c r="AA1526" s="49">
        <v>2.3450000000000002</v>
      </c>
      <c r="AB1526" s="66">
        <f>Y1527/Price_data_Daily[[#This Row],[ASML]]-1</f>
        <v>1.6426328219270259E-2</v>
      </c>
      <c r="AC1526" s="68">
        <f>Z1527/Price_data_Daily[[#This Row],[S&amp;P500]]-1</f>
        <v>2.2029322117411709E-3</v>
      </c>
      <c r="AD1526" s="70">
        <f t="shared" si="48"/>
        <v>257.12517025721587</v>
      </c>
      <c r="AE1526" s="70">
        <f t="shared" si="49"/>
        <v>180.43380150709129</v>
      </c>
    </row>
    <row r="1527" spans="24:31">
      <c r="X1527" s="6">
        <v>43488</v>
      </c>
      <c r="Y1527" s="49">
        <v>153.47569999999999</v>
      </c>
      <c r="Z1527" s="49">
        <v>2638.7</v>
      </c>
      <c r="AA1527" s="49">
        <v>2.3530000000000002</v>
      </c>
      <c r="AB1527" s="66">
        <f>Y1528/Price_data_Daily[[#This Row],[ASML]]-1</f>
        <v>4.1820952763206298E-2</v>
      </c>
      <c r="AC1527" s="68">
        <f>Z1528/Price_data_Daily[[#This Row],[S&amp;P500]]-1</f>
        <v>1.375715314359427E-3</v>
      </c>
      <c r="AD1527" s="70">
        <f t="shared" si="48"/>
        <v>267.87838985677428</v>
      </c>
      <c r="AE1527" s="70">
        <f t="shared" si="49"/>
        <v>180.68202705105267</v>
      </c>
    </row>
    <row r="1528" spans="24:31">
      <c r="X1528" s="6">
        <v>43489</v>
      </c>
      <c r="Y1528" s="49">
        <v>159.89420000000001</v>
      </c>
      <c r="Z1528" s="49">
        <v>2642.3301000000001</v>
      </c>
      <c r="AA1528" s="49">
        <v>2.3050000000000002</v>
      </c>
      <c r="AB1528" s="66">
        <f>Y1529/Price_data_Daily[[#This Row],[ASML]]-1</f>
        <v>4.5944130556330176E-2</v>
      </c>
      <c r="AC1528" s="68">
        <f>Z1529/Price_data_Daily[[#This Row],[S&amp;P500]]-1</f>
        <v>8.4886820159222331E-3</v>
      </c>
      <c r="AD1528" s="70">
        <f t="shared" si="48"/>
        <v>280.18582957357341</v>
      </c>
      <c r="AE1528" s="70">
        <f t="shared" si="49"/>
        <v>182.21577932468131</v>
      </c>
    </row>
    <row r="1529" spans="24:31">
      <c r="X1529" s="6">
        <v>43490</v>
      </c>
      <c r="Y1529" s="49">
        <v>167.24039999999999</v>
      </c>
      <c r="Z1529" s="49">
        <v>2664.76</v>
      </c>
      <c r="AA1529" s="49">
        <v>2.3279999999999998</v>
      </c>
      <c r="AB1529" s="66">
        <f>Y1530/Price_data_Daily[[#This Row],[ASML]]-1</f>
        <v>-1.4207691442976733E-2</v>
      </c>
      <c r="AC1529" s="68">
        <f>Z1530/Price_data_Daily[[#This Row],[S&amp;P500]]-1</f>
        <v>-7.8468229784296462E-3</v>
      </c>
      <c r="AD1529" s="70">
        <f t="shared" si="48"/>
        <v>276.20503576029762</v>
      </c>
      <c r="AE1529" s="70">
        <f t="shared" si="49"/>
        <v>180.78596436044393</v>
      </c>
    </row>
    <row r="1530" spans="24:31">
      <c r="X1530" s="6">
        <v>43493</v>
      </c>
      <c r="Y1530" s="49">
        <v>164.86429999999999</v>
      </c>
      <c r="Z1530" s="49">
        <v>2643.8501000000001</v>
      </c>
      <c r="AA1530" s="49">
        <v>2.3330000000000002</v>
      </c>
      <c r="AB1530" s="66">
        <f>Y1531/Price_data_Daily[[#This Row],[ASML]]-1</f>
        <v>2.6409598682068935E-3</v>
      </c>
      <c r="AC1530" s="68">
        <f>Z1531/Price_data_Daily[[#This Row],[S&amp;P500]]-1</f>
        <v>-1.4562474627438649E-3</v>
      </c>
      <c r="AD1530" s="70">
        <f t="shared" si="48"/>
        <v>276.93448217513719</v>
      </c>
      <c r="AE1530" s="70">
        <f t="shared" si="49"/>
        <v>180.52269525854433</v>
      </c>
    </row>
    <row r="1531" spans="24:31">
      <c r="X1531" s="6">
        <v>43494</v>
      </c>
      <c r="Y1531" s="49">
        <v>165.2997</v>
      </c>
      <c r="Z1531" s="49">
        <v>2640</v>
      </c>
      <c r="AA1531" s="49">
        <v>2.3650000000000002</v>
      </c>
      <c r="AB1531" s="66">
        <f>Y1532/Price_data_Daily[[#This Row],[ASML]]-1</f>
        <v>1.4776191366348446E-2</v>
      </c>
      <c r="AC1531" s="68">
        <f>Z1532/Price_data_Daily[[#This Row],[S&amp;P500]]-1</f>
        <v>1.5549242424242493E-2</v>
      </c>
      <c r="AD1531" s="70">
        <f t="shared" si="48"/>
        <v>281.02651907969761</v>
      </c>
      <c r="AE1531" s="70">
        <f t="shared" si="49"/>
        <v>183.3296864101971</v>
      </c>
    </row>
    <row r="1532" spans="24:31">
      <c r="X1532" s="6">
        <v>43495</v>
      </c>
      <c r="Y1532" s="49">
        <v>167.7422</v>
      </c>
      <c r="Z1532" s="49">
        <v>2681.05</v>
      </c>
      <c r="AA1532" s="49">
        <v>2.3650000000000002</v>
      </c>
      <c r="AB1532" s="66">
        <f>Y1533/Price_data_Daily[[#This Row],[ASML]]-1</f>
        <v>-1.2190730776155179E-2</v>
      </c>
      <c r="AC1532" s="68">
        <f>Z1533/Price_data_Daily[[#This Row],[S&amp;P500]]-1</f>
        <v>8.5974151918091213E-3</v>
      </c>
      <c r="AD1532" s="70">
        <f t="shared" si="48"/>
        <v>277.600600444637</v>
      </c>
      <c r="AE1532" s="70">
        <f t="shared" si="49"/>
        <v>184.90584784124974</v>
      </c>
    </row>
    <row r="1533" spans="24:31">
      <c r="X1533" s="6">
        <v>43496</v>
      </c>
      <c r="Y1533" s="49">
        <v>165.69730000000001</v>
      </c>
      <c r="Z1533" s="49">
        <v>2704.1001000000001</v>
      </c>
      <c r="AA1533" s="49">
        <v>2.34</v>
      </c>
      <c r="AB1533" s="66">
        <f>Y1534/Price_data_Daily[[#This Row],[ASML]]-1</f>
        <v>1.931111732055979E-2</v>
      </c>
      <c r="AC1533" s="68">
        <f>Z1534/Price_data_Daily[[#This Row],[S&amp;P500]]-1</f>
        <v>8.9859839138362041E-4</v>
      </c>
      <c r="AD1533" s="70">
        <f t="shared" si="48"/>
        <v>282.96137820808121</v>
      </c>
      <c r="AE1533" s="70">
        <f t="shared" si="49"/>
        <v>185.07200393867731</v>
      </c>
    </row>
    <row r="1534" spans="24:31">
      <c r="X1534" s="6">
        <v>43497</v>
      </c>
      <c r="Y1534" s="49">
        <v>168.89709999999999</v>
      </c>
      <c r="Z1534" s="49">
        <v>2706.53</v>
      </c>
      <c r="AA1534" s="49">
        <v>2.34</v>
      </c>
      <c r="AB1534" s="66">
        <f>Y1535/Price_data_Daily[[#This Row],[ASML]]-1</f>
        <v>6.4459366087399328E-3</v>
      </c>
      <c r="AC1534" s="68">
        <f>Z1535/Price_data_Daily[[#This Row],[S&amp;P500]]-1</f>
        <v>6.7762411648863985E-3</v>
      </c>
      <c r="AD1534" s="70">
        <f t="shared" si="48"/>
        <v>284.78532931473217</v>
      </c>
      <c r="AE1534" s="70">
        <f t="shared" si="49"/>
        <v>186.3260964702346</v>
      </c>
    </row>
    <row r="1535" spans="24:31">
      <c r="X1535" s="6">
        <v>43500</v>
      </c>
      <c r="Y1535" s="49">
        <v>169.98580000000001</v>
      </c>
      <c r="Z1535" s="49">
        <v>2724.8701000000001</v>
      </c>
      <c r="AA1535" s="49">
        <v>2.335</v>
      </c>
      <c r="AB1535" s="66">
        <f>Y1536/Price_data_Daily[[#This Row],[ASML]]-1</f>
        <v>1.1416835994535912E-2</v>
      </c>
      <c r="AC1535" s="68">
        <f>Z1536/Price_data_Daily[[#This Row],[S&amp;P500]]-1</f>
        <v>4.7084446337459784E-3</v>
      </c>
      <c r="AD1535" s="70">
        <f t="shared" si="48"/>
        <v>288.03667671316839</v>
      </c>
      <c r="AE1535" s="70">
        <f t="shared" si="49"/>
        <v>187.20340257928672</v>
      </c>
    </row>
    <row r="1536" spans="24:31">
      <c r="X1536" s="6">
        <v>43501</v>
      </c>
      <c r="Y1536" s="49">
        <v>171.9265</v>
      </c>
      <c r="Z1536" s="49">
        <v>2737.7</v>
      </c>
      <c r="AA1536" s="49">
        <v>2.3650000000000002</v>
      </c>
      <c r="AB1536" s="66">
        <f>Y1537/Price_data_Daily[[#This Row],[ASML]]-1</f>
        <v>2.8908283481604125E-2</v>
      </c>
      <c r="AC1536" s="68">
        <f>Z1537/Price_data_Daily[[#This Row],[S&amp;P500]]-1</f>
        <v>-2.2244584870511064E-3</v>
      </c>
      <c r="AD1536" s="70">
        <f t="shared" si="48"/>
        <v>296.36332261669185</v>
      </c>
      <c r="AE1536" s="70">
        <f t="shared" si="49"/>
        <v>186.78697638161438</v>
      </c>
    </row>
    <row r="1537" spans="24:31">
      <c r="X1537" s="6">
        <v>43502</v>
      </c>
      <c r="Y1537" s="49">
        <v>176.89660000000001</v>
      </c>
      <c r="Z1537" s="49">
        <v>2731.6100999999999</v>
      </c>
      <c r="AA1537" s="49">
        <v>2.3650000000000002</v>
      </c>
      <c r="AB1537" s="66">
        <f>Y1538/Price_data_Daily[[#This Row],[ASML]]-1</f>
        <v>-3.0825352211404811E-2</v>
      </c>
      <c r="AC1537" s="68">
        <f>Z1538/Price_data_Daily[[#This Row],[S&amp;P500]]-1</f>
        <v>-9.3571553275483277E-3</v>
      </c>
      <c r="AD1537" s="70">
        <f t="shared" si="48"/>
        <v>287.22781881449015</v>
      </c>
      <c r="AE1537" s="70">
        <f t="shared" si="49"/>
        <v>185.03918163044852</v>
      </c>
    </row>
    <row r="1538" spans="24:31">
      <c r="X1538" s="6">
        <v>43503</v>
      </c>
      <c r="Y1538" s="49">
        <v>171.44370000000001</v>
      </c>
      <c r="Z1538" s="49">
        <v>2706.05</v>
      </c>
      <c r="AA1538" s="49">
        <v>2.355</v>
      </c>
      <c r="AB1538" s="66">
        <f>Y1539/Price_data_Daily[[#This Row],[ASML]]-1</f>
        <v>-1.6565204787344356E-4</v>
      </c>
      <c r="AC1538" s="68">
        <f>Z1539/Price_data_Daily[[#This Row],[S&amp;P500]]-1</f>
        <v>6.7622549472479143E-4</v>
      </c>
      <c r="AD1538" s="70">
        <f t="shared" si="48"/>
        <v>287.18023893809732</v>
      </c>
      <c r="AE1538" s="70">
        <f t="shared" si="49"/>
        <v>185.16430984259006</v>
      </c>
    </row>
    <row r="1539" spans="24:31">
      <c r="X1539" s="6">
        <v>43504</v>
      </c>
      <c r="Y1539" s="49">
        <v>171.4153</v>
      </c>
      <c r="Z1539" s="49">
        <v>2707.8798999999999</v>
      </c>
      <c r="AA1539" s="49">
        <v>2.3650000000000002</v>
      </c>
      <c r="AB1539" s="66">
        <f>Y1540/Price_data_Daily[[#This Row],[ASML]]-1</f>
        <v>-1.4082756906763971E-2</v>
      </c>
      <c r="AC1539" s="68">
        <f>Z1540/Price_data_Daily[[#This Row],[S&amp;P500]]-1</f>
        <v>7.090787150494382E-4</v>
      </c>
      <c r="AD1539" s="70">
        <f t="shared" si="48"/>
        <v>283.13594944470572</v>
      </c>
      <c r="AE1539" s="70">
        <f t="shared" si="49"/>
        <v>185.29560591348627</v>
      </c>
    </row>
    <row r="1540" spans="24:31">
      <c r="X1540" s="6">
        <v>43507</v>
      </c>
      <c r="Y1540" s="49">
        <v>169.00129999999999</v>
      </c>
      <c r="Z1540" s="49">
        <v>2709.8</v>
      </c>
      <c r="AA1540" s="49">
        <v>2.375</v>
      </c>
      <c r="AB1540" s="66">
        <f>Y1541/Price_data_Daily[[#This Row],[ASML]]-1</f>
        <v>2.391875092085094E-2</v>
      </c>
      <c r="AC1540" s="68">
        <f>Z1541/Price_data_Daily[[#This Row],[S&amp;P500]]-1</f>
        <v>1.2890250202966858E-2</v>
      </c>
      <c r="AD1540" s="70">
        <f t="shared" si="48"/>
        <v>289.90820769621229</v>
      </c>
      <c r="AE1540" s="70">
        <f t="shared" si="49"/>
        <v>187.68411263522145</v>
      </c>
    </row>
    <row r="1541" spans="24:31">
      <c r="X1541" s="6">
        <v>43508</v>
      </c>
      <c r="Y1541" s="49">
        <v>173.0436</v>
      </c>
      <c r="Z1541" s="49">
        <v>2744.73</v>
      </c>
      <c r="AA1541" s="49">
        <v>2.3780000000000001</v>
      </c>
      <c r="AB1541" s="66">
        <f>Y1542/Price_data_Daily[[#This Row],[ASML]]-1</f>
        <v>-2.6259278008547993E-3</v>
      </c>
      <c r="AC1541" s="68">
        <f>Z1542/Price_data_Daily[[#This Row],[S&amp;P500]]-1</f>
        <v>3.0239768574686909E-3</v>
      </c>
      <c r="AD1541" s="70">
        <f t="shared" si="48"/>
        <v>289.14692967392682</v>
      </c>
      <c r="AE1541" s="70">
        <f t="shared" si="49"/>
        <v>188.2516650483449</v>
      </c>
    </row>
    <row r="1542" spans="24:31">
      <c r="X1542" s="6">
        <v>43509</v>
      </c>
      <c r="Y1542" s="49">
        <v>172.58920000000001</v>
      </c>
      <c r="Z1542" s="49">
        <v>2753.03</v>
      </c>
      <c r="AA1542" s="49">
        <v>2.3730000000000002</v>
      </c>
      <c r="AB1542" s="66">
        <f>Y1543/Price_data_Daily[[#This Row],[ASML]]-1</f>
        <v>1.1080067582444286E-2</v>
      </c>
      <c r="AC1542" s="68">
        <f>Z1543/Price_data_Daily[[#This Row],[S&amp;P500]]-1</f>
        <v>-2.6516238471793185E-3</v>
      </c>
      <c r="AD1542" s="70">
        <f t="shared" si="48"/>
        <v>292.35069719597021</v>
      </c>
      <c r="AE1542" s="70">
        <f t="shared" si="49"/>
        <v>187.7524924440315</v>
      </c>
    </row>
    <row r="1543" spans="24:31">
      <c r="X1543" s="6">
        <v>43510</v>
      </c>
      <c r="Y1543" s="49">
        <v>174.50149999999999</v>
      </c>
      <c r="Z1543" s="49">
        <v>2745.73</v>
      </c>
      <c r="AA1543" s="49">
        <v>2.3730000000000002</v>
      </c>
      <c r="AB1543" s="66">
        <f>Y1544/Price_data_Daily[[#This Row],[ASML]]-1</f>
        <v>2.1661704913711333E-4</v>
      </c>
      <c r="AC1543" s="68">
        <f>Z1544/Price_data_Daily[[#This Row],[S&amp;P500]]-1</f>
        <v>1.0878746271483442E-2</v>
      </c>
      <c r="AD1543" s="70">
        <f t="shared" si="48"/>
        <v>292.41402534130998</v>
      </c>
      <c r="AE1543" s="70">
        <f t="shared" si="49"/>
        <v>189.79500417116873</v>
      </c>
    </row>
    <row r="1544" spans="24:31">
      <c r="X1544" s="6">
        <v>43511</v>
      </c>
      <c r="Y1544" s="49">
        <v>174.5393</v>
      </c>
      <c r="Z1544" s="49">
        <v>2775.6001000000001</v>
      </c>
      <c r="AA1544" s="49">
        <v>2.37</v>
      </c>
      <c r="AB1544" s="66">
        <f>Y1545/Price_data_Daily[[#This Row],[ASML]]-1</f>
        <v>-1.0359271522230262E-2</v>
      </c>
      <c r="AC1544" s="68">
        <f>Z1545/Price_data_Daily[[#This Row],[S&amp;P500]]-1</f>
        <v>1.4987389573879462E-3</v>
      </c>
      <c r="AD1544" s="70">
        <f t="shared" si="48"/>
        <v>289.38482905589103</v>
      </c>
      <c r="AE1544" s="70">
        <f t="shared" si="49"/>
        <v>190.07945733783765</v>
      </c>
    </row>
    <row r="1545" spans="24:31">
      <c r="X1545" s="6">
        <v>43515</v>
      </c>
      <c r="Y1545" s="49">
        <v>172.7312</v>
      </c>
      <c r="Z1545" s="49">
        <v>2779.76</v>
      </c>
      <c r="AA1545" s="49">
        <v>2.3730000000000002</v>
      </c>
      <c r="AB1545" s="66">
        <f>Y1546/Price_data_Daily[[#This Row],[ASML]]-1</f>
        <v>7.618195207351075E-3</v>
      </c>
      <c r="AC1545" s="68">
        <f>Z1546/Price_data_Daily[[#This Row],[S&amp;P500]]-1</f>
        <v>1.7771318387196366E-3</v>
      </c>
      <c r="AD1545" s="70">
        <f t="shared" si="48"/>
        <v>291.58941917368475</v>
      </c>
      <c r="AE1545" s="70">
        <f t="shared" si="49"/>
        <v>190.41725359335928</v>
      </c>
    </row>
    <row r="1546" spans="24:31">
      <c r="X1546" s="6">
        <v>43516</v>
      </c>
      <c r="Y1546" s="49">
        <v>174.0471</v>
      </c>
      <c r="Z1546" s="49">
        <v>2784.7</v>
      </c>
      <c r="AA1546" s="49">
        <v>2.383</v>
      </c>
      <c r="AB1546" s="66">
        <f>Y1547/Price_data_Daily[[#This Row],[ASML]]-1</f>
        <v>-7.1802402912773955E-3</v>
      </c>
      <c r="AC1546" s="68">
        <f>Z1547/Price_data_Daily[[#This Row],[S&amp;P500]]-1</f>
        <v>-3.5264480913562712E-3</v>
      </c>
      <c r="AD1546" s="70">
        <f t="shared" si="48"/>
        <v>289.49573707762369</v>
      </c>
      <c r="AE1546" s="70">
        <f t="shared" si="49"/>
        <v>189.74575703286368</v>
      </c>
    </row>
    <row r="1547" spans="24:31">
      <c r="X1547" s="6">
        <v>43517</v>
      </c>
      <c r="Y1547" s="49">
        <v>172.79740000000001</v>
      </c>
      <c r="Z1547" s="49">
        <v>2774.8798999999999</v>
      </c>
      <c r="AA1547" s="49">
        <v>2.395</v>
      </c>
      <c r="AB1547" s="66">
        <f>Y1548/Price_data_Daily[[#This Row],[ASML]]-1</f>
        <v>1.2929592690630765E-2</v>
      </c>
      <c r="AC1547" s="68">
        <f>Z1548/Price_data_Daily[[#This Row],[S&amp;P500]]-1</f>
        <v>6.4110882780907819E-3</v>
      </c>
      <c r="AD1547" s="70">
        <f t="shared" si="48"/>
        <v>293.23879904371131</v>
      </c>
      <c r="AE1547" s="70">
        <f t="shared" si="49"/>
        <v>190.96223383159455</v>
      </c>
    </row>
    <row r="1548" spans="24:31">
      <c r="X1548" s="6">
        <v>43518</v>
      </c>
      <c r="Y1548" s="49">
        <v>175.0316</v>
      </c>
      <c r="Z1548" s="49">
        <v>2792.6698999999999</v>
      </c>
      <c r="AA1548" s="49">
        <v>2.3929999999999998</v>
      </c>
      <c r="AB1548" s="66">
        <f>Y1549/Price_data_Daily[[#This Row],[ASML]]-1</f>
        <v>1.135794907890908E-2</v>
      </c>
      <c r="AC1548" s="68">
        <f>Z1549/Price_data_Daily[[#This Row],[S&amp;P500]]-1</f>
        <v>1.2318677549394419E-3</v>
      </c>
      <c r="AD1548" s="70">
        <f t="shared" si="48"/>
        <v>296.56939039121022</v>
      </c>
      <c r="AE1548" s="70">
        <f t="shared" si="49"/>
        <v>191.1974740498629</v>
      </c>
    </row>
    <row r="1549" spans="24:31">
      <c r="X1549" s="6">
        <v>43521</v>
      </c>
      <c r="Y1549" s="49">
        <v>177.0196</v>
      </c>
      <c r="Z1549" s="49">
        <v>2796.1100999999999</v>
      </c>
      <c r="AA1549" s="49">
        <v>2.3929999999999998</v>
      </c>
      <c r="AB1549" s="66">
        <f>Y1550/Price_data_Daily[[#This Row],[ASML]]-1</f>
        <v>-8.7165489019295217E-3</v>
      </c>
      <c r="AC1549" s="68">
        <f>Z1550/Price_data_Daily[[#This Row],[S&amp;P500]]-1</f>
        <v>-7.9045528285881517E-4</v>
      </c>
      <c r="AD1549" s="70">
        <f t="shared" si="48"/>
        <v>293.98432879704978</v>
      </c>
      <c r="AE1549" s="70">
        <f t="shared" si="49"/>
        <v>191.04634099643093</v>
      </c>
    </row>
    <row r="1550" spans="24:31">
      <c r="X1550" s="6">
        <v>43522</v>
      </c>
      <c r="Y1550" s="49">
        <v>175.47659999999999</v>
      </c>
      <c r="Z1550" s="49">
        <v>2793.8998999999999</v>
      </c>
      <c r="AA1550" s="49">
        <v>2.4</v>
      </c>
      <c r="AB1550" s="66">
        <f>Y1551/Price_data_Daily[[#This Row],[ASML]]-1</f>
        <v>-6.6897808596702024E-3</v>
      </c>
      <c r="AC1550" s="68">
        <f>Z1551/Price_data_Daily[[#This Row],[S&amp;P500]]-1</f>
        <v>-5.440423975103803E-4</v>
      </c>
      <c r="AD1550" s="70">
        <f t="shared" ref="AD1550:AD1613" si="50">AD1549*(1+AB1550)</f>
        <v>292.01763806122028</v>
      </c>
      <c r="AE1550" s="70">
        <f t="shared" ref="AE1550:AE1613" si="51">AE1549*(1+AC1550)</f>
        <v>190.94240368703964</v>
      </c>
    </row>
    <row r="1551" spans="24:31">
      <c r="X1551" s="6">
        <v>43523</v>
      </c>
      <c r="Y1551" s="49">
        <v>174.30269999999999</v>
      </c>
      <c r="Z1551" s="49">
        <v>2792.3798999999999</v>
      </c>
      <c r="AA1551" s="49">
        <v>2.3929999999999998</v>
      </c>
      <c r="AB1551" s="66">
        <f>Y1552/Price_data_Daily[[#This Row],[ASML]]-1</f>
        <v>-6.7893383177655142E-3</v>
      </c>
      <c r="AC1551" s="68">
        <f>Z1552/Price_data_Daily[[#This Row],[S&amp;P500]]-1</f>
        <v>-2.8255109557263625E-3</v>
      </c>
      <c r="AD1551" s="70">
        <f t="shared" si="50"/>
        <v>290.03503152166786</v>
      </c>
      <c r="AE1551" s="70">
        <f t="shared" si="51"/>
        <v>190.40289383350918</v>
      </c>
    </row>
    <row r="1552" spans="24:31">
      <c r="X1552" s="6">
        <v>43524</v>
      </c>
      <c r="Y1552" s="49">
        <v>173.11930000000001</v>
      </c>
      <c r="Z1552" s="49">
        <v>2784.49</v>
      </c>
      <c r="AA1552" s="49">
        <v>2.383</v>
      </c>
      <c r="AB1552" s="66">
        <f>Y1553/Price_data_Daily[[#This Row],[ASML]]-1</f>
        <v>1.2249356368700726E-2</v>
      </c>
      <c r="AC1552" s="68">
        <f>Z1553/Price_data_Daily[[#This Row],[S&amp;P500]]-1</f>
        <v>6.8953021917836921E-3</v>
      </c>
      <c r="AD1552" s="70">
        <f t="shared" si="50"/>
        <v>293.5877739821841</v>
      </c>
      <c r="AE1552" s="70">
        <f t="shared" si="51"/>
        <v>191.71577932468134</v>
      </c>
    </row>
    <row r="1553" spans="24:31">
      <c r="X1553" s="6">
        <v>43525</v>
      </c>
      <c r="Y1553" s="49">
        <v>175.23990000000001</v>
      </c>
      <c r="Z1553" s="49">
        <v>2803.6898999999999</v>
      </c>
      <c r="AA1553" s="49">
        <v>2.3780000000000001</v>
      </c>
      <c r="AB1553" s="66">
        <f>Y1554/Price_data_Daily[[#This Row],[ASML]]-1</f>
        <v>2.9713552678356514E-3</v>
      </c>
      <c r="AC1553" s="68">
        <f>Z1554/Price_data_Daily[[#This Row],[S&amp;P500]]-1</f>
        <v>-3.8805290128554049E-3</v>
      </c>
      <c r="AD1553" s="70">
        <f t="shared" si="50"/>
        <v>294.46012756097821</v>
      </c>
      <c r="AE1553" s="70">
        <f t="shared" si="51"/>
        <v>190.97182068078973</v>
      </c>
    </row>
    <row r="1554" spans="24:31">
      <c r="X1554" s="6">
        <v>43528</v>
      </c>
      <c r="Y1554" s="49">
        <v>175.76060000000001</v>
      </c>
      <c r="Z1554" s="49">
        <v>2792.8101000000001</v>
      </c>
      <c r="AA1554" s="49">
        <v>2.375</v>
      </c>
      <c r="AB1554" s="66">
        <f>Y1555/Price_data_Daily[[#This Row],[ASML]]-1</f>
        <v>-6.086688370431248E-3</v>
      </c>
      <c r="AC1554" s="68">
        <f>Z1555/Price_data_Daily[[#This Row],[S&amp;P500]]-1</f>
        <v>-1.1315484715557211E-3</v>
      </c>
      <c r="AD1554" s="70">
        <f t="shared" si="50"/>
        <v>292.66784052699711</v>
      </c>
      <c r="AE1554" s="70">
        <f t="shared" si="51"/>
        <v>190.75572680898819</v>
      </c>
    </row>
    <row r="1555" spans="24:31">
      <c r="X1555" s="6">
        <v>43529</v>
      </c>
      <c r="Y1555" s="49">
        <v>174.6908</v>
      </c>
      <c r="Z1555" s="49">
        <v>2789.6498999999999</v>
      </c>
      <c r="AA1555" s="49">
        <v>2.4</v>
      </c>
      <c r="AB1555" s="66">
        <f>Y1556/Price_data_Daily[[#This Row],[ASML]]-1</f>
        <v>-1.826255303656521E-2</v>
      </c>
      <c r="AC1555" s="68">
        <f>Z1556/Price_data_Daily[[#This Row],[S&amp;P500]]-1</f>
        <v>-6.5240803155980354E-3</v>
      </c>
      <c r="AD1555" s="70">
        <f t="shared" si="50"/>
        <v>287.32297856727581</v>
      </c>
      <c r="AE1555" s="70">
        <f t="shared" si="51"/>
        <v>189.51122112662608</v>
      </c>
    </row>
    <row r="1556" spans="24:31">
      <c r="X1556" s="6">
        <v>43530</v>
      </c>
      <c r="Y1556" s="49">
        <v>171.50049999999999</v>
      </c>
      <c r="Z1556" s="49">
        <v>2771.45</v>
      </c>
      <c r="AA1556" s="49">
        <v>2.4049999999999998</v>
      </c>
      <c r="AB1556" s="66">
        <f>Y1557/Price_data_Daily[[#This Row],[ASML]]-1</f>
        <v>-2.009265279109973E-2</v>
      </c>
      <c r="AC1556" s="68">
        <f>Z1557/Price_data_Daily[[#This Row],[S&amp;P500]]-1</f>
        <v>-8.1257464504139731E-3</v>
      </c>
      <c r="AD1556" s="70">
        <f t="shared" si="50"/>
        <v>281.54989772001898</v>
      </c>
      <c r="AE1556" s="70">
        <f t="shared" si="51"/>
        <v>187.9713009942428</v>
      </c>
    </row>
    <row r="1557" spans="24:31">
      <c r="X1557" s="6">
        <v>43531</v>
      </c>
      <c r="Y1557" s="49">
        <v>168.05459999999999</v>
      </c>
      <c r="Z1557" s="49">
        <v>2748.9299000000001</v>
      </c>
      <c r="AA1557" s="49">
        <v>2.395</v>
      </c>
      <c r="AB1557" s="66">
        <f>Y1558/Price_data_Daily[[#This Row],[ASML]]-1</f>
        <v>7.4356786425364696E-3</v>
      </c>
      <c r="AC1557" s="68">
        <f>Z1558/Price_data_Daily[[#This Row],[S&amp;P500]]-1</f>
        <v>-2.1316658529560994E-3</v>
      </c>
      <c r="AD1557" s="70">
        <f t="shared" si="50"/>
        <v>283.64341228130405</v>
      </c>
      <c r="AE1557" s="70">
        <f t="shared" si="51"/>
        <v>187.57060899057763</v>
      </c>
    </row>
    <row r="1558" spans="24:31">
      <c r="X1558" s="6">
        <v>43532</v>
      </c>
      <c r="Y1558" s="49">
        <v>169.30420000000001</v>
      </c>
      <c r="Z1558" s="49">
        <v>2743.0700999999999</v>
      </c>
      <c r="AA1558" s="49">
        <v>2.3929999999999998</v>
      </c>
      <c r="AB1558" s="66">
        <f>Y1559/Price_data_Daily[[#This Row],[ASML]]-1</f>
        <v>1.2580904667456538E-2</v>
      </c>
      <c r="AC1558" s="68">
        <f>Z1559/Price_data_Daily[[#This Row],[S&amp;P500]]-1</f>
        <v>1.4666012363300673E-2</v>
      </c>
      <c r="AD1558" s="70">
        <f t="shared" si="50"/>
        <v>287.21190301076723</v>
      </c>
      <c r="AE1558" s="70">
        <f t="shared" si="51"/>
        <v>190.32152186102527</v>
      </c>
    </row>
    <row r="1559" spans="24:31">
      <c r="X1559" s="6">
        <v>43535</v>
      </c>
      <c r="Y1559" s="49">
        <v>171.4342</v>
      </c>
      <c r="Z1559" s="49">
        <v>2783.3</v>
      </c>
      <c r="AA1559" s="49">
        <v>2.38</v>
      </c>
      <c r="AB1559" s="66">
        <f>Y1560/Price_data_Daily[[#This Row],[ASML]]-1</f>
        <v>7.8414925376617539E-3</v>
      </c>
      <c r="AC1559" s="68">
        <f>Z1560/Price_data_Daily[[#This Row],[S&amp;P500]]-1</f>
        <v>2.9533287823806376E-3</v>
      </c>
      <c r="AD1559" s="70">
        <f t="shared" si="50"/>
        <v>289.46407300495378</v>
      </c>
      <c r="AE1559" s="70">
        <f t="shared" si="51"/>
        <v>190.88360388944392</v>
      </c>
    </row>
    <row r="1560" spans="24:31">
      <c r="X1560" s="6">
        <v>43536</v>
      </c>
      <c r="Y1560" s="49">
        <v>172.77850000000001</v>
      </c>
      <c r="Z1560" s="49">
        <v>2791.52</v>
      </c>
      <c r="AA1560" s="49">
        <v>2.395</v>
      </c>
      <c r="AB1560" s="66">
        <f>Y1561/Price_data_Daily[[#This Row],[ASML]]-1</f>
        <v>1.0938861027276481E-4</v>
      </c>
      <c r="AC1560" s="68">
        <f>Z1561/Price_data_Daily[[#This Row],[S&amp;P500]]-1</f>
        <v>6.9495830228691879E-3</v>
      </c>
      <c r="AD1560" s="70">
        <f t="shared" si="50"/>
        <v>289.49573707762369</v>
      </c>
      <c r="AE1560" s="70">
        <f t="shared" si="51"/>
        <v>192.21016534237808</v>
      </c>
    </row>
    <row r="1561" spans="24:31">
      <c r="X1561" s="6">
        <v>43537</v>
      </c>
      <c r="Y1561" s="49">
        <v>172.79740000000001</v>
      </c>
      <c r="Z1561" s="49">
        <v>2810.9198999999999</v>
      </c>
      <c r="AA1561" s="49">
        <v>2.3879999999999999</v>
      </c>
      <c r="AB1561" s="66">
        <f>Y1562/Price_data_Daily[[#This Row],[ASML]]-1</f>
        <v>4.163835798455251E-3</v>
      </c>
      <c r="AC1561" s="68">
        <f>Z1562/Price_data_Daily[[#This Row],[S&amp;P500]]-1</f>
        <v>-8.680076582757712E-4</v>
      </c>
      <c r="AD1561" s="70">
        <f t="shared" si="50"/>
        <v>290.70114979116767</v>
      </c>
      <c r="AE1561" s="70">
        <f t="shared" si="51"/>
        <v>192.04332544686244</v>
      </c>
    </row>
    <row r="1562" spans="24:31">
      <c r="X1562" s="6">
        <v>43538</v>
      </c>
      <c r="Y1562" s="49">
        <v>173.51689999999999</v>
      </c>
      <c r="Z1562" s="49">
        <v>2808.48</v>
      </c>
      <c r="AA1562" s="49">
        <v>2.3879999999999999</v>
      </c>
      <c r="AB1562" s="66">
        <f>Y1563/Price_data_Daily[[#This Row],[ASML]]-1</f>
        <v>5.1939609340646342E-2</v>
      </c>
      <c r="AC1562" s="68">
        <f>Z1563/Price_data_Daily[[#This Row],[S&amp;P500]]-1</f>
        <v>4.9849028656070438E-3</v>
      </c>
      <c r="AD1562" s="70">
        <f t="shared" si="50"/>
        <v>305.80005394619764</v>
      </c>
      <c r="AE1562" s="70">
        <f t="shared" si="51"/>
        <v>193.0006427702032</v>
      </c>
    </row>
    <row r="1563" spans="24:31">
      <c r="X1563" s="6">
        <v>43539</v>
      </c>
      <c r="Y1563" s="49">
        <v>182.52930000000001</v>
      </c>
      <c r="Z1563" s="49">
        <v>2822.48</v>
      </c>
      <c r="AA1563" s="49">
        <v>2.3879999999999999</v>
      </c>
      <c r="AB1563" s="66">
        <f>Y1564/Price_data_Daily[[#This Row],[ASML]]-1</f>
        <v>-1.1254631448211372E-2</v>
      </c>
      <c r="AC1563" s="68">
        <f>Z1564/Price_data_Daily[[#This Row],[S&amp;P500]]-1</f>
        <v>3.7059252855644598E-3</v>
      </c>
      <c r="AD1563" s="70">
        <f t="shared" si="50"/>
        <v>302.35838704219003</v>
      </c>
      <c r="AE1563" s="70">
        <f t="shared" si="51"/>
        <v>193.71588873237548</v>
      </c>
    </row>
    <row r="1564" spans="24:31">
      <c r="X1564" s="6">
        <v>43542</v>
      </c>
      <c r="Y1564" s="49">
        <v>180.47499999999999</v>
      </c>
      <c r="Z1564" s="49">
        <v>2832.9398999999999</v>
      </c>
      <c r="AA1564" s="49">
        <v>2.3849999999999998</v>
      </c>
      <c r="AB1564" s="66">
        <f>Y1565/Price_data_Daily[[#This Row],[ASML]]-1</f>
        <v>8.9209031721848575E-4</v>
      </c>
      <c r="AC1564" s="68">
        <f>Z1565/Price_data_Daily[[#This Row],[S&amp;P500]]-1</f>
        <v>-1.3053577310273567E-4</v>
      </c>
      <c r="AD1564" s="70">
        <f t="shared" si="50"/>
        <v>302.6281180316002</v>
      </c>
      <c r="AE1564" s="70">
        <f t="shared" si="51"/>
        <v>193.69060187907752</v>
      </c>
    </row>
    <row r="1565" spans="24:31">
      <c r="X1565" s="6">
        <v>43543</v>
      </c>
      <c r="Y1565" s="49">
        <v>180.636</v>
      </c>
      <c r="Z1565" s="49">
        <v>2832.5700999999999</v>
      </c>
      <c r="AA1565" s="49">
        <v>2.4049999999999998</v>
      </c>
      <c r="AB1565" s="66">
        <f>Y1566/Price_data_Daily[[#This Row],[ASML]]-1</f>
        <v>1.7288912509134668E-3</v>
      </c>
      <c r="AC1565" s="68">
        <f>Z1566/Price_data_Daily[[#This Row],[S&amp;P500]]-1</f>
        <v>-2.9443578466071818E-3</v>
      </c>
      <c r="AD1565" s="70">
        <f t="shared" si="50"/>
        <v>303.15132913714541</v>
      </c>
      <c r="AE1565" s="70">
        <f t="shared" si="51"/>
        <v>193.12030743562079</v>
      </c>
    </row>
    <row r="1566" spans="24:31">
      <c r="X1566" s="6">
        <v>43544</v>
      </c>
      <c r="Y1566" s="49">
        <v>180.94829999999999</v>
      </c>
      <c r="Z1566" s="49">
        <v>2824.23</v>
      </c>
      <c r="AA1566" s="49">
        <v>2.4079999999999999</v>
      </c>
      <c r="AB1566" s="66">
        <f>Y1567/Price_data_Daily[[#This Row],[ASML]]-1</f>
        <v>1.6846800992327715E-2</v>
      </c>
      <c r="AC1566" s="68">
        <f>Z1567/Price_data_Daily[[#This Row],[S&amp;P500]]-1</f>
        <v>1.0852480145030707E-2</v>
      </c>
      <c r="AD1566" s="70">
        <f t="shared" si="50"/>
        <v>308.25845924967854</v>
      </c>
      <c r="AE1566" s="70">
        <f t="shared" si="51"/>
        <v>195.2161417376681</v>
      </c>
    </row>
    <row r="1567" spans="24:31">
      <c r="X1567" s="6">
        <v>43545</v>
      </c>
      <c r="Y1567" s="49">
        <v>183.9967</v>
      </c>
      <c r="Z1567" s="49">
        <v>2854.8798999999999</v>
      </c>
      <c r="AA1567" s="49">
        <v>2.4079999999999999</v>
      </c>
      <c r="AB1567" s="66">
        <f>Y1568/Price_data_Daily[[#This Row],[ASML]]-1</f>
        <v>-3.4009305601676587E-2</v>
      </c>
      <c r="AC1567" s="68">
        <f>Z1568/Price_data_Daily[[#This Row],[S&amp;P500]]-1</f>
        <v>-1.8974493462929898E-2</v>
      </c>
      <c r="AD1567" s="70">
        <f t="shared" si="50"/>
        <v>297.77480310475426</v>
      </c>
      <c r="AE1567" s="70">
        <f t="shared" si="51"/>
        <v>191.51201433240831</v>
      </c>
    </row>
    <row r="1568" spans="24:31">
      <c r="X1568" s="6">
        <v>43546</v>
      </c>
      <c r="Y1568" s="49">
        <v>177.73910000000001</v>
      </c>
      <c r="Z1568" s="49">
        <v>2800.71</v>
      </c>
      <c r="AA1568" s="49">
        <v>2.3980000000000001</v>
      </c>
      <c r="AB1568" s="66">
        <f>Y1569/Price_data_Daily[[#This Row],[ASML]]-1</f>
        <v>-7.5633329976353414E-3</v>
      </c>
      <c r="AC1568" s="68">
        <f>Z1569/Price_data_Daily[[#This Row],[S&amp;P500]]-1</f>
        <v>-8.3903724412748293E-4</v>
      </c>
      <c r="AD1568" s="70">
        <f t="shared" si="50"/>
        <v>295.52263311056771</v>
      </c>
      <c r="AE1568" s="70">
        <f t="shared" si="51"/>
        <v>191.35132861968555</v>
      </c>
    </row>
    <row r="1569" spans="24:31">
      <c r="X1569" s="6">
        <v>43549</v>
      </c>
      <c r="Y1569" s="49">
        <v>176.3948</v>
      </c>
      <c r="Z1569" s="49">
        <v>2798.3600999999999</v>
      </c>
      <c r="AA1569" s="49">
        <v>2.39</v>
      </c>
      <c r="AB1569" s="66">
        <f>Y1570/Price_data_Daily[[#This Row],[ASML]]-1</f>
        <v>5.15207931299555E-3</v>
      </c>
      <c r="AC1569" s="68">
        <f>Z1570/Price_data_Daily[[#This Row],[S&amp;P500]]-1</f>
        <v>7.1827424926478312E-3</v>
      </c>
      <c r="AD1569" s="70">
        <f t="shared" si="50"/>
        <v>297.04518915513864</v>
      </c>
      <c r="AE1569" s="70">
        <f t="shared" si="51"/>
        <v>192.72575593878679</v>
      </c>
    </row>
    <row r="1570" spans="24:31">
      <c r="X1570" s="6">
        <v>43550</v>
      </c>
      <c r="Y1570" s="49">
        <v>177.30359999999999</v>
      </c>
      <c r="Z1570" s="49">
        <v>2818.46</v>
      </c>
      <c r="AA1570" s="49">
        <v>2.4049999999999998</v>
      </c>
      <c r="AB1570" s="66">
        <f>Y1571/Price_data_Daily[[#This Row],[ASML]]-1</f>
        <v>-1.7246124726175815E-2</v>
      </c>
      <c r="AC1570" s="68">
        <f>Z1571/Price_data_Daily[[#This Row],[S&amp;P500]]-1</f>
        <v>-4.6443447840309737E-3</v>
      </c>
      <c r="AD1570" s="70">
        <f t="shared" si="50"/>
        <v>291.92231077365864</v>
      </c>
      <c r="AE1570" s="70">
        <f t="shared" si="51"/>
        <v>191.83067107944407</v>
      </c>
    </row>
    <row r="1571" spans="24:31">
      <c r="X1571" s="6">
        <v>43551</v>
      </c>
      <c r="Y1571" s="49">
        <v>174.2458</v>
      </c>
      <c r="Z1571" s="49">
        <v>2805.3701000000001</v>
      </c>
      <c r="AA1571" s="49">
        <v>2.3780000000000001</v>
      </c>
      <c r="AB1571" s="66">
        <f>Y1572/Price_data_Daily[[#This Row],[ASML]]-1</f>
        <v>7.6099395222151145E-4</v>
      </c>
      <c r="AC1571" s="68">
        <f>Z1572/Price_data_Daily[[#This Row],[S&amp;P500]]-1</f>
        <v>3.5894729183860719E-3</v>
      </c>
      <c r="AD1571" s="70">
        <f t="shared" si="50"/>
        <v>292.14446188667591</v>
      </c>
      <c r="AE1571" s="70">
        <f t="shared" si="51"/>
        <v>192.51924207819957</v>
      </c>
    </row>
    <row r="1572" spans="24:31">
      <c r="X1572" s="6">
        <v>43552</v>
      </c>
      <c r="Y1572" s="49">
        <v>174.3784</v>
      </c>
      <c r="Z1572" s="49">
        <v>2815.4398999999999</v>
      </c>
      <c r="AA1572" s="49">
        <v>2.37</v>
      </c>
      <c r="AB1572" s="66">
        <f>Y1573/Price_data_Daily[[#This Row],[ASML]]-1</f>
        <v>2.0901097842393357E-2</v>
      </c>
      <c r="AC1572" s="68">
        <f>Z1573/Price_data_Daily[[#This Row],[S&amp;P500]]-1</f>
        <v>6.7342939907899524E-3</v>
      </c>
      <c r="AD1572" s="70">
        <f t="shared" si="50"/>
        <v>298.25060186868268</v>
      </c>
      <c r="AE1572" s="70">
        <f t="shared" si="51"/>
        <v>193.81572325323822</v>
      </c>
    </row>
    <row r="1573" spans="24:31">
      <c r="X1573" s="6">
        <v>43553</v>
      </c>
      <c r="Y1573" s="49">
        <v>178.0231</v>
      </c>
      <c r="Z1573" s="49">
        <v>2834.3998999999999</v>
      </c>
      <c r="AA1573" s="49">
        <v>2.3279999999999998</v>
      </c>
      <c r="AB1573" s="66">
        <f>Y1574/Price_data_Daily[[#This Row],[ASML]]-1</f>
        <v>2.3557616960945049E-2</v>
      </c>
      <c r="AC1573" s="68">
        <f>Z1574/Price_data_Daily[[#This Row],[S&amp;P500]]-1</f>
        <v>1.1568586352264543E-2</v>
      </c>
      <c r="AD1573" s="70">
        <f t="shared" si="50"/>
        <v>305.27667530587644</v>
      </c>
      <c r="AE1573" s="70">
        <f t="shared" si="51"/>
        <v>196.05789718411992</v>
      </c>
    </row>
    <row r="1574" spans="24:31">
      <c r="X1574" s="6">
        <v>43556</v>
      </c>
      <c r="Y1574" s="49">
        <v>182.21690000000001</v>
      </c>
      <c r="Z1574" s="49">
        <v>2867.1898999999999</v>
      </c>
      <c r="AA1574" s="49">
        <v>2.323</v>
      </c>
      <c r="AB1574" s="66">
        <f>Y1575/Price_data_Daily[[#This Row],[ASML]]-1</f>
        <v>7.0657551522388395E-3</v>
      </c>
      <c r="AC1574" s="68">
        <f>Z1575/Price_data_Daily[[#This Row],[S&amp;P500]]-1</f>
        <v>1.7473554855929052E-5</v>
      </c>
      <c r="AD1574" s="70">
        <f t="shared" si="50"/>
        <v>307.43368554727726</v>
      </c>
      <c r="AE1574" s="70">
        <f t="shared" si="51"/>
        <v>196.06132301254129</v>
      </c>
    </row>
    <row r="1575" spans="24:31">
      <c r="X1575" s="6">
        <v>43557</v>
      </c>
      <c r="Y1575" s="49">
        <v>183.5044</v>
      </c>
      <c r="Z1575" s="49">
        <v>2867.24</v>
      </c>
      <c r="AA1575" s="49">
        <v>2.37</v>
      </c>
      <c r="AB1575" s="66">
        <f>Y1576/Price_data_Daily[[#This Row],[ASML]]-1</f>
        <v>2.0119953526999801E-2</v>
      </c>
      <c r="AC1575" s="68">
        <f>Z1576/Price_data_Daily[[#This Row],[S&amp;P500]]-1</f>
        <v>2.1483726510511669E-3</v>
      </c>
      <c r="AD1575" s="70">
        <f t="shared" si="50"/>
        <v>313.61923701312276</v>
      </c>
      <c r="AE1575" s="70">
        <f t="shared" si="51"/>
        <v>196.48253579683035</v>
      </c>
    </row>
    <row r="1576" spans="24:31">
      <c r="X1576" s="6">
        <v>43558</v>
      </c>
      <c r="Y1576" s="49">
        <v>187.19649999999999</v>
      </c>
      <c r="Z1576" s="49">
        <v>2873.3998999999999</v>
      </c>
      <c r="AA1576" s="49">
        <v>2.3730000000000002</v>
      </c>
      <c r="AB1576" s="66">
        <f>Y1577/Price_data_Daily[[#This Row],[ASML]]-1</f>
        <v>3.2361716164566179E-3</v>
      </c>
      <c r="AC1576" s="68">
        <f>Z1577/Price_data_Daily[[#This Row],[S&amp;P500]]-1</f>
        <v>2.0846384800110584E-3</v>
      </c>
      <c r="AD1576" s="70">
        <f t="shared" si="50"/>
        <v>314.63416268631943</v>
      </c>
      <c r="AE1576" s="70">
        <f t="shared" si="51"/>
        <v>196.89213085160256</v>
      </c>
    </row>
    <row r="1577" spans="24:31">
      <c r="X1577" s="6">
        <v>43559</v>
      </c>
      <c r="Y1577" s="49">
        <v>187.8023</v>
      </c>
      <c r="Z1577" s="49">
        <v>2879.3899000000001</v>
      </c>
      <c r="AA1577" s="49">
        <v>2.37</v>
      </c>
      <c r="AB1577" s="66">
        <f>Y1578/Price_data_Daily[[#This Row],[ASML]]-1</f>
        <v>1.5172870619795331E-2</v>
      </c>
      <c r="AC1577" s="68">
        <f>Z1578/Price_data_Daily[[#This Row],[S&amp;P500]]-1</f>
        <v>4.6364335722646199E-3</v>
      </c>
      <c r="AD1577" s="70">
        <f t="shared" si="50"/>
        <v>319.40806612932658</v>
      </c>
      <c r="AE1577" s="70">
        <f t="shared" si="51"/>
        <v>197.80500813719766</v>
      </c>
    </row>
    <row r="1578" spans="24:31">
      <c r="X1578" s="6">
        <v>43560</v>
      </c>
      <c r="Y1578" s="49">
        <v>190.65180000000001</v>
      </c>
      <c r="Z1578" s="49">
        <v>2892.74</v>
      </c>
      <c r="AA1578" s="49">
        <v>2.37</v>
      </c>
      <c r="AB1578" s="66">
        <f>Y1579/Price_data_Daily[[#This Row],[ASML]]-1</f>
        <v>1.077514085888498E-2</v>
      </c>
      <c r="AC1578" s="68">
        <f>Z1579/Price_data_Daily[[#This Row],[S&amp;P500]]-1</f>
        <v>1.0474498226595852E-3</v>
      </c>
      <c r="AD1578" s="70">
        <f t="shared" si="50"/>
        <v>322.84973303333413</v>
      </c>
      <c r="AE1578" s="70">
        <f t="shared" si="51"/>
        <v>198.01219895789214</v>
      </c>
    </row>
    <row r="1579" spans="24:31">
      <c r="X1579" s="6">
        <v>43563</v>
      </c>
      <c r="Y1579" s="49">
        <v>192.70609999999999</v>
      </c>
      <c r="Z1579" s="49">
        <v>2895.77</v>
      </c>
      <c r="AA1579" s="49">
        <v>2.3650000000000002</v>
      </c>
      <c r="AB1579" s="66">
        <f>Y1580/Price_data_Daily[[#This Row],[ASML]]-1</f>
        <v>-9.7755078848047461E-3</v>
      </c>
      <c r="AC1579" s="68">
        <f>Z1580/Price_data_Daily[[#This Row],[S&amp;P500]]-1</f>
        <v>-6.0674708281390766E-3</v>
      </c>
      <c r="AD1579" s="70">
        <f t="shared" si="50"/>
        <v>319.69371292245967</v>
      </c>
      <c r="AE1579" s="70">
        <f t="shared" si="51"/>
        <v>196.81076571709946</v>
      </c>
    </row>
    <row r="1580" spans="24:31">
      <c r="X1580" s="6">
        <v>43564</v>
      </c>
      <c r="Y1580" s="49">
        <v>190.82230000000001</v>
      </c>
      <c r="Z1580" s="49">
        <v>2878.2</v>
      </c>
      <c r="AA1580" s="49">
        <v>2.3650000000000002</v>
      </c>
      <c r="AB1580" s="66">
        <f>Y1581/Price_data_Daily[[#This Row],[ASML]]-1</f>
        <v>-8.831252951044033E-3</v>
      </c>
      <c r="AC1580" s="68">
        <f>Z1581/Price_data_Daily[[#This Row],[S&amp;P500]]-1</f>
        <v>3.4778681120144483E-3</v>
      </c>
      <c r="AD1580" s="70">
        <f t="shared" si="50"/>
        <v>316.870416876783</v>
      </c>
      <c r="AE1580" s="70">
        <f t="shared" si="51"/>
        <v>197.49524760328811</v>
      </c>
    </row>
    <row r="1581" spans="24:31">
      <c r="X1581" s="6">
        <v>43565</v>
      </c>
      <c r="Y1581" s="49">
        <v>189.1371</v>
      </c>
      <c r="Z1581" s="49">
        <v>2888.21</v>
      </c>
      <c r="AA1581" s="49">
        <v>2.363</v>
      </c>
      <c r="AB1581" s="66">
        <f>Y1582/Price_data_Daily[[#This Row],[ASML]]-1</f>
        <v>-9.4095764395245585E-3</v>
      </c>
      <c r="AC1581" s="68">
        <f>Z1582/Price_data_Daily[[#This Row],[S&amp;P500]]-1</f>
        <v>3.8120496778315527E-5</v>
      </c>
      <c r="AD1581" s="70">
        <f t="shared" si="50"/>
        <v>313.88880046775688</v>
      </c>
      <c r="AE1581" s="70">
        <f t="shared" si="51"/>
        <v>197.5027762202381</v>
      </c>
    </row>
    <row r="1582" spans="24:31">
      <c r="X1582" s="6">
        <v>43566</v>
      </c>
      <c r="Y1582" s="49">
        <v>187.35740000000001</v>
      </c>
      <c r="Z1582" s="49">
        <v>2888.3200999999999</v>
      </c>
      <c r="AA1582" s="49">
        <v>2.3650000000000002</v>
      </c>
      <c r="AB1582" s="66">
        <f>Y1583/Price_data_Daily[[#This Row],[ASML]]-1</f>
        <v>2.4809268275499008E-2</v>
      </c>
      <c r="AC1582" s="68">
        <f>Z1583/Price_data_Daily[[#This Row],[S&amp;P500]]-1</f>
        <v>6.6093089889864842E-3</v>
      </c>
      <c r="AD1582" s="70">
        <f t="shared" si="50"/>
        <v>321.67615192723605</v>
      </c>
      <c r="AE1582" s="70">
        <f t="shared" si="51"/>
        <v>198.80813309446032</v>
      </c>
    </row>
    <row r="1583" spans="24:31">
      <c r="X1583" s="6">
        <v>43567</v>
      </c>
      <c r="Y1583" s="49">
        <v>192.00559999999999</v>
      </c>
      <c r="Z1583" s="49">
        <v>2907.4099000000001</v>
      </c>
      <c r="AA1583" s="49">
        <v>2.375</v>
      </c>
      <c r="AB1583" s="66">
        <f>Y1584/Price_data_Daily[[#This Row],[ASML]]-1</f>
        <v>-1.4693321444791074E-2</v>
      </c>
      <c r="AC1583" s="68">
        <f>Z1584/Price_data_Daily[[#This Row],[S&amp;P500]]-1</f>
        <v>-6.293574222197007E-4</v>
      </c>
      <c r="AD1583" s="70">
        <f t="shared" si="50"/>
        <v>316.94966082584574</v>
      </c>
      <c r="AE1583" s="70">
        <f t="shared" si="51"/>
        <v>198.68301172029967</v>
      </c>
    </row>
    <row r="1584" spans="24:31">
      <c r="X1584" s="6">
        <v>43570</v>
      </c>
      <c r="Y1584" s="49">
        <v>189.18440000000001</v>
      </c>
      <c r="Z1584" s="49">
        <v>2905.5801000000001</v>
      </c>
      <c r="AA1584" s="49">
        <v>2.36</v>
      </c>
      <c r="AB1584" s="66">
        <f>Y1585/Price_data_Daily[[#This Row],[ASML]]-1</f>
        <v>1.8915407401455919E-2</v>
      </c>
      <c r="AC1584" s="68">
        <f>Z1585/Price_data_Daily[[#This Row],[S&amp;P500]]-1</f>
        <v>5.0936472203955141E-4</v>
      </c>
      <c r="AD1584" s="70">
        <f t="shared" si="50"/>
        <v>322.94489278611991</v>
      </c>
      <c r="AE1584" s="70">
        <f t="shared" si="51"/>
        <v>198.78421383733857</v>
      </c>
    </row>
    <row r="1585" spans="24:31">
      <c r="X1585" s="6">
        <v>43571</v>
      </c>
      <c r="Y1585" s="49">
        <v>192.7629</v>
      </c>
      <c r="Z1585" s="49">
        <v>2907.0601000000001</v>
      </c>
      <c r="AA1585" s="49">
        <v>2.3780000000000001</v>
      </c>
      <c r="AB1585" s="66">
        <f>Y1586/Price_data_Daily[[#This Row],[ASML]]-1</f>
        <v>-1.2766979538075818E-3</v>
      </c>
      <c r="AC1585" s="68">
        <f>Z1586/Price_data_Daily[[#This Row],[S&amp;P500]]-1</f>
        <v>-2.2738091998856236E-3</v>
      </c>
      <c r="AD1585" s="70">
        <f t="shared" si="50"/>
        <v>322.53258970230723</v>
      </c>
      <c r="AE1585" s="70">
        <f t="shared" si="51"/>
        <v>198.33221646312319</v>
      </c>
    </row>
    <row r="1586" spans="24:31">
      <c r="X1586" s="6">
        <v>43572</v>
      </c>
      <c r="Y1586" s="49">
        <v>192.51679999999999</v>
      </c>
      <c r="Z1586" s="49">
        <v>2900.45</v>
      </c>
      <c r="AA1586" s="49">
        <v>2.38</v>
      </c>
      <c r="AB1586" s="66">
        <f>Y1587/Price_data_Daily[[#This Row],[ASML]]-1</f>
        <v>1.2539165413096409E-2</v>
      </c>
      <c r="AC1586" s="68">
        <f>Z1587/Price_data_Daily[[#This Row],[S&amp;P500]]-1</f>
        <v>1.5790653174507785E-3</v>
      </c>
      <c r="AD1586" s="70">
        <f t="shared" si="50"/>
        <v>326.57687919569884</v>
      </c>
      <c r="AE1586" s="70">
        <f t="shared" si="51"/>
        <v>198.64539598747325</v>
      </c>
    </row>
    <row r="1587" spans="24:31">
      <c r="X1587" s="6">
        <v>43573</v>
      </c>
      <c r="Y1587" s="49">
        <v>194.9308</v>
      </c>
      <c r="Z1587" s="49">
        <v>2905.03</v>
      </c>
      <c r="AA1587" s="49">
        <v>2.3650000000000002</v>
      </c>
      <c r="AB1587" s="66">
        <f>Y1588/Price_data_Daily[[#This Row],[ASML]]-1</f>
        <v>-1.9427407059325885E-3</v>
      </c>
      <c r="AC1587" s="68">
        <f>Z1588/Price_data_Daily[[#This Row],[S&amp;P500]]-1</f>
        <v>1.0120377414346571E-3</v>
      </c>
      <c r="AD1587" s="70">
        <f t="shared" si="50"/>
        <v>325.94242499886894</v>
      </c>
      <c r="AE1587" s="70">
        <f t="shared" si="51"/>
        <v>198.8464326253748</v>
      </c>
    </row>
    <row r="1588" spans="24:31">
      <c r="X1588" s="6">
        <v>43577</v>
      </c>
      <c r="Y1588" s="49">
        <v>194.5521</v>
      </c>
      <c r="Z1588" s="49">
        <v>2907.97</v>
      </c>
      <c r="AA1588" s="49">
        <v>2.375</v>
      </c>
      <c r="AB1588" s="66">
        <f>Y1589/Price_data_Daily[[#This Row],[ASML]]-1</f>
        <v>-1.0701503607517537E-3</v>
      </c>
      <c r="AC1588" s="68">
        <f>Z1589/Price_data_Daily[[#This Row],[S&amp;P500]]-1</f>
        <v>8.841184743996866E-3</v>
      </c>
      <c r="AD1588" s="70">
        <f t="shared" si="50"/>
        <v>325.59361759517208</v>
      </c>
      <c r="AE1588" s="70">
        <f t="shared" si="51"/>
        <v>200.60447067190046</v>
      </c>
    </row>
    <row r="1589" spans="24:31">
      <c r="X1589" s="6">
        <v>43578</v>
      </c>
      <c r="Y1589" s="49">
        <v>194.34389999999999</v>
      </c>
      <c r="Z1589" s="49">
        <v>2933.6799000000001</v>
      </c>
      <c r="AA1589" s="49">
        <v>2.39</v>
      </c>
      <c r="AB1589" s="66">
        <f>Y1590/Price_data_Daily[[#This Row],[ASML]]-1</f>
        <v>5.8453082396736633E-4</v>
      </c>
      <c r="AC1589" s="68">
        <f>Z1590/Price_data_Daily[[#This Row],[S&amp;P500]]-1</f>
        <v>-2.1917524130700139E-3</v>
      </c>
      <c r="AD1589" s="70">
        <f t="shared" si="50"/>
        <v>325.78393710074351</v>
      </c>
      <c r="AE1589" s="70">
        <f t="shared" si="51"/>
        <v>200.16479533923268</v>
      </c>
    </row>
    <row r="1590" spans="24:31">
      <c r="X1590" s="6">
        <v>43579</v>
      </c>
      <c r="Y1590" s="49">
        <v>194.45750000000001</v>
      </c>
      <c r="Z1590" s="49">
        <v>2927.25</v>
      </c>
      <c r="AA1590" s="49">
        <v>2.375</v>
      </c>
      <c r="AB1590" s="66">
        <f>Y1591/Price_data_Daily[[#This Row],[ASML]]-1</f>
        <v>3.8944242315157584E-3</v>
      </c>
      <c r="AC1590" s="68">
        <f>Z1591/Price_data_Daily[[#This Row],[S&amp;P500]]-1</f>
        <v>-3.6898112562988583E-4</v>
      </c>
      <c r="AD1590" s="70">
        <f t="shared" si="50"/>
        <v>327.05267795962726</v>
      </c>
      <c r="AE1590" s="70">
        <f t="shared" si="51"/>
        <v>200.09093830773693</v>
      </c>
    </row>
    <row r="1591" spans="24:31">
      <c r="X1591" s="6">
        <v>43580</v>
      </c>
      <c r="Y1591" s="49">
        <v>195.2148</v>
      </c>
      <c r="Z1591" s="49">
        <v>2926.1698999999999</v>
      </c>
      <c r="AA1591" s="49">
        <v>2.3650000000000002</v>
      </c>
      <c r="AB1591" s="66">
        <f>Y1592/Price_data_Daily[[#This Row],[ASML]]-1</f>
        <v>1.6563293356856246E-2</v>
      </c>
      <c r="AC1591" s="68">
        <f>Z1592/Price_data_Daily[[#This Row],[S&amp;P500]]-1</f>
        <v>4.6853055251507847E-3</v>
      </c>
      <c r="AD1591" s="70">
        <f t="shared" si="50"/>
        <v>332.46974740781798</v>
      </c>
      <c r="AE1591" s="70">
        <f t="shared" si="51"/>
        <v>201.02842548652279</v>
      </c>
    </row>
    <row r="1592" spans="24:31">
      <c r="X1592" s="6">
        <v>43581</v>
      </c>
      <c r="Y1592" s="49">
        <v>198.44820000000001</v>
      </c>
      <c r="Z1592" s="49">
        <v>2939.8798999999999</v>
      </c>
      <c r="AA1592" s="49">
        <v>2.36</v>
      </c>
      <c r="AB1592" s="66">
        <f>Y1593/Price_data_Daily[[#This Row],[ASML]]-1</f>
        <v>-3.8125818223597729E-3</v>
      </c>
      <c r="AC1592" s="68">
        <f>Z1593/Price_data_Daily[[#This Row],[S&amp;P500]]-1</f>
        <v>1.0715063564332716E-3</v>
      </c>
      <c r="AD1592" s="70">
        <f t="shared" si="50"/>
        <v>331.2021792923664</v>
      </c>
      <c r="AE1592" s="70">
        <f t="shared" si="51"/>
        <v>201.24382872225539</v>
      </c>
    </row>
    <row r="1593" spans="24:31">
      <c r="X1593" s="6">
        <v>43584</v>
      </c>
      <c r="Y1593" s="49">
        <v>197.69159999999999</v>
      </c>
      <c r="Z1593" s="49">
        <v>2943.03</v>
      </c>
      <c r="AA1593" s="49">
        <v>2.36</v>
      </c>
      <c r="AB1593" s="66">
        <f>Y1594/Price_data_Daily[[#This Row],[ASML]]-1</f>
        <v>1.1675761640858706E-2</v>
      </c>
      <c r="AC1593" s="68">
        <f>Z1594/Price_data_Daily[[#This Row],[S&amp;P500]]-1</f>
        <v>9.5143440603728813E-4</v>
      </c>
      <c r="AD1593" s="70">
        <f t="shared" si="50"/>
        <v>335.06921699271703</v>
      </c>
      <c r="AE1593" s="70">
        <f t="shared" si="51"/>
        <v>201.43529902490442</v>
      </c>
    </row>
    <row r="1594" spans="24:31">
      <c r="X1594" s="6">
        <v>43585</v>
      </c>
      <c r="Y1594" s="49">
        <v>199.99979999999999</v>
      </c>
      <c r="Z1594" s="49">
        <v>2945.8301000000001</v>
      </c>
      <c r="AA1594" s="49">
        <v>2.3679999999999999</v>
      </c>
      <c r="AB1594" s="66">
        <f>Y1595/Price_data_Daily[[#This Row],[ASML]]-1</f>
        <v>-1.1637011637011585E-2</v>
      </c>
      <c r="AC1594" s="68">
        <f>Z1595/Price_data_Daily[[#This Row],[S&amp;P500]]-1</f>
        <v>-7.5021638213284003E-3</v>
      </c>
      <c r="AD1594" s="70">
        <f t="shared" si="50"/>
        <v>331.17001261536842</v>
      </c>
      <c r="AE1594" s="70">
        <f t="shared" si="51"/>
        <v>199.92409841222133</v>
      </c>
    </row>
    <row r="1595" spans="24:31">
      <c r="X1595" s="6">
        <v>43586</v>
      </c>
      <c r="Y1595" s="49">
        <v>197.67240000000001</v>
      </c>
      <c r="Z1595" s="49">
        <v>2923.73</v>
      </c>
      <c r="AA1595" s="49">
        <v>2.363</v>
      </c>
      <c r="AB1595" s="66">
        <f>Y1596/Price_data_Daily[[#This Row],[ASML]]-1</f>
        <v>-2.2284345209548917E-3</v>
      </c>
      <c r="AC1595" s="68">
        <f>Z1596/Price_data_Daily[[#This Row],[S&amp;P500]]-1</f>
        <v>-2.1239991380873624E-3</v>
      </c>
      <c r="AD1595" s="70">
        <f t="shared" si="50"/>
        <v>330.43202192695128</v>
      </c>
      <c r="AE1595" s="70">
        <f t="shared" si="51"/>
        <v>199.49945979951087</v>
      </c>
    </row>
    <row r="1596" spans="24:31">
      <c r="X1596" s="6">
        <v>43587</v>
      </c>
      <c r="Y1596" s="49">
        <v>197.2319</v>
      </c>
      <c r="Z1596" s="49">
        <v>2917.52</v>
      </c>
      <c r="AA1596" s="49">
        <v>2.3730000000000002</v>
      </c>
      <c r="AB1596" s="66">
        <f>Y1597/Price_data_Daily[[#This Row],[ASML]]-1</f>
        <v>1.3353823595473102E-2</v>
      </c>
      <c r="AC1596" s="68">
        <f>Z1597/Price_data_Daily[[#This Row],[S&amp;P500]]-1</f>
        <v>9.6382886835395531E-3</v>
      </c>
      <c r="AD1596" s="70">
        <f t="shared" si="50"/>
        <v>334.84455285805927</v>
      </c>
      <c r="AE1596" s="70">
        <f t="shared" si="51"/>
        <v>201.42229318526876</v>
      </c>
    </row>
    <row r="1597" spans="24:31">
      <c r="X1597" s="6">
        <v>43588</v>
      </c>
      <c r="Y1597" s="49">
        <v>199.8657</v>
      </c>
      <c r="Z1597" s="49">
        <v>2945.6399000000001</v>
      </c>
      <c r="AA1597" s="49">
        <v>2.3679999999999999</v>
      </c>
      <c r="AB1597" s="66">
        <f>Y1598/Price_data_Daily[[#This Row],[ASML]]-1</f>
        <v>-1.6819794492001439E-2</v>
      </c>
      <c r="AC1597" s="68">
        <f>Z1598/Price_data_Daily[[#This Row],[S&amp;P500]]-1</f>
        <v>-4.4709809912610865E-3</v>
      </c>
      <c r="AD1597" s="70">
        <f t="shared" si="50"/>
        <v>329.21253629222059</v>
      </c>
      <c r="AE1597" s="70">
        <f t="shared" si="51"/>
        <v>200.5217379412212</v>
      </c>
    </row>
    <row r="1598" spans="24:31">
      <c r="X1598" s="6">
        <v>43591</v>
      </c>
      <c r="Y1598" s="49">
        <v>196.50399999999999</v>
      </c>
      <c r="Z1598" s="49">
        <v>2932.47</v>
      </c>
      <c r="AA1598" s="49">
        <v>2.363</v>
      </c>
      <c r="AB1598" s="66">
        <f>Y1599/Price_data_Daily[[#This Row],[ASML]]-1</f>
        <v>-2.1835687823148597E-2</v>
      </c>
      <c r="AC1598" s="68">
        <f>Z1599/Price_data_Daily[[#This Row],[S&amp;P500]]-1</f>
        <v>-1.6511677868827124E-2</v>
      </c>
      <c r="AD1598" s="70">
        <f t="shared" si="50"/>
        <v>322.02395412227668</v>
      </c>
      <c r="AE1598" s="70">
        <f t="shared" si="51"/>
        <v>197.21078759863838</v>
      </c>
    </row>
    <row r="1599" spans="24:31">
      <c r="X1599" s="6">
        <v>43592</v>
      </c>
      <c r="Y1599" s="49">
        <v>192.2132</v>
      </c>
      <c r="Z1599" s="49">
        <v>2884.05</v>
      </c>
      <c r="AA1599" s="49">
        <v>2.3679999999999999</v>
      </c>
      <c r="AB1599" s="66">
        <f>Y1600/Price_data_Daily[[#This Row],[ASML]]-1</f>
        <v>3.6870516697082856E-3</v>
      </c>
      <c r="AC1599" s="68">
        <f>Z1600/Price_data_Daily[[#This Row],[S&amp;P500]]-1</f>
        <v>-1.6054159948684088E-3</v>
      </c>
      <c r="AD1599" s="70">
        <f t="shared" si="50"/>
        <v>323.21127308000928</v>
      </c>
      <c r="AE1599" s="70">
        <f t="shared" si="51"/>
        <v>196.89418224586692</v>
      </c>
    </row>
    <row r="1600" spans="24:31">
      <c r="X1600" s="6">
        <v>43593</v>
      </c>
      <c r="Y1600" s="49">
        <v>192.92189999999999</v>
      </c>
      <c r="Z1600" s="49">
        <v>2879.4198999999999</v>
      </c>
      <c r="AA1600" s="49">
        <v>2.37</v>
      </c>
      <c r="AB1600" s="66">
        <f>Y1601/Price_data_Daily[[#This Row],[ASML]]-1</f>
        <v>-1.2113191918594945E-2</v>
      </c>
      <c r="AC1600" s="68">
        <f>Z1601/Price_data_Daily[[#This Row],[S&amp;P500]]-1</f>
        <v>-3.0214071938587939E-3</v>
      </c>
      <c r="AD1600" s="70">
        <f t="shared" si="50"/>
        <v>319.29615289893775</v>
      </c>
      <c r="AE1600" s="70">
        <f t="shared" si="51"/>
        <v>196.29928474720032</v>
      </c>
    </row>
    <row r="1601" spans="24:31">
      <c r="X1601" s="6">
        <v>43594</v>
      </c>
      <c r="Y1601" s="49">
        <v>190.58500000000001</v>
      </c>
      <c r="Z1601" s="49">
        <v>2870.72</v>
      </c>
      <c r="AA1601" s="49">
        <v>2.37</v>
      </c>
      <c r="AB1601" s="66">
        <f>Y1602/Price_data_Daily[[#This Row],[ASML]]-1</f>
        <v>-1.2561324343469682E-3</v>
      </c>
      <c r="AC1601" s="68">
        <f>Z1602/Price_data_Daily[[#This Row],[S&amp;P500]]-1</f>
        <v>3.7202861999776626E-3</v>
      </c>
      <c r="AD1601" s="70">
        <f t="shared" si="50"/>
        <v>318.89507464511917</v>
      </c>
      <c r="AE1601" s="70">
        <f t="shared" si="51"/>
        <v>197.02957426731081</v>
      </c>
    </row>
    <row r="1602" spans="24:31">
      <c r="X1602" s="6">
        <v>43595</v>
      </c>
      <c r="Y1602" s="49">
        <v>190.34559999999999</v>
      </c>
      <c r="Z1602" s="49">
        <v>2881.3998999999999</v>
      </c>
      <c r="AA1602" s="49">
        <v>2.37</v>
      </c>
      <c r="AB1602" s="66">
        <f>Y1603/Price_data_Daily[[#This Row],[ASML]]-1</f>
        <v>-4.1762982700939699E-2</v>
      </c>
      <c r="AC1602" s="68">
        <f>Z1603/Price_data_Daily[[#This Row],[S&amp;P500]]-1</f>
        <v>-2.4130562370047959E-2</v>
      </c>
      <c r="AD1602" s="70">
        <f t="shared" si="50"/>
        <v>305.57706515930016</v>
      </c>
      <c r="AE1602" s="70">
        <f t="shared" si="51"/>
        <v>192.27513983670946</v>
      </c>
    </row>
    <row r="1603" spans="24:31">
      <c r="X1603" s="6">
        <v>43598</v>
      </c>
      <c r="Y1603" s="49">
        <v>182.39619999999999</v>
      </c>
      <c r="Z1603" s="49">
        <v>2811.8701000000001</v>
      </c>
      <c r="AA1603" s="49">
        <v>2.35</v>
      </c>
      <c r="AB1603" s="66">
        <f>Y1604/Price_data_Daily[[#This Row],[ASML]]-1</f>
        <v>3.9907081397529076E-2</v>
      </c>
      <c r="AC1603" s="68">
        <f>Z1604/Price_data_Daily[[#This Row],[S&amp;P500]]-1</f>
        <v>8.015946398092888E-3</v>
      </c>
      <c r="AD1603" s="70">
        <f t="shared" si="50"/>
        <v>317.77175397183038</v>
      </c>
      <c r="AE1603" s="70">
        <f t="shared" si="51"/>
        <v>193.81640705132634</v>
      </c>
    </row>
    <row r="1604" spans="24:31">
      <c r="X1604" s="6">
        <v>43599</v>
      </c>
      <c r="Y1604" s="49">
        <v>189.67509999999999</v>
      </c>
      <c r="Z1604" s="49">
        <v>2834.4099000000001</v>
      </c>
      <c r="AA1604" s="49">
        <v>2.3530000000000002</v>
      </c>
      <c r="AB1604" s="66">
        <f>Y1605/Price_data_Daily[[#This Row],[ASML]]-1</f>
        <v>1.3078153115511748E-2</v>
      </c>
      <c r="AC1604" s="68">
        <f>Z1605/Price_data_Daily[[#This Row],[S&amp;P500]]-1</f>
        <v>5.8389931533897599E-3</v>
      </c>
      <c r="AD1604" s="70">
        <f t="shared" si="50"/>
        <v>321.92762162605868</v>
      </c>
      <c r="AE1604" s="70">
        <f t="shared" si="51"/>
        <v>194.94809972511362</v>
      </c>
    </row>
    <row r="1605" spans="24:31">
      <c r="X1605" s="6">
        <v>43600</v>
      </c>
      <c r="Y1605" s="49">
        <v>192.1557</v>
      </c>
      <c r="Z1605" s="49">
        <v>2850.96</v>
      </c>
      <c r="AA1605" s="49">
        <v>2.35</v>
      </c>
      <c r="AB1605" s="66">
        <f>Y1606/Price_data_Daily[[#This Row],[ASML]]-1</f>
        <v>7.5261883982624678E-3</v>
      </c>
      <c r="AC1605" s="68">
        <f>Z1606/Price_data_Daily[[#This Row],[S&amp;P500]]-1</f>
        <v>8.8952843954317462E-3</v>
      </c>
      <c r="AD1605" s="70">
        <f t="shared" si="50"/>
        <v>324.35050955702093</v>
      </c>
      <c r="AE1605" s="70">
        <f t="shared" si="51"/>
        <v>196.6822185145175</v>
      </c>
    </row>
    <row r="1606" spans="24:31">
      <c r="X1606" s="6">
        <v>43601</v>
      </c>
      <c r="Y1606" s="49">
        <v>193.6019</v>
      </c>
      <c r="Z1606" s="49">
        <v>2876.3200999999999</v>
      </c>
      <c r="AA1606" s="49">
        <v>2.3380000000000001</v>
      </c>
      <c r="AB1606" s="66">
        <f>Y1607/Price_data_Daily[[#This Row],[ASML]]-1</f>
        <v>-4.6497477555748068E-3</v>
      </c>
      <c r="AC1606" s="68">
        <f>Z1607/Price_data_Daily[[#This Row],[S&amp;P500]]-1</f>
        <v>-5.837354472473244E-3</v>
      </c>
      <c r="AD1606" s="70">
        <f t="shared" si="50"/>
        <v>322.84236150318861</v>
      </c>
      <c r="AE1606" s="70">
        <f t="shared" si="51"/>
        <v>195.53411468661582</v>
      </c>
    </row>
    <row r="1607" spans="24:31">
      <c r="X1607" s="6">
        <v>43602</v>
      </c>
      <c r="Y1607" s="49">
        <v>192.70169999999999</v>
      </c>
      <c r="Z1607" s="49">
        <v>2859.53</v>
      </c>
      <c r="AA1607" s="49">
        <v>2.33</v>
      </c>
      <c r="AB1607" s="66">
        <f>Y1608/Price_data_Daily[[#This Row],[ASML]]-1</f>
        <v>-5.3280796173567624E-2</v>
      </c>
      <c r="AC1607" s="68">
        <f>Z1608/Price_data_Daily[[#This Row],[S&amp;P500]]-1</f>
        <v>-6.749360908960611E-3</v>
      </c>
      <c r="AD1607" s="70">
        <f t="shared" si="50"/>
        <v>305.64106344374397</v>
      </c>
      <c r="AE1607" s="70">
        <f t="shared" si="51"/>
        <v>194.21438437658176</v>
      </c>
    </row>
    <row r="1608" spans="24:31">
      <c r="X1608" s="6">
        <v>43605</v>
      </c>
      <c r="Y1608" s="49">
        <v>182.43440000000001</v>
      </c>
      <c r="Z1608" s="49">
        <v>2840.23</v>
      </c>
      <c r="AA1608" s="49">
        <v>2.3199999999999998</v>
      </c>
      <c r="AB1608" s="66">
        <f>Y1609/Price_data_Daily[[#This Row],[ASML]]-1</f>
        <v>1.7167266699701367E-2</v>
      </c>
      <c r="AC1608" s="68">
        <f>Z1609/Price_data_Daily[[#This Row],[S&amp;P500]]-1</f>
        <v>8.4958260422571819E-3</v>
      </c>
      <c r="AD1608" s="70">
        <f t="shared" si="50"/>
        <v>310.88808509426309</v>
      </c>
      <c r="AE1608" s="70">
        <f t="shared" si="51"/>
        <v>195.86439600114926</v>
      </c>
    </row>
    <row r="1609" spans="24:31">
      <c r="X1609" s="6">
        <v>43606</v>
      </c>
      <c r="Y1609" s="49">
        <v>185.56630000000001</v>
      </c>
      <c r="Z1609" s="49">
        <v>2864.3600999999999</v>
      </c>
      <c r="AA1609" s="49">
        <v>2.33</v>
      </c>
      <c r="AB1609" s="66">
        <f>Y1610/Price_data_Daily[[#This Row],[ASML]]-1</f>
        <v>-1.1457899413848338E-2</v>
      </c>
      <c r="AC1609" s="68">
        <f>Z1610/Price_data_Daily[[#This Row],[S&amp;P500]]-1</f>
        <v>-2.8244004655698651E-3</v>
      </c>
      <c r="AD1609" s="70">
        <f t="shared" si="50"/>
        <v>307.32596068628908</v>
      </c>
      <c r="AE1609" s="70">
        <f t="shared" si="51"/>
        <v>195.31119650989504</v>
      </c>
    </row>
    <row r="1610" spans="24:31">
      <c r="X1610" s="6">
        <v>43607</v>
      </c>
      <c r="Y1610" s="49">
        <v>183.4401</v>
      </c>
      <c r="Z1610" s="49">
        <v>2856.27</v>
      </c>
      <c r="AA1610" s="49">
        <v>2.3199999999999998</v>
      </c>
      <c r="AB1610" s="66">
        <f>Y1611/Price_data_Daily[[#This Row],[ASML]]-1</f>
        <v>-4.7514147670002504E-3</v>
      </c>
      <c r="AC1610" s="68">
        <f>Z1611/Price_data_Daily[[#This Row],[S&amp;P500]]-1</f>
        <v>-1.1914139769699683E-2</v>
      </c>
      <c r="AD1610" s="70">
        <f t="shared" si="50"/>
        <v>305.86572757840173</v>
      </c>
      <c r="AE1610" s="70">
        <f t="shared" si="51"/>
        <v>192.98423161608886</v>
      </c>
    </row>
    <row r="1611" spans="24:31">
      <c r="X1611" s="6">
        <v>43608</v>
      </c>
      <c r="Y1611" s="49">
        <v>182.5685</v>
      </c>
      <c r="Z1611" s="49">
        <v>2822.24</v>
      </c>
      <c r="AA1611" s="49">
        <v>2.3029999999999999</v>
      </c>
      <c r="AB1611" s="66">
        <f>Y1612/Price_data_Daily[[#This Row],[ASML]]-1</f>
        <v>-4.3013992008479329E-3</v>
      </c>
      <c r="AC1611" s="68">
        <f>Z1612/Price_data_Daily[[#This Row],[S&amp;P500]]-1</f>
        <v>1.353570213731059E-3</v>
      </c>
      <c r="AD1611" s="70">
        <f t="shared" si="50"/>
        <v>304.5500769822292</v>
      </c>
      <c r="AE1611" s="70">
        <f t="shared" si="51"/>
        <v>193.24544932372419</v>
      </c>
    </row>
    <row r="1612" spans="24:31">
      <c r="X1612" s="6">
        <v>43609</v>
      </c>
      <c r="Y1612" s="49">
        <v>181.78319999999999</v>
      </c>
      <c r="Z1612" s="49">
        <v>2826.0601000000001</v>
      </c>
      <c r="AA1612" s="49">
        <v>2.2879999999999998</v>
      </c>
      <c r="AB1612" s="66">
        <f>Y1613/Price_data_Daily[[#This Row],[ASML]]-1</f>
        <v>6.2695562626249313E-3</v>
      </c>
      <c r="AC1612" s="68">
        <f>Z1613/Price_data_Daily[[#This Row],[S&amp;P500]]-1</f>
        <v>-8.3756888255844819E-3</v>
      </c>
      <c r="AD1612" s="70">
        <f t="shared" si="50"/>
        <v>306.45947082465602</v>
      </c>
      <c r="AE1612" s="70">
        <f t="shared" si="51"/>
        <v>191.62688557322841</v>
      </c>
    </row>
    <row r="1613" spans="24:31">
      <c r="X1613" s="6">
        <v>43613</v>
      </c>
      <c r="Y1613" s="49">
        <v>182.9229</v>
      </c>
      <c r="Z1613" s="49">
        <v>2802.3899000000001</v>
      </c>
      <c r="AA1613" s="49">
        <v>2.298</v>
      </c>
      <c r="AB1613" s="66">
        <f>Y1614/Price_data_Daily[[#This Row],[ASML]]-1</f>
        <v>-1.272339329848815E-2</v>
      </c>
      <c r="AC1613" s="68">
        <f>Z1614/Price_data_Daily[[#This Row],[S&amp;P500]]-1</f>
        <v>-6.9119218564126506E-3</v>
      </c>
      <c r="AD1613" s="70">
        <f t="shared" si="50"/>
        <v>302.56026644730736</v>
      </c>
      <c r="AE1613" s="70">
        <f t="shared" si="51"/>
        <v>190.30237551455852</v>
      </c>
    </row>
    <row r="1614" spans="24:31">
      <c r="X1614" s="6">
        <v>43614</v>
      </c>
      <c r="Y1614" s="49">
        <v>180.59549999999999</v>
      </c>
      <c r="Z1614" s="49">
        <v>2783.02</v>
      </c>
      <c r="AA1614" s="49">
        <v>2.298</v>
      </c>
      <c r="AB1614" s="66">
        <f>Y1615/Price_data_Daily[[#This Row],[ASML]]-1</f>
        <v>7.0538856173050224E-3</v>
      </c>
      <c r="AC1614" s="68">
        <f>Z1615/Price_data_Daily[[#This Row],[S&amp;P500]]-1</f>
        <v>2.0984757565520873E-3</v>
      </c>
      <c r="AD1614" s="70">
        <f t="shared" ref="AD1614:AD1677" si="52">AD1613*(1+AB1614)</f>
        <v>304.69449195916798</v>
      </c>
      <c r="AE1614" s="70">
        <f t="shared" ref="AE1614:AE1677" si="53">AE1613*(1+AC1614)</f>
        <v>190.7017204359901</v>
      </c>
    </row>
    <row r="1615" spans="24:31">
      <c r="X1615" s="6">
        <v>43615</v>
      </c>
      <c r="Y1615" s="49">
        <v>181.86940000000001</v>
      </c>
      <c r="Z1615" s="49">
        <v>2788.8600999999999</v>
      </c>
      <c r="AA1615" s="49">
        <v>2.31</v>
      </c>
      <c r="AB1615" s="66">
        <f>Y1616/Price_data_Daily[[#This Row],[ASML]]-1</f>
        <v>-9.6899203494376085E-3</v>
      </c>
      <c r="AC1615" s="68">
        <f>Z1616/Price_data_Daily[[#This Row],[S&amp;P500]]-1</f>
        <v>-1.3195355335321346E-2</v>
      </c>
      <c r="AD1615" s="70">
        <f t="shared" si="52"/>
        <v>301.74202660117129</v>
      </c>
      <c r="AE1615" s="70">
        <f t="shared" si="53"/>
        <v>188.1853434717801</v>
      </c>
    </row>
    <row r="1616" spans="24:31">
      <c r="X1616" s="6">
        <v>43616</v>
      </c>
      <c r="Y1616" s="49">
        <v>180.1071</v>
      </c>
      <c r="Z1616" s="49">
        <v>2752.0601000000001</v>
      </c>
      <c r="AA1616" s="49">
        <v>2.2930000000000001</v>
      </c>
      <c r="AB1616" s="66">
        <f>Y1617/Price_data_Daily[[#This Row],[ASML]]-1</f>
        <v>-5.6905030395802969E-3</v>
      </c>
      <c r="AC1616" s="68">
        <f>Z1617/Price_data_Daily[[#This Row],[S&amp;P500]]-1</f>
        <v>-2.7652375760254255E-3</v>
      </c>
      <c r="AD1616" s="70">
        <f t="shared" si="52"/>
        <v>300.02496268162821</v>
      </c>
      <c r="AE1616" s="70">
        <f t="shared" si="53"/>
        <v>187.66496628875467</v>
      </c>
    </row>
    <row r="1617" spans="24:31">
      <c r="X1617" s="6">
        <v>43619</v>
      </c>
      <c r="Y1617" s="49">
        <v>179.0822</v>
      </c>
      <c r="Z1617" s="49">
        <v>2744.45</v>
      </c>
      <c r="AA1617" s="49">
        <v>2.2799999999999998</v>
      </c>
      <c r="AB1617" s="66">
        <f>Y1618/Price_data_Daily[[#This Row],[ASML]]-1</f>
        <v>1.8612123371278599E-2</v>
      </c>
      <c r="AC1617" s="68">
        <f>Z1618/Price_data_Daily[[#This Row],[S&amp;P500]]-1</f>
        <v>2.1432345278653342E-2</v>
      </c>
      <c r="AD1617" s="70">
        <f t="shared" si="52"/>
        <v>305.60906430152193</v>
      </c>
      <c r="AE1617" s="70">
        <f t="shared" si="53"/>
        <v>191.68706664296209</v>
      </c>
    </row>
    <row r="1618" spans="24:31">
      <c r="X1618" s="6">
        <v>43620</v>
      </c>
      <c r="Y1618" s="49">
        <v>182.4153</v>
      </c>
      <c r="Z1618" s="49">
        <v>2803.27</v>
      </c>
      <c r="AA1618" s="49">
        <v>2.2949999999999999</v>
      </c>
      <c r="AB1618" s="66">
        <f>Y1619/Price_data_Daily[[#This Row],[ASML]]-1</f>
        <v>-5.5653226456332527E-3</v>
      </c>
      <c r="AC1618" s="68">
        <f>Z1619/Price_data_Daily[[#This Row],[S&amp;P500]]-1</f>
        <v>8.1618609695106592E-3</v>
      </c>
      <c r="AD1618" s="70">
        <f t="shared" si="52"/>
        <v>303.9082512552539</v>
      </c>
      <c r="AE1618" s="70">
        <f t="shared" si="53"/>
        <v>193.25158983055528</v>
      </c>
    </row>
    <row r="1619" spans="24:31">
      <c r="X1619" s="6">
        <v>43621</v>
      </c>
      <c r="Y1619" s="49">
        <v>181.40010000000001</v>
      </c>
      <c r="Z1619" s="49">
        <v>2826.1498999999999</v>
      </c>
      <c r="AA1619" s="49">
        <v>2.2850000000000001</v>
      </c>
      <c r="AB1619" s="66">
        <f>Y1620/Price_data_Daily[[#This Row],[ASML]]-1</f>
        <v>1.77403430317844E-2</v>
      </c>
      <c r="AC1619" s="68">
        <f>Z1620/Price_data_Daily[[#This Row],[S&amp;P500]]-1</f>
        <v>6.1355910385361145E-3</v>
      </c>
      <c r="AD1619" s="70">
        <f t="shared" si="52"/>
        <v>309.29968788271185</v>
      </c>
      <c r="AE1619" s="70">
        <f t="shared" si="53"/>
        <v>194.43730255330249</v>
      </c>
    </row>
    <row r="1620" spans="24:31">
      <c r="X1620" s="6">
        <v>43622</v>
      </c>
      <c r="Y1620" s="49">
        <v>184.6182</v>
      </c>
      <c r="Z1620" s="49">
        <v>2843.49</v>
      </c>
      <c r="AA1620" s="49">
        <v>2.2549999999999999</v>
      </c>
      <c r="AB1620" s="66">
        <f>Y1621/Price_data_Daily[[#This Row],[ASML]]-1</f>
        <v>2.0024569625313182E-2</v>
      </c>
      <c r="AC1620" s="68">
        <f>Z1621/Price_data_Daily[[#This Row],[S&amp;P500]]-1</f>
        <v>1.0497698251092924E-2</v>
      </c>
      <c r="AD1620" s="70">
        <f t="shared" si="52"/>
        <v>315.49328101780685</v>
      </c>
      <c r="AE1620" s="70">
        <f t="shared" si="53"/>
        <v>196.4784466842635</v>
      </c>
    </row>
    <row r="1621" spans="24:31">
      <c r="X1621" s="6">
        <v>43623</v>
      </c>
      <c r="Y1621" s="49">
        <v>188.3151</v>
      </c>
      <c r="Z1621" s="49">
        <v>2873.3400999999999</v>
      </c>
      <c r="AA1621" s="49">
        <v>2.2149999999999999</v>
      </c>
      <c r="AB1621" s="66">
        <f>Y1622/Price_data_Daily[[#This Row],[ASML]]-1</f>
        <v>8.3408075082667121E-3</v>
      </c>
      <c r="AC1621" s="68">
        <f>Z1622/Price_data_Daily[[#This Row],[S&amp;P500]]-1</f>
        <v>4.660047030283776E-3</v>
      </c>
      <c r="AD1621" s="70">
        <f t="shared" si="52"/>
        <v>318.1247497449279</v>
      </c>
      <c r="AE1621" s="70">
        <f t="shared" si="53"/>
        <v>197.39404548624927</v>
      </c>
    </row>
    <row r="1622" spans="24:31">
      <c r="X1622" s="6">
        <v>43626</v>
      </c>
      <c r="Y1622" s="49">
        <v>189.88579999999999</v>
      </c>
      <c r="Z1622" s="49">
        <v>2886.73</v>
      </c>
      <c r="AA1622" s="49">
        <v>2.2200000000000002</v>
      </c>
      <c r="AB1622" s="66">
        <f>Y1623/Price_data_Daily[[#This Row],[ASML]]-1</f>
        <v>9.2808414320608712E-3</v>
      </c>
      <c r="AC1622" s="68">
        <f>Z1623/Price_data_Daily[[#This Row],[S&amp;P500]]-1</f>
        <v>-3.4987685027698667E-4</v>
      </c>
      <c r="AD1622" s="70">
        <f t="shared" si="52"/>
        <v>321.07721510292464</v>
      </c>
      <c r="AE1622" s="70">
        <f t="shared" si="53"/>
        <v>197.3249818793511</v>
      </c>
    </row>
    <row r="1623" spans="24:31">
      <c r="X1623" s="6">
        <v>43627</v>
      </c>
      <c r="Y1623" s="49">
        <v>191.6481</v>
      </c>
      <c r="Z1623" s="49">
        <v>2885.72</v>
      </c>
      <c r="AA1623" s="49">
        <v>2.2130000000000001</v>
      </c>
      <c r="AB1623" s="66">
        <f>Y1624/Price_data_Daily[[#This Row],[ASML]]-1</f>
        <v>-1.6391500881041909E-2</v>
      </c>
      <c r="AC1623" s="68">
        <f>Z1624/Price_data_Daily[[#This Row],[S&amp;P500]]-1</f>
        <v>-2.0375850740889101E-3</v>
      </c>
      <c r="AD1623" s="70">
        <f t="shared" si="52"/>
        <v>315.81427764868255</v>
      </c>
      <c r="AE1623" s="70">
        <f t="shared" si="53"/>
        <v>196.92291544152886</v>
      </c>
    </row>
    <row r="1624" spans="24:31">
      <c r="X1624" s="6">
        <v>43628</v>
      </c>
      <c r="Y1624" s="49">
        <v>188.5067</v>
      </c>
      <c r="Z1624" s="49">
        <v>2879.8400999999999</v>
      </c>
      <c r="AA1624" s="49">
        <v>2.165</v>
      </c>
      <c r="AB1624" s="66">
        <f>Y1625/Price_data_Daily[[#This Row],[ASML]]-1</f>
        <v>5.6395873462322665E-3</v>
      </c>
      <c r="AC1624" s="68">
        <f>Z1625/Price_data_Daily[[#This Row],[S&amp;P500]]-1</f>
        <v>4.0973802677448656E-3</v>
      </c>
      <c r="AD1624" s="70">
        <f t="shared" si="52"/>
        <v>317.59533985266955</v>
      </c>
      <c r="AE1624" s="70">
        <f t="shared" si="53"/>
        <v>197.72978350952576</v>
      </c>
    </row>
    <row r="1625" spans="24:31">
      <c r="X1625" s="6">
        <v>43629</v>
      </c>
      <c r="Y1625" s="49">
        <v>189.56979999999999</v>
      </c>
      <c r="Z1625" s="49">
        <v>2891.6399000000001</v>
      </c>
      <c r="AA1625" s="49">
        <v>2.14</v>
      </c>
      <c r="AB1625" s="66">
        <f>Y1626/Price_data_Daily[[#This Row],[ASML]]-1</f>
        <v>-2.985918643159402E-2</v>
      </c>
      <c r="AC1625" s="68">
        <f>Z1626/Price_data_Daily[[#This Row],[S&amp;P500]]-1</f>
        <v>-1.6115077122846877E-3</v>
      </c>
      <c r="AD1625" s="70">
        <f t="shared" si="52"/>
        <v>308.11220139020321</v>
      </c>
      <c r="AE1625" s="70">
        <f t="shared" si="53"/>
        <v>197.41114043845178</v>
      </c>
    </row>
    <row r="1626" spans="24:31">
      <c r="X1626" s="6">
        <v>43630</v>
      </c>
      <c r="Y1626" s="49">
        <v>183.90940000000001</v>
      </c>
      <c r="Z1626" s="49">
        <v>2886.98</v>
      </c>
      <c r="AA1626" s="49">
        <v>2.125</v>
      </c>
      <c r="AB1626" s="66">
        <f>Y1627/Price_data_Daily[[#This Row],[ASML]]-1</f>
        <v>-1.2394689994094987E-2</v>
      </c>
      <c r="AC1626" s="68">
        <f>Z1627/Price_data_Daily[[#This Row],[S&amp;P500]]-1</f>
        <v>9.3173489251729968E-4</v>
      </c>
      <c r="AD1626" s="70">
        <f t="shared" si="52"/>
        <v>304.29324617057347</v>
      </c>
      <c r="AE1626" s="70">
        <f t="shared" si="53"/>
        <v>197.59507528616993</v>
      </c>
    </row>
    <row r="1627" spans="24:31">
      <c r="X1627" s="6">
        <v>43633</v>
      </c>
      <c r="Y1627" s="49">
        <v>181.62989999999999</v>
      </c>
      <c r="Z1627" s="49">
        <v>2889.6698999999999</v>
      </c>
      <c r="AA1627" s="49">
        <v>2.1379999999999999</v>
      </c>
      <c r="AB1627" s="66">
        <f>Y1628/Price_data_Daily[[#This Row],[ASML]]-1</f>
        <v>2.6787990303358544E-2</v>
      </c>
      <c r="AC1627" s="68">
        <f>Z1628/Price_data_Daily[[#This Row],[S&amp;P500]]-1</f>
        <v>9.7174075142631988E-3</v>
      </c>
      <c r="AD1627" s="70">
        <f t="shared" si="52"/>
        <v>312.44465069836826</v>
      </c>
      <c r="AE1627" s="70">
        <f t="shared" si="53"/>
        <v>199.51518715553715</v>
      </c>
    </row>
    <row r="1628" spans="24:31">
      <c r="X1628" s="6">
        <v>43634</v>
      </c>
      <c r="Y1628" s="49">
        <v>186.49539999999999</v>
      </c>
      <c r="Z1628" s="49">
        <v>2917.75</v>
      </c>
      <c r="AA1628" s="49">
        <v>2.1680000000000001</v>
      </c>
      <c r="AB1628" s="66">
        <f>Y1629/Price_data_Daily[[#This Row],[ASML]]-1</f>
        <v>1.0784716405873862E-2</v>
      </c>
      <c r="AC1628" s="68">
        <f>Z1629/Price_data_Daily[[#This Row],[S&amp;P500]]-1</f>
        <v>2.9851769342814638E-3</v>
      </c>
      <c r="AD1628" s="70">
        <f t="shared" si="52"/>
        <v>315.81427764868249</v>
      </c>
      <c r="AE1628" s="70">
        <f t="shared" si="53"/>
        <v>200.1107752902727</v>
      </c>
    </row>
    <row r="1629" spans="24:31">
      <c r="X1629" s="6">
        <v>43635</v>
      </c>
      <c r="Y1629" s="49">
        <v>188.5067</v>
      </c>
      <c r="Z1629" s="49">
        <v>2926.46</v>
      </c>
      <c r="AA1629" s="49">
        <v>2.125</v>
      </c>
      <c r="AB1629" s="66">
        <f>Y1630/Price_data_Daily[[#This Row],[ASML]]-1</f>
        <v>2.459063789244631E-2</v>
      </c>
      <c r="AC1629" s="68">
        <f>Z1630/Price_data_Daily[[#This Row],[S&amp;P500]]-1</f>
        <v>9.4721609043006971E-3</v>
      </c>
      <c r="AD1629" s="70">
        <f t="shared" si="52"/>
        <v>323.58035219160575</v>
      </c>
      <c r="AE1629" s="70">
        <f t="shared" si="53"/>
        <v>202.00625675250652</v>
      </c>
    </row>
    <row r="1630" spans="24:31">
      <c r="X1630" s="6">
        <v>43636</v>
      </c>
      <c r="Y1630" s="49">
        <v>193.1422</v>
      </c>
      <c r="Z1630" s="49">
        <v>2954.1799000000001</v>
      </c>
      <c r="AA1630" s="49">
        <v>2.0779999999999998</v>
      </c>
      <c r="AB1630" s="66">
        <f>Y1631/Price_data_Daily[[#This Row],[ASML]]-1</f>
        <v>3.0252321864407961E-3</v>
      </c>
      <c r="AC1630" s="68">
        <f>Z1631/Price_data_Daily[[#This Row],[S&amp;P500]]-1</f>
        <v>-1.2591988727564951E-3</v>
      </c>
      <c r="AD1630" s="70">
        <f t="shared" si="52"/>
        <v>324.55925788795565</v>
      </c>
      <c r="AE1630" s="70">
        <f t="shared" si="53"/>
        <v>201.75189070171399</v>
      </c>
    </row>
    <row r="1631" spans="24:31">
      <c r="X1631" s="6">
        <v>43637</v>
      </c>
      <c r="Y1631" s="49">
        <v>193.72649999999999</v>
      </c>
      <c r="Z1631" s="49">
        <v>2950.46</v>
      </c>
      <c r="AA1631" s="49">
        <v>2.0550000000000002</v>
      </c>
      <c r="AB1631" s="66">
        <f>Y1632/Price_data_Daily[[#This Row],[ASML]]-1</f>
        <v>2.6201887712833383E-3</v>
      </c>
      <c r="AC1631" s="68">
        <f>Z1632/Price_data_Daily[[#This Row],[S&amp;P500]]-1</f>
        <v>-1.7318994326308568E-3</v>
      </c>
      <c r="AD1631" s="70">
        <f t="shared" si="52"/>
        <v>325.40966441108975</v>
      </c>
      <c r="AE1631" s="70">
        <f t="shared" si="53"/>
        <v>201.40247671667549</v>
      </c>
    </row>
    <row r="1632" spans="24:31">
      <c r="X1632" s="6">
        <v>43640</v>
      </c>
      <c r="Y1632" s="49">
        <v>194.23410000000001</v>
      </c>
      <c r="Z1632" s="49">
        <v>2945.3501000000001</v>
      </c>
      <c r="AA1632" s="49">
        <v>2.0579999999999998</v>
      </c>
      <c r="AB1632" s="66">
        <f>Y1633/Price_data_Daily[[#This Row],[ASML]]-1</f>
        <v>-1.854051374089305E-2</v>
      </c>
      <c r="AC1632" s="68">
        <f>Z1633/Price_data_Daily[[#This Row],[S&amp;P500]]-1</f>
        <v>-9.4963922964540481E-3</v>
      </c>
      <c r="AD1632" s="70">
        <f t="shared" si="52"/>
        <v>319.37640205665656</v>
      </c>
      <c r="AE1632" s="70">
        <f t="shared" si="53"/>
        <v>199.48987978829649</v>
      </c>
    </row>
    <row r="1633" spans="24:31">
      <c r="X1633" s="6">
        <v>43641</v>
      </c>
      <c r="Y1633" s="49">
        <v>190.63290000000001</v>
      </c>
      <c r="Z1633" s="49">
        <v>2917.3798999999999</v>
      </c>
      <c r="AA1633" s="49">
        <v>2.0830000000000002</v>
      </c>
      <c r="AB1633" s="66">
        <f>Y1634/Price_data_Daily[[#This Row],[ASML]]-1</f>
        <v>2.6878886068459229E-2</v>
      </c>
      <c r="AC1633" s="68">
        <f>Z1634/Price_data_Daily[[#This Row],[S&amp;P500]]-1</f>
        <v>-1.2339496820416018E-3</v>
      </c>
      <c r="AD1633" s="70">
        <f t="shared" si="52"/>
        <v>327.96088398049187</v>
      </c>
      <c r="AE1633" s="70">
        <f t="shared" si="53"/>
        <v>199.24371931456122</v>
      </c>
    </row>
    <row r="1634" spans="24:31">
      <c r="X1634" s="6">
        <v>43642</v>
      </c>
      <c r="Y1634" s="49">
        <v>195.7569</v>
      </c>
      <c r="Z1634" s="49">
        <v>2913.78</v>
      </c>
      <c r="AA1634" s="49">
        <v>2.093</v>
      </c>
      <c r="AB1634" s="66">
        <f>Y1635/Price_data_Daily[[#This Row],[ASML]]-1</f>
        <v>2.9357841281711927E-3</v>
      </c>
      <c r="AC1634" s="68">
        <f>Z1635/Price_data_Daily[[#This Row],[S&amp;P500]]-1</f>
        <v>3.8231781397359832E-3</v>
      </c>
      <c r="AD1634" s="70">
        <f t="shared" si="52"/>
        <v>328.92370633834281</v>
      </c>
      <c r="AE1634" s="70">
        <f t="shared" si="53"/>
        <v>200.00546354672434</v>
      </c>
    </row>
    <row r="1635" spans="24:31">
      <c r="X1635" s="6">
        <v>43643</v>
      </c>
      <c r="Y1635" s="49">
        <v>196.33160000000001</v>
      </c>
      <c r="Z1635" s="49">
        <v>2924.9198999999999</v>
      </c>
      <c r="AA1635" s="49">
        <v>2.085</v>
      </c>
      <c r="AB1635" s="66">
        <f>Y1636/Price_data_Daily[[#This Row],[ASML]]-1</f>
        <v>1.4342062103094966E-2</v>
      </c>
      <c r="AC1635" s="68">
        <f>Z1636/Price_data_Daily[[#This Row],[S&amp;P500]]-1</f>
        <v>5.757456811039674E-3</v>
      </c>
      <c r="AD1635" s="70">
        <f t="shared" si="52"/>
        <v>333.64115056182749</v>
      </c>
      <c r="AE1635" s="70">
        <f t="shared" si="53"/>
        <v>201.15698636506659</v>
      </c>
    </row>
    <row r="1636" spans="24:31">
      <c r="X1636" s="6">
        <v>43644</v>
      </c>
      <c r="Y1636" s="49">
        <v>199.1474</v>
      </c>
      <c r="Z1636" s="49">
        <v>2941.76</v>
      </c>
      <c r="AA1636" s="49">
        <v>2.0350000000000001</v>
      </c>
      <c r="AB1636" s="66">
        <f>Y1637/Price_data_Daily[[#This Row],[ASML]]-1</f>
        <v>3.3857333814049095E-2</v>
      </c>
      <c r="AC1636" s="68">
        <f>Z1637/Price_data_Daily[[#This Row],[S&amp;P500]]-1</f>
        <v>7.6723118133361634E-3</v>
      </c>
      <c r="AD1636" s="70">
        <f t="shared" si="52"/>
        <v>344.93735037050271</v>
      </c>
      <c r="AE1636" s="70">
        <f t="shared" si="53"/>
        <v>202.70032548789038</v>
      </c>
    </row>
    <row r="1637" spans="24:31">
      <c r="X1637" s="6">
        <v>43647</v>
      </c>
      <c r="Y1637" s="49">
        <v>205.89</v>
      </c>
      <c r="Z1637" s="49">
        <v>2964.3301000000001</v>
      </c>
      <c r="AA1637" s="49">
        <v>2.0649999999999999</v>
      </c>
      <c r="AB1637" s="66">
        <f>Y1638/Price_data_Daily[[#This Row],[ASML]]-1</f>
        <v>-2.5581621254066045E-3</v>
      </c>
      <c r="AC1637" s="68">
        <f>Z1638/Price_data_Daily[[#This Row],[S&amp;P500]]-1</f>
        <v>2.9281151920295123E-3</v>
      </c>
      <c r="AD1637" s="70">
        <f t="shared" si="52"/>
        <v>344.0549447051468</v>
      </c>
      <c r="AE1637" s="70">
        <f t="shared" si="53"/>
        <v>203.2938553903808</v>
      </c>
    </row>
    <row r="1638" spans="24:31">
      <c r="X1638" s="6">
        <v>43648</v>
      </c>
      <c r="Y1638" s="49">
        <v>205.36330000000001</v>
      </c>
      <c r="Z1638" s="49">
        <v>2973.01</v>
      </c>
      <c r="AA1638" s="49">
        <v>2.1480000000000001</v>
      </c>
      <c r="AB1638" s="66">
        <f>Y1639/Price_data_Daily[[#This Row],[ASML]]-1</f>
        <v>-2.7517088009395563E-3</v>
      </c>
      <c r="AC1638" s="68">
        <f>Z1639/Price_data_Daily[[#This Row],[S&amp;P500]]-1</f>
        <v>7.6723926256554442E-3</v>
      </c>
      <c r="AD1638" s="70">
        <f t="shared" si="52"/>
        <v>343.10820568579487</v>
      </c>
      <c r="AE1638" s="70">
        <f t="shared" si="53"/>
        <v>204.85360566731902</v>
      </c>
    </row>
    <row r="1639" spans="24:31">
      <c r="X1639" s="6">
        <v>43649</v>
      </c>
      <c r="Y1639" s="49">
        <v>204.79820000000001</v>
      </c>
      <c r="Z1639" s="49">
        <v>2995.8200999999999</v>
      </c>
      <c r="AA1639" s="49">
        <v>2.15</v>
      </c>
      <c r="AB1639" s="66">
        <f>Y1640/Price_data_Daily[[#This Row],[ASML]]-1</f>
        <v>-1.9080734108014696E-2</v>
      </c>
      <c r="AC1639" s="68">
        <f>Z1640/Price_data_Daily[[#This Row],[S&amp;P500]]-1</f>
        <v>-1.8059161830177306E-3</v>
      </c>
      <c r="AD1639" s="70">
        <f t="shared" si="52"/>
        <v>336.5614492428262</v>
      </c>
      <c r="AE1639" s="70">
        <f t="shared" si="53"/>
        <v>204.48365722569488</v>
      </c>
    </row>
    <row r="1640" spans="24:31">
      <c r="X1640" s="6">
        <v>43651</v>
      </c>
      <c r="Y1640" s="49">
        <v>200.8905</v>
      </c>
      <c r="Z1640" s="49">
        <v>2990.4099000000001</v>
      </c>
      <c r="AA1640" s="49">
        <v>2.1629999999999998</v>
      </c>
      <c r="AB1640" s="66">
        <f>Y1641/Price_data_Daily[[#This Row],[ASML]]-1</f>
        <v>-8.2004873301624315E-3</v>
      </c>
      <c r="AC1640" s="68">
        <f>Z1641/Price_data_Daily[[#This Row],[S&amp;P500]]-1</f>
        <v>-4.8354240667810577E-3</v>
      </c>
      <c r="AD1640" s="70">
        <f t="shared" si="52"/>
        <v>333.8014813424893</v>
      </c>
      <c r="AE1640" s="70">
        <f t="shared" si="53"/>
        <v>203.49489202828235</v>
      </c>
    </row>
    <row r="1641" spans="24:31">
      <c r="X1641" s="6">
        <v>43654</v>
      </c>
      <c r="Y1641" s="49">
        <v>199.2431</v>
      </c>
      <c r="Z1641" s="49">
        <v>2975.95</v>
      </c>
      <c r="AA1641" s="49">
        <v>2.1779999999999999</v>
      </c>
      <c r="AB1641" s="66">
        <f>Y1642/Price_data_Daily[[#This Row],[ASML]]-1</f>
        <v>-6.8258323625760564E-3</v>
      </c>
      <c r="AC1641" s="68">
        <f>Z1642/Price_data_Daily[[#This Row],[S&amp;P500]]-1</f>
        <v>1.2365463129420107E-3</v>
      </c>
      <c r="AD1641" s="70">
        <f t="shared" si="52"/>
        <v>331.52300838846588</v>
      </c>
      <c r="AE1641" s="70">
        <f t="shared" si="53"/>
        <v>203.74652288672246</v>
      </c>
    </row>
    <row r="1642" spans="24:31">
      <c r="X1642" s="6">
        <v>43655</v>
      </c>
      <c r="Y1642" s="49">
        <v>197.88310000000001</v>
      </c>
      <c r="Z1642" s="49">
        <v>2979.6298999999999</v>
      </c>
      <c r="AA1642" s="49">
        <v>2.1949999999999998</v>
      </c>
      <c r="AB1642" s="66">
        <f>Y1643/Price_data_Daily[[#This Row],[ASML]]-1</f>
        <v>7.3088606353952645E-3</v>
      </c>
      <c r="AC1642" s="68">
        <f>Z1643/Price_data_Daily[[#This Row],[S&amp;P500]]-1</f>
        <v>4.5106944322179654E-3</v>
      </c>
      <c r="AD1642" s="70">
        <f t="shared" si="52"/>
        <v>333.94606385420417</v>
      </c>
      <c r="AE1642" s="70">
        <f t="shared" si="53"/>
        <v>204.66556119309138</v>
      </c>
    </row>
    <row r="1643" spans="24:31">
      <c r="X1643" s="6">
        <v>43656</v>
      </c>
      <c r="Y1643" s="49">
        <v>199.32939999999999</v>
      </c>
      <c r="Z1643" s="49">
        <v>2993.0700999999999</v>
      </c>
      <c r="AA1643" s="49">
        <v>2.13</v>
      </c>
      <c r="AB1643" s="66">
        <f>Y1644/Price_data_Daily[[#This Row],[ASML]]-1</f>
        <v>2.9789885486035672E-3</v>
      </c>
      <c r="AC1643" s="68">
        <f>Z1644/Price_data_Daily[[#This Row],[S&amp;P500]]-1</f>
        <v>2.2852120971039724E-3</v>
      </c>
      <c r="AD1643" s="70">
        <f t="shared" si="52"/>
        <v>334.9408853542771</v>
      </c>
      <c r="AE1643" s="70">
        <f t="shared" si="53"/>
        <v>205.13326540939039</v>
      </c>
    </row>
    <row r="1644" spans="24:31">
      <c r="X1644" s="6">
        <v>43657</v>
      </c>
      <c r="Y1644" s="49">
        <v>199.92320000000001</v>
      </c>
      <c r="Z1644" s="49">
        <v>2999.9099000000001</v>
      </c>
      <c r="AA1644" s="49">
        <v>2.0979999999999999</v>
      </c>
      <c r="AB1644" s="66">
        <f>Y1645/Price_data_Daily[[#This Row],[ASML]]-1</f>
        <v>-2.6830302836290398E-3</v>
      </c>
      <c r="AC1644" s="68">
        <f>Z1645/Price_data_Daily[[#This Row],[S&amp;P500]]-1</f>
        <v>4.620172092501873E-3</v>
      </c>
      <c r="AD1644" s="70">
        <f t="shared" si="52"/>
        <v>334.04222881564607</v>
      </c>
      <c r="AE1644" s="70">
        <f t="shared" si="53"/>
        <v>206.08101639747863</v>
      </c>
    </row>
    <row r="1645" spans="24:31">
      <c r="X1645" s="6">
        <v>43658</v>
      </c>
      <c r="Y1645" s="49">
        <v>199.38679999999999</v>
      </c>
      <c r="Z1645" s="49">
        <v>3013.77</v>
      </c>
      <c r="AA1645" s="49">
        <v>2.09</v>
      </c>
      <c r="AB1645" s="66">
        <f>Y1646/Price_data_Daily[[#This Row],[ASML]]-1</f>
        <v>-6.8209129190096585E-3</v>
      </c>
      <c r="AC1645" s="68">
        <f>Z1646/Price_data_Daily[[#This Row],[S&amp;P500]]-1</f>
        <v>1.7585947169163063E-4</v>
      </c>
      <c r="AD1645" s="70">
        <f t="shared" si="52"/>
        <v>331.76375586162266</v>
      </c>
      <c r="AE1645" s="70">
        <f t="shared" si="53"/>
        <v>206.11725769614796</v>
      </c>
    </row>
    <row r="1646" spans="24:31">
      <c r="X1646" s="6">
        <v>43661</v>
      </c>
      <c r="Y1646" s="49">
        <v>198.02680000000001</v>
      </c>
      <c r="Z1646" s="49">
        <v>3014.3</v>
      </c>
      <c r="AA1646" s="49">
        <v>2.085</v>
      </c>
      <c r="AB1646" s="66">
        <f>Y1647/Price_data_Daily[[#This Row],[ASML]]-1</f>
        <v>-8.5124841688094532E-3</v>
      </c>
      <c r="AC1646" s="68">
        <f>Z1647/Price_data_Daily[[#This Row],[S&amp;P500]]-1</f>
        <v>-3.4037753375577573E-3</v>
      </c>
      <c r="AD1646" s="70">
        <f t="shared" si="52"/>
        <v>328.93962214206584</v>
      </c>
      <c r="AE1646" s="70">
        <f t="shared" si="53"/>
        <v>205.41568085775677</v>
      </c>
    </row>
    <row r="1647" spans="24:31">
      <c r="X1647" s="6">
        <v>43662</v>
      </c>
      <c r="Y1647" s="49">
        <v>196.34110000000001</v>
      </c>
      <c r="Z1647" s="49">
        <v>3004.04</v>
      </c>
      <c r="AA1647" s="49">
        <v>2.1030000000000002</v>
      </c>
      <c r="AB1647" s="66">
        <f>Y1648/Price_data_Daily[[#This Row],[ASML]]-1</f>
        <v>6.180519514253513E-2</v>
      </c>
      <c r="AC1647" s="68">
        <f>Z1648/Price_data_Daily[[#This Row],[S&amp;P500]]-1</f>
        <v>-6.531237932916989E-3</v>
      </c>
      <c r="AD1647" s="70">
        <f t="shared" si="52"/>
        <v>349.26979967866799</v>
      </c>
      <c r="AE1647" s="70">
        <f t="shared" si="53"/>
        <v>204.07406217092262</v>
      </c>
    </row>
    <row r="1648" spans="24:31">
      <c r="X1648" s="6">
        <v>43663</v>
      </c>
      <c r="Y1648" s="49">
        <v>208.476</v>
      </c>
      <c r="Z1648" s="49">
        <v>2984.4198999999999</v>
      </c>
      <c r="AA1648" s="49">
        <v>2.073</v>
      </c>
      <c r="AB1648" s="66">
        <f>Y1649/Price_data_Daily[[#This Row],[ASML]]-1</f>
        <v>4.125510850169789E-2</v>
      </c>
      <c r="AC1648" s="68">
        <f>Z1649/Price_data_Daily[[#This Row],[S&amp;P500]]-1</f>
        <v>3.5820026531789839E-3</v>
      </c>
      <c r="AD1648" s="70">
        <f t="shared" si="52"/>
        <v>363.67896316077776</v>
      </c>
      <c r="AE1648" s="70">
        <f t="shared" si="53"/>
        <v>204.80505600306387</v>
      </c>
    </row>
    <row r="1649" spans="24:31">
      <c r="X1649" s="6">
        <v>43664</v>
      </c>
      <c r="Y1649" s="49">
        <v>217.07669999999999</v>
      </c>
      <c r="Z1649" s="49">
        <v>2995.1100999999999</v>
      </c>
      <c r="AA1649" s="49">
        <v>2.0129999999999999</v>
      </c>
      <c r="AB1649" s="66">
        <f>Y1650/Price_data_Daily[[#This Row],[ASML]]-1</f>
        <v>-1.3369007360071294E-2</v>
      </c>
      <c r="AC1649" s="68">
        <f>Z1650/Price_data_Daily[[#This Row],[S&amp;P500]]-1</f>
        <v>-6.176734538072548E-3</v>
      </c>
      <c r="AD1649" s="70">
        <f t="shared" si="52"/>
        <v>358.81693642557821</v>
      </c>
      <c r="AE1649" s="70">
        <f t="shared" si="53"/>
        <v>203.54002954007785</v>
      </c>
    </row>
    <row r="1650" spans="24:31">
      <c r="X1650" s="6">
        <v>43665</v>
      </c>
      <c r="Y1650" s="49">
        <v>214.1746</v>
      </c>
      <c r="Z1650" s="49">
        <v>2976.6100999999999</v>
      </c>
      <c r="AA1650" s="49">
        <v>2.0129999999999999</v>
      </c>
      <c r="AB1650" s="66">
        <f>Y1651/Price_data_Daily[[#This Row],[ASML]]-1</f>
        <v>1.8424220239001254E-2</v>
      </c>
      <c r="AC1650" s="68">
        <f>Z1651/Price_data_Daily[[#This Row],[S&amp;P500]]-1</f>
        <v>2.828687573155797E-3</v>
      </c>
      <c r="AD1650" s="70">
        <f t="shared" si="52"/>
        <v>365.42785868776679</v>
      </c>
      <c r="AE1650" s="70">
        <f t="shared" si="53"/>
        <v>204.11578069227764</v>
      </c>
    </row>
    <row r="1651" spans="24:31">
      <c r="X1651" s="6">
        <v>43668</v>
      </c>
      <c r="Y1651" s="49">
        <v>218.1206</v>
      </c>
      <c r="Z1651" s="49">
        <v>2985.03</v>
      </c>
      <c r="AA1651" s="49">
        <v>2.0249999999999999</v>
      </c>
      <c r="AB1651" s="66">
        <f>Y1652/Price_data_Daily[[#This Row],[ASML]]-1</f>
        <v>1.0845834827155176E-2</v>
      </c>
      <c r="AC1651" s="68">
        <f>Z1652/Price_data_Daily[[#This Row],[S&amp;P500]]-1</f>
        <v>6.8475023701604076E-3</v>
      </c>
      <c r="AD1651" s="70">
        <f t="shared" si="52"/>
        <v>369.39122888433531</v>
      </c>
      <c r="AE1651" s="70">
        <f t="shared" si="53"/>
        <v>205.51346398435516</v>
      </c>
    </row>
    <row r="1652" spans="24:31">
      <c r="X1652" s="6">
        <v>43669</v>
      </c>
      <c r="Y1652" s="49">
        <v>220.4863</v>
      </c>
      <c r="Z1652" s="49">
        <v>3005.47</v>
      </c>
      <c r="AA1652" s="49">
        <v>2.0329999999999999</v>
      </c>
      <c r="AB1652" s="66">
        <f>Y1653/Price_data_Daily[[#This Row],[ASML]]-1</f>
        <v>1.6723941578229651E-2</v>
      </c>
      <c r="AC1652" s="68">
        <f>Z1653/Price_data_Daily[[#This Row],[S&amp;P500]]-1</f>
        <v>4.6881519363028978E-3</v>
      </c>
      <c r="AD1652" s="70">
        <f t="shared" si="52"/>
        <v>375.56890621570739</v>
      </c>
      <c r="AE1652" s="70">
        <f t="shared" si="53"/>
        <v>206.47694232846973</v>
      </c>
    </row>
    <row r="1653" spans="24:31">
      <c r="X1653" s="6">
        <v>43670</v>
      </c>
      <c r="Y1653" s="49">
        <v>224.1737</v>
      </c>
      <c r="Z1653" s="49">
        <v>3019.5601000000001</v>
      </c>
      <c r="AA1653" s="49">
        <v>2.04</v>
      </c>
      <c r="AB1653" s="66">
        <f>Y1654/Price_data_Daily[[#This Row],[ASML]]-1</f>
        <v>-1.7132250571766372E-2</v>
      </c>
      <c r="AC1653" s="68">
        <f>Z1654/Price_data_Daily[[#This Row],[S&amp;P500]]-1</f>
        <v>-5.2624221654009595E-3</v>
      </c>
      <c r="AD1653" s="70">
        <f t="shared" si="52"/>
        <v>369.13456560745567</v>
      </c>
      <c r="AE1653" s="70">
        <f t="shared" si="53"/>
        <v>205.39037349051617</v>
      </c>
    </row>
    <row r="1654" spans="24:31">
      <c r="X1654" s="6">
        <v>43671</v>
      </c>
      <c r="Y1654" s="49">
        <v>220.3331</v>
      </c>
      <c r="Z1654" s="49">
        <v>3003.6698999999999</v>
      </c>
      <c r="AA1654" s="49">
        <v>2.06</v>
      </c>
      <c r="AB1654" s="66">
        <f>Y1655/Price_data_Daily[[#This Row],[ASML]]-1</f>
        <v>3.4774620790067878E-3</v>
      </c>
      <c r="AC1654" s="68">
        <f>Z1655/Price_data_Daily[[#This Row],[S&amp;P500]]-1</f>
        <v>7.387695964859553E-3</v>
      </c>
      <c r="AD1654" s="70">
        <f t="shared" si="52"/>
        <v>370.41821706140627</v>
      </c>
      <c r="AE1654" s="70">
        <f t="shared" si="53"/>
        <v>206.90773512397305</v>
      </c>
    </row>
    <row r="1655" spans="24:31">
      <c r="X1655" s="6">
        <v>43672</v>
      </c>
      <c r="Y1655" s="49">
        <v>221.0993</v>
      </c>
      <c r="Z1655" s="49">
        <v>3025.8600999999999</v>
      </c>
      <c r="AA1655" s="49">
        <v>2.0630000000000002</v>
      </c>
      <c r="AB1655" s="66">
        <f>Y1656/Price_data_Daily[[#This Row],[ASML]]-1</f>
        <v>5.196760007832868E-4</v>
      </c>
      <c r="AC1655" s="68">
        <f>Z1656/Price_data_Daily[[#This Row],[S&amp;P500]]-1</f>
        <v>-1.6161024761190967E-3</v>
      </c>
      <c r="AD1655" s="70">
        <f t="shared" si="52"/>
        <v>370.61071451906599</v>
      </c>
      <c r="AE1655" s="70">
        <f t="shared" si="53"/>
        <v>206.57335102091102</v>
      </c>
    </row>
    <row r="1656" spans="24:31">
      <c r="X1656" s="6">
        <v>43675</v>
      </c>
      <c r="Y1656" s="49">
        <v>221.21420000000001</v>
      </c>
      <c r="Z1656" s="49">
        <v>3020.97</v>
      </c>
      <c r="AA1656" s="49">
        <v>2.0499999999999998</v>
      </c>
      <c r="AB1656" s="66">
        <f>Y1657/Price_data_Daily[[#This Row],[ASML]]-1</f>
        <v>-1.1386701215383099E-2</v>
      </c>
      <c r="AC1656" s="68">
        <f>Z1657/Price_data_Daily[[#This Row],[S&amp;P500]]-1</f>
        <v>-2.5786750613212561E-3</v>
      </c>
      <c r="AD1656" s="70">
        <f t="shared" si="52"/>
        <v>366.39068104561773</v>
      </c>
      <c r="AE1656" s="70">
        <f t="shared" si="53"/>
        <v>206.04066547229982</v>
      </c>
    </row>
    <row r="1657" spans="24:31">
      <c r="X1657" s="6">
        <v>43676</v>
      </c>
      <c r="Y1657" s="49">
        <v>218.6953</v>
      </c>
      <c r="Z1657" s="49">
        <v>3013.1799000000001</v>
      </c>
      <c r="AA1657" s="49">
        <v>2.04</v>
      </c>
      <c r="AB1657" s="66">
        <f>Y1658/Price_data_Daily[[#This Row],[ASML]]-1</f>
        <v>-2.4218170212162771E-2</v>
      </c>
      <c r="AC1657" s="68">
        <f>Z1658/Price_data_Daily[[#This Row],[S&amp;P500]]-1</f>
        <v>-1.08855100221531E-2</v>
      </c>
      <c r="AD1657" s="70">
        <f t="shared" si="52"/>
        <v>357.51736916790469</v>
      </c>
      <c r="AE1657" s="70">
        <f t="shared" si="53"/>
        <v>203.79780774333</v>
      </c>
    </row>
    <row r="1658" spans="24:31">
      <c r="X1658" s="6">
        <v>43677</v>
      </c>
      <c r="Y1658" s="49">
        <v>213.3989</v>
      </c>
      <c r="Z1658" s="49">
        <v>2980.3798999999999</v>
      </c>
      <c r="AA1658" s="49">
        <v>2.0299999999999998</v>
      </c>
      <c r="AB1658" s="66">
        <f>Y1659/Price_data_Daily[[#This Row],[ASML]]-1</f>
        <v>-6.1490476286428786E-3</v>
      </c>
      <c r="AC1658" s="68">
        <f>Z1659/Price_data_Daily[[#This Row],[S&amp;P500]]-1</f>
        <v>-8.9987856917166376E-3</v>
      </c>
      <c r="AD1658" s="70">
        <f t="shared" si="52"/>
        <v>355.31897783682416</v>
      </c>
      <c r="AE1658" s="70">
        <f t="shared" si="53"/>
        <v>201.9638749470061</v>
      </c>
    </row>
    <row r="1659" spans="24:31">
      <c r="X1659" s="6">
        <v>43678</v>
      </c>
      <c r="Y1659" s="49">
        <v>212.08670000000001</v>
      </c>
      <c r="Z1659" s="49">
        <v>2953.5601000000001</v>
      </c>
      <c r="AA1659" s="49">
        <v>2.0299999999999998</v>
      </c>
      <c r="AB1659" s="66">
        <f>Y1660/Price_data_Daily[[#This Row],[ASML]]-1</f>
        <v>-6.9089669460650205E-3</v>
      </c>
      <c r="AC1659" s="68">
        <f>Z1660/Price_data_Daily[[#This Row],[S&amp;P500]]-1</f>
        <v>-7.2827703759946738E-3</v>
      </c>
      <c r="AD1659" s="70">
        <f t="shared" si="52"/>
        <v>352.86409076363992</v>
      </c>
      <c r="AE1659" s="70">
        <f t="shared" si="53"/>
        <v>200.49301842152096</v>
      </c>
    </row>
    <row r="1660" spans="24:31">
      <c r="X1660" s="6">
        <v>43679</v>
      </c>
      <c r="Y1660" s="49">
        <v>210.62139999999999</v>
      </c>
      <c r="Z1660" s="49">
        <v>2932.05</v>
      </c>
      <c r="AA1660" s="49">
        <v>2</v>
      </c>
      <c r="AB1660" s="66">
        <f>Y1661/Price_data_Daily[[#This Row],[ASML]]-1</f>
        <v>-3.5378171448865126E-2</v>
      </c>
      <c r="AC1660" s="68">
        <f>Z1661/Price_data_Daily[[#This Row],[S&amp;P500]]-1</f>
        <v>-2.9777800514998121E-2</v>
      </c>
      <c r="AD1660" s="70">
        <f t="shared" si="52"/>
        <v>340.38040446245594</v>
      </c>
      <c r="AE1660" s="70">
        <f t="shared" si="53"/>
        <v>194.52277731431505</v>
      </c>
    </row>
    <row r="1661" spans="24:31">
      <c r="X1661" s="6">
        <v>43682</v>
      </c>
      <c r="Y1661" s="49">
        <v>203.17</v>
      </c>
      <c r="Z1661" s="49">
        <v>2844.74</v>
      </c>
      <c r="AA1661" s="49">
        <v>1.9530000000000001</v>
      </c>
      <c r="AB1661" s="66">
        <f>Y1662/Price_data_Daily[[#This Row],[ASML]]-1</f>
        <v>1.3010779150465224E-2</v>
      </c>
      <c r="AC1661" s="68">
        <f>Z1662/Price_data_Daily[[#This Row],[S&amp;P500]]-1</f>
        <v>1.3017006826634425E-2</v>
      </c>
      <c r="AD1661" s="70">
        <f t="shared" si="52"/>
        <v>344.80901873206301</v>
      </c>
      <c r="AE1661" s="70">
        <f t="shared" si="53"/>
        <v>197.05488163455138</v>
      </c>
    </row>
    <row r="1662" spans="24:31">
      <c r="X1662" s="6">
        <v>43683</v>
      </c>
      <c r="Y1662" s="49">
        <v>205.8134</v>
      </c>
      <c r="Z1662" s="49">
        <v>2881.77</v>
      </c>
      <c r="AA1662" s="49">
        <v>1.9950000000000001</v>
      </c>
      <c r="AB1662" s="66">
        <f>Y1663/Price_data_Daily[[#This Row],[ASML]]-1</f>
        <v>3.7694338658220694E-3</v>
      </c>
      <c r="AC1662" s="68">
        <f>Z1663/Price_data_Daily[[#This Row],[S&amp;P500]]-1</f>
        <v>7.6688979342565133E-4</v>
      </c>
      <c r="AD1662" s="70">
        <f t="shared" si="52"/>
        <v>346.10875352451251</v>
      </c>
      <c r="AE1662" s="70">
        <f t="shared" si="53"/>
        <v>197.2060010120216</v>
      </c>
    </row>
    <row r="1663" spans="24:31">
      <c r="X1663" s="6">
        <v>43684</v>
      </c>
      <c r="Y1663" s="49">
        <v>206.58920000000001</v>
      </c>
      <c r="Z1663" s="49">
        <v>2883.98</v>
      </c>
      <c r="AA1663" s="49">
        <v>1.968</v>
      </c>
      <c r="AB1663" s="66">
        <f>Y1664/Price_data_Daily[[#This Row],[ASML]]-1</f>
        <v>2.0074137467011699E-2</v>
      </c>
      <c r="AC1663" s="68">
        <f>Z1664/Price_data_Daily[[#This Row],[S&amp;P500]]-1</f>
        <v>1.8762300709436186E-2</v>
      </c>
      <c r="AD1663" s="70">
        <f t="shared" si="52"/>
        <v>353.05658822129965</v>
      </c>
      <c r="AE1663" s="70">
        <f t="shared" si="53"/>
        <v>200.90603930471454</v>
      </c>
    </row>
    <row r="1664" spans="24:31">
      <c r="X1664" s="6">
        <v>43685</v>
      </c>
      <c r="Y1664" s="49">
        <v>210.7363</v>
      </c>
      <c r="Z1664" s="49">
        <v>2938.0900999999999</v>
      </c>
      <c r="AA1664" s="49">
        <v>1.97</v>
      </c>
      <c r="AB1664" s="66">
        <f>Y1665/Price_data_Daily[[#This Row],[ASML]]-1</f>
        <v>-1.8360861417800356E-2</v>
      </c>
      <c r="AC1664" s="68">
        <f>Z1665/Price_data_Daily[[#This Row],[S&amp;P500]]-1</f>
        <v>-6.6166112468777349E-3</v>
      </c>
      <c r="AD1664" s="70">
        <f t="shared" si="52"/>
        <v>346.57416513232698</v>
      </c>
      <c r="AE1664" s="70">
        <f t="shared" si="53"/>
        <v>199.57672214548529</v>
      </c>
    </row>
    <row r="1665" spans="24:31">
      <c r="X1665" s="6">
        <v>43686</v>
      </c>
      <c r="Y1665" s="49">
        <v>206.86699999999999</v>
      </c>
      <c r="Z1665" s="49">
        <v>2918.6498999999999</v>
      </c>
      <c r="AA1665" s="49">
        <v>1.95</v>
      </c>
      <c r="AB1665" s="66">
        <f>Y1666/Price_data_Daily[[#This Row],[ASML]]-1</f>
        <v>-7.1301850947710355E-3</v>
      </c>
      <c r="AC1665" s="68">
        <f>Z1666/Price_data_Daily[[#This Row],[S&amp;P500]]-1</f>
        <v>-1.2317304655142136E-2</v>
      </c>
      <c r="AD1665" s="70">
        <f t="shared" si="52"/>
        <v>344.10302718586775</v>
      </c>
      <c r="AE1665" s="70">
        <f t="shared" si="53"/>
        <v>197.11847485674468</v>
      </c>
    </row>
    <row r="1666" spans="24:31">
      <c r="X1666" s="6">
        <v>43689</v>
      </c>
      <c r="Y1666" s="49">
        <v>205.392</v>
      </c>
      <c r="Z1666" s="49">
        <v>2882.7</v>
      </c>
      <c r="AA1666" s="49">
        <v>1.9279999999999999</v>
      </c>
      <c r="AB1666" s="66">
        <f>Y1667/Price_data_Daily[[#This Row],[ASML]]-1</f>
        <v>2.2149840305367263E-2</v>
      </c>
      <c r="AC1666" s="68">
        <f>Z1667/Price_data_Daily[[#This Row],[S&amp;P500]]-1</f>
        <v>1.5131682103583399E-2</v>
      </c>
      <c r="AD1666" s="70">
        <f t="shared" si="52"/>
        <v>351.72485428662816</v>
      </c>
      <c r="AE1666" s="70">
        <f t="shared" si="53"/>
        <v>200.10120895502016</v>
      </c>
    </row>
    <row r="1667" spans="24:31">
      <c r="X1667" s="6">
        <v>43690</v>
      </c>
      <c r="Y1667" s="49">
        <v>209.94139999999999</v>
      </c>
      <c r="Z1667" s="49">
        <v>2926.3200999999999</v>
      </c>
      <c r="AA1667" s="49">
        <v>1.9550000000000001</v>
      </c>
      <c r="AB1667" s="66">
        <f>Y1668/Price_data_Daily[[#This Row],[ASML]]-1</f>
        <v>-4.7810484258940744E-2</v>
      </c>
      <c r="AC1667" s="68">
        <f>Z1668/Price_data_Daily[[#This Row],[S&amp;P500]]-1</f>
        <v>-2.9292762606524025E-2</v>
      </c>
      <c r="AD1667" s="70">
        <f t="shared" si="52"/>
        <v>334.90871867727907</v>
      </c>
      <c r="AE1667" s="70">
        <f t="shared" si="53"/>
        <v>194.23969174382228</v>
      </c>
    </row>
    <row r="1668" spans="24:31">
      <c r="X1668" s="6">
        <v>43691</v>
      </c>
      <c r="Y1668" s="49">
        <v>199.904</v>
      </c>
      <c r="Z1668" s="49">
        <v>2840.6001000000001</v>
      </c>
      <c r="AA1668" s="49">
        <v>1.9079999999999999</v>
      </c>
      <c r="AB1668" s="66">
        <f>Y1669/Price_data_Daily[[#This Row],[ASML]]-1</f>
        <v>5.4616215783576116E-3</v>
      </c>
      <c r="AC1668" s="68">
        <f>Z1669/Price_data_Daily[[#This Row],[S&amp;P500]]-1</f>
        <v>2.4642680256190541E-3</v>
      </c>
      <c r="AD1668" s="70">
        <f t="shared" si="52"/>
        <v>336.73786336198697</v>
      </c>
      <c r="AE1668" s="70">
        <f t="shared" si="53"/>
        <v>194.71835040549269</v>
      </c>
    </row>
    <row r="1669" spans="24:31">
      <c r="X1669" s="6">
        <v>43692</v>
      </c>
      <c r="Y1669" s="49">
        <v>200.9958</v>
      </c>
      <c r="Z1669" s="49">
        <v>2847.6001000000001</v>
      </c>
      <c r="AA1669" s="49">
        <v>1.843</v>
      </c>
      <c r="AB1669" s="66">
        <f>Y1670/Price_data_Daily[[#This Row],[ASML]]-1</f>
        <v>1.4248058914663853E-2</v>
      </c>
      <c r="AC1669" s="68">
        <f>Z1670/Price_data_Daily[[#This Row],[S&amp;P500]]-1</f>
        <v>1.4426112711542594E-2</v>
      </c>
      <c r="AD1669" s="70">
        <f t="shared" si="52"/>
        <v>341.53572427796661</v>
      </c>
      <c r="AE1669" s="70">
        <f t="shared" si="53"/>
        <v>197.52737927544797</v>
      </c>
    </row>
    <row r="1670" spans="24:31">
      <c r="X1670" s="6">
        <v>43693</v>
      </c>
      <c r="Y1670" s="49">
        <v>203.8596</v>
      </c>
      <c r="Z1670" s="49">
        <v>2888.6799000000001</v>
      </c>
      <c r="AA1670" s="49">
        <v>1.823</v>
      </c>
      <c r="AB1670" s="66">
        <f>Y1671/Price_data_Daily[[#This Row],[ASML]]-1</f>
        <v>1.3342516123842074E-2</v>
      </c>
      <c r="AC1670" s="68">
        <f>Z1671/Price_data_Daily[[#This Row],[S&amp;P500]]-1</f>
        <v>1.2105875766989627E-2</v>
      </c>
      <c r="AD1670" s="70">
        <f t="shared" si="52"/>
        <v>346.09267018601344</v>
      </c>
      <c r="AE1670" s="70">
        <f t="shared" si="53"/>
        <v>199.91862118953557</v>
      </c>
    </row>
    <row r="1671" spans="24:31">
      <c r="X1671" s="6">
        <v>43696</v>
      </c>
      <c r="Y1671" s="49">
        <v>206.5796</v>
      </c>
      <c r="Z1671" s="49">
        <v>2923.6498999999999</v>
      </c>
      <c r="AA1671" s="49">
        <v>1.853</v>
      </c>
      <c r="AB1671" s="66">
        <f>Y1672/Price_data_Daily[[#This Row],[ASML]]-1</f>
        <v>-4.6364694287335251E-3</v>
      </c>
      <c r="AC1671" s="68">
        <f>Z1672/Price_data_Daily[[#This Row],[S&amp;P500]]-1</f>
        <v>-7.9147301460409381E-3</v>
      </c>
      <c r="AD1671" s="70">
        <f t="shared" si="52"/>
        <v>344.48802210118725</v>
      </c>
      <c r="AE1671" s="70">
        <f t="shared" si="53"/>
        <v>198.33631925165182</v>
      </c>
    </row>
    <row r="1672" spans="24:31">
      <c r="X1672" s="6">
        <v>43697</v>
      </c>
      <c r="Y1672" s="49">
        <v>205.62180000000001</v>
      </c>
      <c r="Z1672" s="49">
        <v>2900.51</v>
      </c>
      <c r="AA1672" s="49">
        <v>1.9</v>
      </c>
      <c r="AB1672" s="66">
        <f>Y1673/Price_data_Daily[[#This Row],[ASML]]-1</f>
        <v>1.0899622510842644E-2</v>
      </c>
      <c r="AC1672" s="68">
        <f>Z1673/Price_data_Daily[[#This Row],[S&amp;P500]]-1</f>
        <v>8.2467910815684498E-3</v>
      </c>
      <c r="AD1672" s="70">
        <f t="shared" si="52"/>
        <v>348.24281150159703</v>
      </c>
      <c r="AE1672" s="70">
        <f t="shared" si="53"/>
        <v>199.97195744040744</v>
      </c>
    </row>
    <row r="1673" spans="24:31">
      <c r="X1673" s="6">
        <v>43698</v>
      </c>
      <c r="Y1673" s="49">
        <v>207.863</v>
      </c>
      <c r="Z1673" s="49">
        <v>2924.4299000000001</v>
      </c>
      <c r="AA1673" s="49">
        <v>1.9279999999999999</v>
      </c>
      <c r="AB1673" s="66">
        <f>Y1674/Price_data_Daily[[#This Row],[ASML]]-1</f>
        <v>-8.1553715668493121E-3</v>
      </c>
      <c r="AC1673" s="68">
        <f>Z1674/Price_data_Daily[[#This Row],[S&amp;P500]]-1</f>
        <v>-5.0604734960491005E-4</v>
      </c>
      <c r="AD1673" s="70">
        <f t="shared" si="52"/>
        <v>345.40276197831724</v>
      </c>
      <c r="AE1673" s="70">
        <f t="shared" si="53"/>
        <v>199.8707621613494</v>
      </c>
    </row>
    <row r="1674" spans="24:31">
      <c r="X1674" s="6">
        <v>43699</v>
      </c>
      <c r="Y1674" s="49">
        <v>206.1678</v>
      </c>
      <c r="Z1674" s="49">
        <v>2922.95</v>
      </c>
      <c r="AA1674" s="49">
        <v>1.9379999999999999</v>
      </c>
      <c r="AB1674" s="66">
        <f>Y1675/Price_data_Daily[[#This Row],[ASML]]-1</f>
        <v>-2.2113055481990829E-2</v>
      </c>
      <c r="AC1674" s="68">
        <f>Z1675/Price_data_Daily[[#This Row],[S&amp;P500]]-1</f>
        <v>-2.5946355565439005E-2</v>
      </c>
      <c r="AD1674" s="70">
        <f t="shared" si="52"/>
        <v>337.76485153905782</v>
      </c>
      <c r="AE1674" s="70">
        <f t="shared" si="53"/>
        <v>194.68484429917575</v>
      </c>
    </row>
    <row r="1675" spans="24:31">
      <c r="X1675" s="6">
        <v>43700</v>
      </c>
      <c r="Y1675" s="49">
        <v>201.6088</v>
      </c>
      <c r="Z1675" s="49">
        <v>2847.1100999999999</v>
      </c>
      <c r="AA1675" s="49">
        <v>1.91</v>
      </c>
      <c r="AB1675" s="66">
        <f>Y1676/Price_data_Daily[[#This Row],[ASML]]-1</f>
        <v>1.6579633428699614E-2</v>
      </c>
      <c r="AC1675" s="68">
        <f>Z1676/Price_data_Daily[[#This Row],[S&amp;P500]]-1</f>
        <v>1.0982996407479906E-2</v>
      </c>
      <c r="AD1675" s="70">
        <f t="shared" si="52"/>
        <v>343.36486896267456</v>
      </c>
      <c r="AE1675" s="70">
        <f t="shared" si="53"/>
        <v>196.82306724470439</v>
      </c>
    </row>
    <row r="1676" spans="24:31">
      <c r="X1676" s="6">
        <v>43703</v>
      </c>
      <c r="Y1676" s="49">
        <v>204.95140000000001</v>
      </c>
      <c r="Z1676" s="49">
        <v>2878.3798999999999</v>
      </c>
      <c r="AA1676" s="49">
        <v>1.9330000000000001</v>
      </c>
      <c r="AB1676" s="66">
        <f>Y1677/Price_data_Daily[[#This Row],[ASML]]-1</f>
        <v>3.74235062556183E-4</v>
      </c>
      <c r="AC1676" s="68">
        <f>Z1677/Price_data_Daily[[#This Row],[S&amp;P500]]-1</f>
        <v>-3.2031907949329197E-3</v>
      </c>
      <c r="AD1676" s="70">
        <f t="shared" si="52"/>
        <v>343.49336813589042</v>
      </c>
      <c r="AE1676" s="70">
        <f t="shared" si="53"/>
        <v>196.1926054074757</v>
      </c>
    </row>
    <row r="1677" spans="24:31">
      <c r="X1677" s="6">
        <v>43704</v>
      </c>
      <c r="Y1677" s="49">
        <v>205.02809999999999</v>
      </c>
      <c r="Z1677" s="49">
        <v>2869.1599000000001</v>
      </c>
      <c r="AA1677" s="49">
        <v>1.9430000000000001</v>
      </c>
      <c r="AB1677" s="66">
        <f>Y1678/Price_data_Daily[[#This Row],[ASML]]-1</f>
        <v>7.8477047780280973E-3</v>
      </c>
      <c r="AC1677" s="68">
        <f>Z1678/Price_data_Daily[[#This Row],[S&amp;P500]]-1</f>
        <v>6.5454699823455087E-3</v>
      </c>
      <c r="AD1677" s="70">
        <f t="shared" si="52"/>
        <v>346.18900268223143</v>
      </c>
      <c r="AE1677" s="70">
        <f t="shared" si="53"/>
        <v>197.47677821692849</v>
      </c>
    </row>
    <row r="1678" spans="24:31">
      <c r="X1678" s="6">
        <v>43705</v>
      </c>
      <c r="Y1678" s="49">
        <v>206.6371</v>
      </c>
      <c r="Z1678" s="49">
        <v>2887.9398999999999</v>
      </c>
      <c r="AA1678" s="49">
        <v>1.94</v>
      </c>
      <c r="AB1678" s="66">
        <f>Y1679/Price_data_Daily[[#This Row],[ASML]]-1</f>
        <v>1.8493774835206089E-2</v>
      </c>
      <c r="AC1678" s="68">
        <f>Z1679/Price_data_Daily[[#This Row],[S&amp;P500]]-1</f>
        <v>1.2687313887661089E-2</v>
      </c>
      <c r="AD1678" s="70">
        <f t="shared" ref="AD1678:AD1741" si="54">AD1677*(1+AB1678)</f>
        <v>352.59134414826116</v>
      </c>
      <c r="AE1678" s="70">
        <f t="shared" ref="AE1678:AE1741" si="55">AE1677*(1+AC1678)</f>
        <v>199.98222808769069</v>
      </c>
    </row>
    <row r="1679" spans="24:31">
      <c r="X1679" s="6">
        <v>43706</v>
      </c>
      <c r="Y1679" s="49">
        <v>210.45859999999999</v>
      </c>
      <c r="Z1679" s="49">
        <v>2924.5801000000001</v>
      </c>
      <c r="AA1679" s="49">
        <v>1.94</v>
      </c>
      <c r="AB1679" s="66">
        <f>Y1680/Price_data_Daily[[#This Row],[ASML]]-1</f>
        <v>1.3060525918161536E-2</v>
      </c>
      <c r="AC1679" s="68">
        <f>Z1680/Price_data_Daily[[#This Row],[S&amp;P500]]-1</f>
        <v>6.4279313122583837E-4</v>
      </c>
      <c r="AD1679" s="70">
        <f t="shared" si="54"/>
        <v>357.19637253702894</v>
      </c>
      <c r="AE1679" s="70">
        <f t="shared" si="55"/>
        <v>200.1107752902727</v>
      </c>
    </row>
    <row r="1680" spans="24:31">
      <c r="X1680" s="6">
        <v>43707</v>
      </c>
      <c r="Y1680" s="49">
        <v>213.2073</v>
      </c>
      <c r="Z1680" s="49">
        <v>2926.46</v>
      </c>
      <c r="AA1680" s="49">
        <v>1.9330000000000001</v>
      </c>
      <c r="AB1680" s="66">
        <f>Y1681/Price_data_Daily[[#This Row],[ASML]]-1</f>
        <v>-1.1634686054370569E-2</v>
      </c>
      <c r="AC1680" s="68">
        <f>Z1681/Price_data_Daily[[#This Row],[S&amp;P500]]-1</f>
        <v>-6.8991204390287386E-3</v>
      </c>
      <c r="AD1680" s="70">
        <f t="shared" si="54"/>
        <v>353.04050488280063</v>
      </c>
      <c r="AE1680" s="70">
        <f t="shared" si="55"/>
        <v>198.73018695039769</v>
      </c>
    </row>
    <row r="1681" spans="24:31">
      <c r="X1681" s="6">
        <v>43711</v>
      </c>
      <c r="Y1681" s="49">
        <v>210.72669999999999</v>
      </c>
      <c r="Z1681" s="49">
        <v>2906.27</v>
      </c>
      <c r="AA1681" s="49">
        <v>1.91</v>
      </c>
      <c r="AB1681" s="66">
        <f>Y1682/Price_data_Daily[[#This Row],[ASML]]-1</f>
        <v>3.2951685761699823E-2</v>
      </c>
      <c r="AC1681" s="68">
        <f>Z1682/Price_data_Daily[[#This Row],[S&amp;P500]]-1</f>
        <v>1.0842075925499017E-2</v>
      </c>
      <c r="AD1681" s="70">
        <f t="shared" si="54"/>
        <v>364.67378466085052</v>
      </c>
      <c r="AE1681" s="70">
        <f t="shared" si="55"/>
        <v>200.88483472600251</v>
      </c>
    </row>
    <row r="1682" spans="24:31">
      <c r="X1682" s="6">
        <v>43712</v>
      </c>
      <c r="Y1682" s="49">
        <v>217.6705</v>
      </c>
      <c r="Z1682" s="49">
        <v>2937.78</v>
      </c>
      <c r="AA1682" s="49">
        <v>1.905</v>
      </c>
      <c r="AB1682" s="66">
        <f>Y1683/Price_data_Daily[[#This Row],[ASML]]-1</f>
        <v>4.320842741666886E-2</v>
      </c>
      <c r="AC1682" s="68">
        <f>Z1683/Price_data_Daily[[#This Row],[S&amp;P500]]-1</f>
        <v>1.3009823744460025E-2</v>
      </c>
      <c r="AD1682" s="70">
        <f t="shared" si="54"/>
        <v>380.43076541613078</v>
      </c>
      <c r="AE1682" s="70">
        <f t="shared" si="55"/>
        <v>203.49831101872277</v>
      </c>
    </row>
    <row r="1683" spans="24:31">
      <c r="X1683" s="6">
        <v>43713</v>
      </c>
      <c r="Y1683" s="49">
        <v>227.07570000000001</v>
      </c>
      <c r="Z1683" s="49">
        <v>2976</v>
      </c>
      <c r="AA1683" s="49">
        <v>1.92</v>
      </c>
      <c r="AB1683" s="66">
        <f>Y1684/Price_data_Daily[[#This Row],[ASML]]-1</f>
        <v>6.2001350210523221E-3</v>
      </c>
      <c r="AC1683" s="68">
        <f>Z1684/Price_data_Daily[[#This Row],[S&amp;P500]]-1</f>
        <v>9.1061827956995245E-4</v>
      </c>
      <c r="AD1683" s="70">
        <f t="shared" si="54"/>
        <v>382.78948752787306</v>
      </c>
      <c r="AE1683" s="70">
        <f t="shared" si="55"/>
        <v>203.68362030059802</v>
      </c>
    </row>
    <row r="1684" spans="24:31">
      <c r="X1684" s="6">
        <v>43714</v>
      </c>
      <c r="Y1684" s="49">
        <v>228.4836</v>
      </c>
      <c r="Z1684" s="49">
        <v>2978.71</v>
      </c>
      <c r="AA1684" s="49">
        <v>1.91</v>
      </c>
      <c r="AB1684" s="66">
        <f>Y1685/Price_data_Daily[[#This Row],[ASML]]-1</f>
        <v>1.1611774324284063E-2</v>
      </c>
      <c r="AC1684" s="68">
        <f>Z1685/Price_data_Daily[[#This Row],[S&amp;P500]]-1</f>
        <v>-9.4033994581521618E-5</v>
      </c>
      <c r="AD1684" s="70">
        <f t="shared" si="54"/>
        <v>387.23435267075507</v>
      </c>
      <c r="AE1684" s="70">
        <f t="shared" si="55"/>
        <v>203.66446711615032</v>
      </c>
    </row>
    <row r="1685" spans="24:31">
      <c r="X1685" s="6">
        <v>43717</v>
      </c>
      <c r="Y1685" s="49">
        <v>231.13669999999999</v>
      </c>
      <c r="Z1685" s="49">
        <v>2978.4299000000001</v>
      </c>
      <c r="AA1685" s="49">
        <v>1.9079999999999999</v>
      </c>
      <c r="AB1685" s="66">
        <f>Y1686/Price_data_Daily[[#This Row],[ASML]]-1</f>
        <v>1.4082575376390682E-3</v>
      </c>
      <c r="AC1685" s="68">
        <f>Z1686/Price_data_Daily[[#This Row],[S&amp;P500]]-1</f>
        <v>3.2231747337752026E-4</v>
      </c>
      <c r="AD1685" s="70">
        <f t="shared" si="54"/>
        <v>387.77967836673645</v>
      </c>
      <c r="AE1685" s="70">
        <f t="shared" si="55"/>
        <v>203.73011173260798</v>
      </c>
    </row>
    <row r="1686" spans="24:31">
      <c r="X1686" s="6">
        <v>43718</v>
      </c>
      <c r="Y1686" s="49">
        <v>231.4622</v>
      </c>
      <c r="Z1686" s="49">
        <v>2979.3899000000001</v>
      </c>
      <c r="AA1686" s="49">
        <v>1.913</v>
      </c>
      <c r="AB1686" s="66">
        <f>Y1687/Price_data_Daily[[#This Row],[ASML]]-1</f>
        <v>1.4772606499031005E-2</v>
      </c>
      <c r="AC1686" s="68">
        <f>Z1687/Price_data_Daily[[#This Row],[S&amp;P500]]-1</f>
        <v>7.2296680605650199E-3</v>
      </c>
      <c r="AD1686" s="70">
        <f t="shared" si="54"/>
        <v>393.50819496356905</v>
      </c>
      <c r="AE1686" s="70">
        <f t="shared" si="55"/>
        <v>205.20301281437656</v>
      </c>
    </row>
    <row r="1687" spans="24:31">
      <c r="X1687" s="6">
        <v>43719</v>
      </c>
      <c r="Y1687" s="49">
        <v>234.88149999999999</v>
      </c>
      <c r="Z1687" s="49">
        <v>3000.9299000000001</v>
      </c>
      <c r="AA1687" s="49">
        <v>1.913</v>
      </c>
      <c r="AB1687" s="66">
        <f>Y1688/Price_data_Daily[[#This Row],[ASML]]-1</f>
        <v>6.4832692229912503E-3</v>
      </c>
      <c r="AC1687" s="68">
        <f>Z1688/Price_data_Daily[[#This Row],[S&amp;P500]]-1</f>
        <v>2.8791742186313751E-3</v>
      </c>
      <c r="AD1687" s="70">
        <f t="shared" si="54"/>
        <v>396.05941453297118</v>
      </c>
      <c r="AE1687" s="70">
        <f t="shared" si="55"/>
        <v>205.79382803845721</v>
      </c>
    </row>
    <row r="1688" spans="24:31">
      <c r="X1688" s="6">
        <v>43720</v>
      </c>
      <c r="Y1688" s="49">
        <v>236.40430000000001</v>
      </c>
      <c r="Z1688" s="49">
        <v>3009.5700999999999</v>
      </c>
      <c r="AA1688" s="49">
        <v>1.895</v>
      </c>
      <c r="AB1688" s="66">
        <f>Y1689/Price_data_Daily[[#This Row],[ASML]]-1</f>
        <v>8.7511098571386725E-3</v>
      </c>
      <c r="AC1688" s="68">
        <f>Z1689/Price_data_Daily[[#This Row],[S&amp;P500]]-1</f>
        <v>-7.2442240172432282E-4</v>
      </c>
      <c r="AD1688" s="70">
        <f t="shared" si="54"/>
        <v>399.52537397950323</v>
      </c>
      <c r="AE1688" s="70">
        <f t="shared" si="55"/>
        <v>205.64474637928956</v>
      </c>
    </row>
    <row r="1689" spans="24:31">
      <c r="X1689" s="6">
        <v>43721</v>
      </c>
      <c r="Y1689" s="49">
        <v>238.47309999999999</v>
      </c>
      <c r="Z1689" s="49">
        <v>3007.3899000000001</v>
      </c>
      <c r="AA1689" s="49">
        <v>1.9</v>
      </c>
      <c r="AB1689" s="66">
        <f>Y1690/Price_data_Daily[[#This Row],[ASML]]-1</f>
        <v>-1.1165200603338477E-2</v>
      </c>
      <c r="AC1689" s="68">
        <f>Z1690/Price_data_Daily[[#This Row],[S&amp;P500]]-1</f>
        <v>-3.1355761353059064E-3</v>
      </c>
      <c r="AD1689" s="70">
        <f t="shared" si="54"/>
        <v>395.06459303289824</v>
      </c>
      <c r="AE1689" s="70">
        <f t="shared" si="55"/>
        <v>204.99993162019163</v>
      </c>
    </row>
    <row r="1690" spans="24:31">
      <c r="X1690" s="6">
        <v>43724</v>
      </c>
      <c r="Y1690" s="49">
        <v>235.81049999999999</v>
      </c>
      <c r="Z1690" s="49">
        <v>2997.96</v>
      </c>
      <c r="AA1690" s="49">
        <v>1.9450000000000001</v>
      </c>
      <c r="AB1690" s="66">
        <f>Y1691/Price_data_Daily[[#This Row],[ASML]]-1</f>
        <v>7.6765029547030128E-3</v>
      </c>
      <c r="AC1690" s="68">
        <f>Z1691/Price_data_Daily[[#This Row],[S&amp;P500]]-1</f>
        <v>2.5817555938036918E-3</v>
      </c>
      <c r="AD1690" s="70">
        <f t="shared" si="54"/>
        <v>398.09730754861386</v>
      </c>
      <c r="AE1690" s="70">
        <f t="shared" si="55"/>
        <v>205.52919134038143</v>
      </c>
    </row>
    <row r="1691" spans="24:31">
      <c r="X1691" s="6">
        <v>43725</v>
      </c>
      <c r="Y1691" s="49">
        <v>237.6207</v>
      </c>
      <c r="Z1691" s="49">
        <v>3005.7</v>
      </c>
      <c r="AA1691" s="49">
        <v>1.9379999999999999</v>
      </c>
      <c r="AB1691" s="66">
        <f>Y1692/Price_data_Daily[[#This Row],[ASML]]-1</f>
        <v>6.8116961190669567E-3</v>
      </c>
      <c r="AC1691" s="68">
        <f>Z1692/Price_data_Daily[[#This Row],[S&amp;P500]]-1</f>
        <v>3.4268223708289192E-4</v>
      </c>
      <c r="AD1691" s="70">
        <f t="shared" si="54"/>
        <v>400.80902543345377</v>
      </c>
      <c r="AE1691" s="70">
        <f t="shared" si="55"/>
        <v>205.59962254345578</v>
      </c>
    </row>
    <row r="1692" spans="24:31">
      <c r="X1692" s="6">
        <v>43726</v>
      </c>
      <c r="Y1692" s="49">
        <v>239.23929999999999</v>
      </c>
      <c r="Z1692" s="49">
        <v>3006.73</v>
      </c>
      <c r="AA1692" s="49">
        <v>1.88</v>
      </c>
      <c r="AB1692" s="66">
        <f>Y1693/Price_data_Daily[[#This Row],[ASML]]-1</f>
        <v>-8.0087176312582109E-4</v>
      </c>
      <c r="AC1692" s="68">
        <f>Z1693/Price_data_Daily[[#This Row],[S&amp;P500]]-1</f>
        <v>1.9955233758972568E-5</v>
      </c>
      <c r="AD1692" s="70">
        <f t="shared" si="54"/>
        <v>400.48802880257813</v>
      </c>
      <c r="AE1692" s="70">
        <f t="shared" si="55"/>
        <v>205.60372533198438</v>
      </c>
    </row>
    <row r="1693" spans="24:31">
      <c r="X1693" s="6">
        <v>43727</v>
      </c>
      <c r="Y1693" s="49">
        <v>239.04769999999999</v>
      </c>
      <c r="Z1693" s="49">
        <v>3006.79</v>
      </c>
      <c r="AA1693" s="49">
        <v>1.883</v>
      </c>
      <c r="AB1693" s="66">
        <f>Y1694/Price_data_Daily[[#This Row],[ASML]]-1</f>
        <v>-1.5224994844125206E-2</v>
      </c>
      <c r="AC1693" s="68">
        <f>Z1694/Price_data_Daily[[#This Row],[S&amp;P500]]-1</f>
        <v>-4.8955530648964185E-3</v>
      </c>
      <c r="AD1693" s="70">
        <f t="shared" si="54"/>
        <v>394.39060062892503</v>
      </c>
      <c r="AE1693" s="70">
        <f t="shared" si="55"/>
        <v>204.59718138428127</v>
      </c>
    </row>
    <row r="1694" spans="24:31">
      <c r="X1694" s="6">
        <v>43728</v>
      </c>
      <c r="Y1694" s="49">
        <v>235.40819999999999</v>
      </c>
      <c r="Z1694" s="49">
        <v>2992.0700999999999</v>
      </c>
      <c r="AA1694" s="49">
        <v>1.85</v>
      </c>
      <c r="AB1694" s="66">
        <f>Y1695/Price_data_Daily[[#This Row],[ASML]]-1</f>
        <v>1.094439361075783E-2</v>
      </c>
      <c r="AC1694" s="68">
        <f>Z1695/Price_data_Daily[[#This Row],[S&amp;P500]]-1</f>
        <v>-9.6956284546867444E-5</v>
      </c>
      <c r="AD1694" s="70">
        <f t="shared" si="54"/>
        <v>398.70696659859118</v>
      </c>
      <c r="AE1694" s="70">
        <f t="shared" si="55"/>
        <v>204.57734440174548</v>
      </c>
    </row>
    <row r="1695" spans="24:31">
      <c r="X1695" s="6">
        <v>43731</v>
      </c>
      <c r="Y1695" s="49">
        <v>237.9846</v>
      </c>
      <c r="Z1695" s="49">
        <v>2991.78</v>
      </c>
      <c r="AA1695" s="49">
        <v>1.845</v>
      </c>
      <c r="AB1695" s="66">
        <f>Y1696/Price_data_Daily[[#This Row],[ASML]]-1</f>
        <v>-8.4110484459918311E-3</v>
      </c>
      <c r="AC1695" s="68">
        <f>Z1696/Price_data_Daily[[#This Row],[S&amp;P500]]-1</f>
        <v>-8.4163608286705882E-3</v>
      </c>
      <c r="AD1695" s="70">
        <f t="shared" si="54"/>
        <v>395.35342298677597</v>
      </c>
      <c r="AE1695" s="70">
        <f t="shared" si="55"/>
        <v>202.85554765388918</v>
      </c>
    </row>
    <row r="1696" spans="24:31">
      <c r="X1696" s="6">
        <v>43732</v>
      </c>
      <c r="Y1696" s="49">
        <v>235.9829</v>
      </c>
      <c r="Z1696" s="49">
        <v>2966.6001000000001</v>
      </c>
      <c r="AA1696" s="49">
        <v>1.88</v>
      </c>
      <c r="AB1696" s="66">
        <f>Y1697/Price_data_Daily[[#This Row],[ASML]]-1</f>
        <v>4.6266064193634104E-3</v>
      </c>
      <c r="AC1696" s="68">
        <f>Z1697/Price_data_Daily[[#This Row],[S&amp;P500]]-1</f>
        <v>6.1585651534226127E-3</v>
      </c>
      <c r="AD1696" s="70">
        <f t="shared" si="54"/>
        <v>397.18256767148387</v>
      </c>
      <c r="AE1696" s="70">
        <f t="shared" si="55"/>
        <v>204.10484676084889</v>
      </c>
    </row>
    <row r="1697" spans="24:31">
      <c r="X1697" s="6">
        <v>43733</v>
      </c>
      <c r="Y1697" s="49">
        <v>237.07470000000001</v>
      </c>
      <c r="Z1697" s="49">
        <v>2984.8701000000001</v>
      </c>
      <c r="AA1697" s="49">
        <v>1.845</v>
      </c>
      <c r="AB1697" s="66">
        <f>Y1698/Price_data_Daily[[#This Row],[ASML]]-1</f>
        <v>2.0605319757864837E-3</v>
      </c>
      <c r="AC1697" s="68">
        <f>Z1698/Price_data_Daily[[#This Row],[S&amp;P500]]-1</f>
        <v>-2.4289164208519676E-3</v>
      </c>
      <c r="AD1697" s="70">
        <f t="shared" si="54"/>
        <v>398.00097505239592</v>
      </c>
      <c r="AE1697" s="70">
        <f t="shared" si="55"/>
        <v>203.60909314697599</v>
      </c>
    </row>
    <row r="1698" spans="24:31">
      <c r="X1698" s="6">
        <v>43734</v>
      </c>
      <c r="Y1698" s="49">
        <v>237.56319999999999</v>
      </c>
      <c r="Z1698" s="49">
        <v>2977.6201000000001</v>
      </c>
      <c r="AA1698" s="49">
        <v>1.77</v>
      </c>
      <c r="AB1698" s="66">
        <f>Y1699/Price_data_Daily[[#This Row],[ASML]]-1</f>
        <v>-1.7456828330313812E-2</v>
      </c>
      <c r="AC1698" s="68">
        <f>Z1699/Price_data_Daily[[#This Row],[S&amp;P500]]-1</f>
        <v>-5.3163598673988677E-3</v>
      </c>
      <c r="AD1698" s="70">
        <f t="shared" si="54"/>
        <v>391.05314035560872</v>
      </c>
      <c r="AE1698" s="70">
        <f t="shared" si="55"/>
        <v>202.52663393553192</v>
      </c>
    </row>
    <row r="1699" spans="24:31">
      <c r="X1699" s="6">
        <v>43735</v>
      </c>
      <c r="Y1699" s="49">
        <v>233.4161</v>
      </c>
      <c r="Z1699" s="49">
        <v>2961.79</v>
      </c>
      <c r="AA1699" s="49">
        <v>1.73</v>
      </c>
      <c r="AB1699" s="66">
        <f>Y1700/Price_data_Daily[[#This Row],[ASML]]-1</f>
        <v>1.9326430353347579E-2</v>
      </c>
      <c r="AC1699" s="68">
        <f>Z1700/Price_data_Daily[[#This Row],[S&amp;P500]]-1</f>
        <v>5.0476232278453548E-3</v>
      </c>
      <c r="AD1699" s="70">
        <f t="shared" si="54"/>
        <v>398.61080163714922</v>
      </c>
      <c r="AE1699" s="70">
        <f t="shared" si="55"/>
        <v>203.54891207724225</v>
      </c>
    </row>
    <row r="1700" spans="24:31">
      <c r="X1700" s="6">
        <v>43738</v>
      </c>
      <c r="Y1700" s="49">
        <v>237.9272</v>
      </c>
      <c r="Z1700" s="49">
        <v>2976.74</v>
      </c>
      <c r="AA1700" s="49">
        <v>1.77</v>
      </c>
      <c r="AB1700" s="66">
        <f>Y1701/Price_data_Daily[[#This Row],[ASML]]-1</f>
        <v>-1.2197428457107806E-2</v>
      </c>
      <c r="AC1700" s="68">
        <f>Z1701/Price_data_Daily[[#This Row],[S&amp;P500]]-1</f>
        <v>-1.2258376613342059E-2</v>
      </c>
      <c r="AD1700" s="70">
        <f t="shared" si="54"/>
        <v>393.74877490194973</v>
      </c>
      <c r="AE1700" s="70">
        <f t="shared" si="55"/>
        <v>201.05373285376336</v>
      </c>
    </row>
    <row r="1701" spans="24:31">
      <c r="X1701" s="6">
        <v>43739</v>
      </c>
      <c r="Y1701" s="49">
        <v>235.02510000000001</v>
      </c>
      <c r="Z1701" s="49">
        <v>2940.25</v>
      </c>
      <c r="AA1701" s="49">
        <v>1.7529999999999999</v>
      </c>
      <c r="AB1701" s="66">
        <f>Y1702/Price_data_Daily[[#This Row],[ASML]]-1</f>
        <v>-2.0783312080284166E-2</v>
      </c>
      <c r="AC1701" s="68">
        <f>Z1702/Price_data_Daily[[#This Row],[S&amp;P500]]-1</f>
        <v>-1.7903205509735565E-2</v>
      </c>
      <c r="AD1701" s="70">
        <f t="shared" si="54"/>
        <v>385.56537123193294</v>
      </c>
      <c r="AE1701" s="70">
        <f t="shared" si="55"/>
        <v>197.45422655598296</v>
      </c>
    </row>
    <row r="1702" spans="24:31">
      <c r="X1702" s="6">
        <v>43740</v>
      </c>
      <c r="Y1702" s="49">
        <v>230.1405</v>
      </c>
      <c r="Z1702" s="49">
        <v>2887.6100999999999</v>
      </c>
      <c r="AA1702" s="49">
        <v>1.7350000000000001</v>
      </c>
      <c r="AB1702" s="66">
        <f>Y1703/Price_data_Daily[[#This Row],[ASML]]-1</f>
        <v>1.6896634881735206E-2</v>
      </c>
      <c r="AC1702" s="68">
        <f>Z1703/Price_data_Daily[[#This Row],[S&amp;P500]]-1</f>
        <v>7.9719211399074119E-3</v>
      </c>
      <c r="AD1702" s="70">
        <f t="shared" si="54"/>
        <v>392.08012853267962</v>
      </c>
      <c r="AE1702" s="70">
        <f t="shared" si="55"/>
        <v>199.02831607882865</v>
      </c>
    </row>
    <row r="1703" spans="24:31">
      <c r="X1703" s="6">
        <v>43741</v>
      </c>
      <c r="Y1703" s="49">
        <v>234.0291</v>
      </c>
      <c r="Z1703" s="49">
        <v>2910.6298999999999</v>
      </c>
      <c r="AA1703" s="49">
        <v>1.665</v>
      </c>
      <c r="AB1703" s="66">
        <f>Y1704/Price_data_Daily[[#This Row],[ASML]]-1</f>
        <v>6.9158066240480043E-3</v>
      </c>
      <c r="AC1703" s="68">
        <f>Z1704/Price_data_Daily[[#This Row],[S&amp;P500]]-1</f>
        <v>1.4216888241270542E-2</v>
      </c>
      <c r="AD1703" s="70">
        <f t="shared" si="54"/>
        <v>394.7916788827435</v>
      </c>
      <c r="AE1703" s="70">
        <f t="shared" si="55"/>
        <v>201.85787940536963</v>
      </c>
    </row>
    <row r="1704" spans="24:31">
      <c r="X1704" s="6">
        <v>43742</v>
      </c>
      <c r="Y1704" s="49">
        <v>235.64760000000001</v>
      </c>
      <c r="Z1704" s="49">
        <v>2952.01</v>
      </c>
      <c r="AA1704" s="49">
        <v>1.655</v>
      </c>
      <c r="AB1704" s="66">
        <f>Y1705/Price_data_Daily[[#This Row],[ASML]]-1</f>
        <v>5.6092232638906836E-3</v>
      </c>
      <c r="AC1704" s="68">
        <f>Z1705/Price_data_Daily[[#This Row],[S&amp;P500]]-1</f>
        <v>-4.4783046127893078E-3</v>
      </c>
      <c r="AD1704" s="70">
        <f t="shared" si="54"/>
        <v>397.00615355232304</v>
      </c>
      <c r="AE1704" s="70">
        <f t="shared" si="55"/>
        <v>200.95389833290071</v>
      </c>
    </row>
    <row r="1705" spans="24:31">
      <c r="X1705" s="6">
        <v>43745</v>
      </c>
      <c r="Y1705" s="49">
        <v>236.96940000000001</v>
      </c>
      <c r="Z1705" s="49">
        <v>2938.79</v>
      </c>
      <c r="AA1705" s="49">
        <v>1.673</v>
      </c>
      <c r="AB1705" s="66">
        <f>Y1706/Price_data_Daily[[#This Row],[ASML]]-1</f>
        <v>-2.1582533441026674E-2</v>
      </c>
      <c r="AC1705" s="68">
        <f>Z1706/Price_data_Daily[[#This Row],[S&amp;P500]]-1</f>
        <v>-1.5560792026650394E-2</v>
      </c>
      <c r="AD1705" s="70">
        <f t="shared" si="54"/>
        <v>388.43775496698663</v>
      </c>
      <c r="AE1705" s="70">
        <f t="shared" si="55"/>
        <v>197.82689651399778</v>
      </c>
    </row>
    <row r="1706" spans="24:31">
      <c r="X1706" s="6">
        <v>43746</v>
      </c>
      <c r="Y1706" s="49">
        <v>231.85499999999999</v>
      </c>
      <c r="Z1706" s="49">
        <v>2893.0601000000001</v>
      </c>
      <c r="AA1706" s="49">
        <v>1.655</v>
      </c>
      <c r="AB1706" s="66">
        <f>Y1707/Price_data_Daily[[#This Row],[ASML]]-1</f>
        <v>1.7307800133704365E-2</v>
      </c>
      <c r="AC1706" s="68">
        <f>Z1707/Price_data_Daily[[#This Row],[S&amp;P500]]-1</f>
        <v>9.1044772972395105E-3</v>
      </c>
      <c r="AD1706" s="70">
        <f t="shared" si="54"/>
        <v>395.16075799434009</v>
      </c>
      <c r="AE1706" s="70">
        <f t="shared" si="55"/>
        <v>199.62800700209283</v>
      </c>
    </row>
    <row r="1707" spans="24:31">
      <c r="X1707" s="6">
        <v>43747</v>
      </c>
      <c r="Y1707" s="49">
        <v>235.86789999999999</v>
      </c>
      <c r="Z1707" s="49">
        <v>2919.3998999999999</v>
      </c>
      <c r="AA1707" s="49">
        <v>1.6279999999999999</v>
      </c>
      <c r="AB1707" s="66">
        <f>Y1708/Price_data_Daily[[#This Row],[ASML]]-1</f>
        <v>2.1196610475609612E-2</v>
      </c>
      <c r="AC1707" s="68">
        <f>Z1708/Price_data_Daily[[#This Row],[S&amp;P500]]-1</f>
        <v>6.4157020763069283E-3</v>
      </c>
      <c r="AD1707" s="70">
        <f t="shared" si="54"/>
        <v>403.53682665679275</v>
      </c>
      <c r="AE1707" s="70">
        <f t="shared" si="55"/>
        <v>200.90876082110518</v>
      </c>
    </row>
    <row r="1708" spans="24:31">
      <c r="X1708" s="6">
        <v>43748</v>
      </c>
      <c r="Y1708" s="49">
        <v>240.86750000000001</v>
      </c>
      <c r="Z1708" s="49">
        <v>2938.1298999999999</v>
      </c>
      <c r="AA1708" s="49">
        <v>1.633</v>
      </c>
      <c r="AB1708" s="66">
        <f>Y1709/Price_data_Daily[[#This Row],[ASML]]-1</f>
        <v>3.3838521178656267E-2</v>
      </c>
      <c r="AC1708" s="68">
        <f>Z1709/Price_data_Daily[[#This Row],[S&amp;P500]]-1</f>
        <v>1.0938964951821895E-2</v>
      </c>
      <c r="AD1708" s="70">
        <f t="shared" si="54"/>
        <v>417.19191611198636</v>
      </c>
      <c r="AE1708" s="70">
        <f t="shared" si="55"/>
        <v>203.10649471424122</v>
      </c>
    </row>
    <row r="1709" spans="24:31">
      <c r="X1709" s="6">
        <v>43749</v>
      </c>
      <c r="Y1709" s="49">
        <v>249.0181</v>
      </c>
      <c r="Z1709" s="49">
        <v>2970.27</v>
      </c>
      <c r="AA1709" s="49">
        <v>1.623</v>
      </c>
      <c r="AB1709" s="66">
        <f>Y1710/Price_data_Daily[[#This Row],[ASML]]-1</f>
        <v>6.3075736261741788E-3</v>
      </c>
      <c r="AC1709" s="68">
        <f>Z1710/Price_data_Daily[[#This Row],[S&amp;P500]]-1</f>
        <v>-1.3871129560613094E-3</v>
      </c>
      <c r="AD1709" s="70">
        <f t="shared" si="54"/>
        <v>419.8233848391074</v>
      </c>
      <c r="AE1709" s="70">
        <f t="shared" si="55"/>
        <v>202.82476306396291</v>
      </c>
    </row>
    <row r="1710" spans="24:31">
      <c r="X1710" s="6">
        <v>43752</v>
      </c>
      <c r="Y1710" s="49">
        <v>250.58879999999999</v>
      </c>
      <c r="Z1710" s="49">
        <v>2966.1498999999999</v>
      </c>
      <c r="AA1710" s="49">
        <v>1.6180000000000001</v>
      </c>
      <c r="AB1710" s="66">
        <f>Y1711/Price_data_Daily[[#This Row],[ASML]]-1</f>
        <v>2.2550090027966041E-2</v>
      </c>
      <c r="AC1710" s="68">
        <f>Z1711/Price_data_Daily[[#This Row],[S&amp;P500]]-1</f>
        <v>9.95566677193227E-3</v>
      </c>
      <c r="AD1710" s="70">
        <f t="shared" si="54"/>
        <v>429.29043996307473</v>
      </c>
      <c r="AE1710" s="70">
        <f t="shared" si="55"/>
        <v>204.84401881812383</v>
      </c>
    </row>
    <row r="1711" spans="24:31">
      <c r="X1711" s="6">
        <v>43753</v>
      </c>
      <c r="Y1711" s="49">
        <v>256.2396</v>
      </c>
      <c r="Z1711" s="49">
        <v>2995.6799000000001</v>
      </c>
      <c r="AA1711" s="49">
        <v>1.6180000000000001</v>
      </c>
      <c r="AB1711" s="66">
        <f>Y1712/Price_data_Daily[[#This Row],[ASML]]-1</f>
        <v>-4.8852714412604414E-2</v>
      </c>
      <c r="AC1711" s="68">
        <f>Z1712/Price_data_Daily[[#This Row],[S&amp;P500]]-1</f>
        <v>-1.9995460796730091E-3</v>
      </c>
      <c r="AD1711" s="70">
        <f t="shared" si="54"/>
        <v>408.31843669949734</v>
      </c>
      <c r="AE1711" s="70">
        <f t="shared" si="55"/>
        <v>204.43442376335159</v>
      </c>
    </row>
    <row r="1712" spans="24:31">
      <c r="X1712" s="6">
        <v>43754</v>
      </c>
      <c r="Y1712" s="49">
        <v>243.7216</v>
      </c>
      <c r="Z1712" s="49">
        <v>2989.6898999999999</v>
      </c>
      <c r="AA1712" s="49">
        <v>1.615</v>
      </c>
      <c r="AB1712" s="66">
        <f>Y1713/Price_data_Daily[[#This Row],[ASML]]-1</f>
        <v>-2.7900686685136122E-3</v>
      </c>
      <c r="AC1712" s="68">
        <f>Z1713/Price_data_Daily[[#This Row],[S&amp;P500]]-1</f>
        <v>2.7628617937933697E-3</v>
      </c>
      <c r="AD1712" s="70">
        <f t="shared" si="54"/>
        <v>407.17920022248563</v>
      </c>
      <c r="AE1712" s="70">
        <f t="shared" si="55"/>
        <v>204.99924782210351</v>
      </c>
    </row>
    <row r="1713" spans="24:31">
      <c r="X1713" s="6">
        <v>43755</v>
      </c>
      <c r="Y1713" s="49">
        <v>243.04159999999999</v>
      </c>
      <c r="Z1713" s="49">
        <v>2997.95</v>
      </c>
      <c r="AA1713" s="49">
        <v>1.625</v>
      </c>
      <c r="AB1713" s="66">
        <f>Y1714/Price_data_Daily[[#This Row],[ASML]]-1</f>
        <v>2.6007893298924945E-3</v>
      </c>
      <c r="AC1713" s="68">
        <f>Z1714/Price_data_Daily[[#This Row],[S&amp;P500]]-1</f>
        <v>-3.919344885671916E-3</v>
      </c>
      <c r="AD1713" s="70">
        <f t="shared" si="54"/>
        <v>408.23818754177842</v>
      </c>
      <c r="AE1713" s="70">
        <f t="shared" si="55"/>
        <v>204.19578506858537</v>
      </c>
    </row>
    <row r="1714" spans="24:31">
      <c r="X1714" s="6">
        <v>43756</v>
      </c>
      <c r="Y1714" s="49">
        <v>243.6737</v>
      </c>
      <c r="Z1714" s="49">
        <v>2986.2</v>
      </c>
      <c r="AA1714" s="49">
        <v>1.625</v>
      </c>
      <c r="AB1714" s="66">
        <f>Y1715/Price_data_Daily[[#This Row],[ASML]]-1</f>
        <v>2.3622163573664201E-2</v>
      </c>
      <c r="AC1714" s="68">
        <f>Z1715/Price_data_Daily[[#This Row],[S&amp;P500]]-1</f>
        <v>6.8716094032550412E-3</v>
      </c>
      <c r="AD1714" s="70">
        <f t="shared" si="54"/>
        <v>417.88165678490651</v>
      </c>
      <c r="AE1714" s="70">
        <f t="shared" si="55"/>
        <v>205.59893874536769</v>
      </c>
    </row>
    <row r="1715" spans="24:31">
      <c r="X1715" s="6">
        <v>43759</v>
      </c>
      <c r="Y1715" s="49">
        <v>249.4298</v>
      </c>
      <c r="Z1715" s="49">
        <v>3006.72</v>
      </c>
      <c r="AA1715" s="49">
        <v>1.625</v>
      </c>
      <c r="AB1715" s="66">
        <f>Y1716/Price_data_Daily[[#This Row],[ASML]]-1</f>
        <v>-1.9736615272112679E-2</v>
      </c>
      <c r="AC1715" s="68">
        <f>Z1716/Price_data_Daily[[#This Row],[S&amp;P500]]-1</f>
        <v>-3.5686728395061262E-3</v>
      </c>
      <c r="AD1715" s="70">
        <f t="shared" si="54"/>
        <v>409.63408729566976</v>
      </c>
      <c r="AE1715" s="70">
        <f t="shared" si="55"/>
        <v>204.8652233968358</v>
      </c>
    </row>
    <row r="1716" spans="24:31">
      <c r="X1716" s="6">
        <v>43760</v>
      </c>
      <c r="Y1716" s="49">
        <v>244.5069</v>
      </c>
      <c r="Z1716" s="49">
        <v>2995.99</v>
      </c>
      <c r="AA1716" s="49">
        <v>1.615</v>
      </c>
      <c r="AB1716" s="66">
        <f>Y1717/Price_data_Daily[[#This Row],[ASML]]-1</f>
        <v>9.2839915765159375E-3</v>
      </c>
      <c r="AC1716" s="68">
        <f>Z1717/Price_data_Daily[[#This Row],[S&amp;P500]]-1</f>
        <v>2.8471390091422411E-3</v>
      </c>
      <c r="AD1716" s="70">
        <f t="shared" si="54"/>
        <v>413.43712671157652</v>
      </c>
      <c r="AE1716" s="70">
        <f t="shared" si="55"/>
        <v>205.44850316598558</v>
      </c>
    </row>
    <row r="1717" spans="24:31">
      <c r="X1717" s="6">
        <v>43761</v>
      </c>
      <c r="Y1717" s="49">
        <v>246.77690000000001</v>
      </c>
      <c r="Z1717" s="49">
        <v>3004.52</v>
      </c>
      <c r="AA1717" s="49">
        <v>1.615</v>
      </c>
      <c r="AB1717" s="66">
        <f>Y1718/Price_data_Daily[[#This Row],[ASML]]-1</f>
        <v>2.8370564667924647E-2</v>
      </c>
      <c r="AC1717" s="68">
        <f>Z1718/Price_data_Daily[[#This Row],[S&amp;P500]]-1</f>
        <v>1.920439870594981E-3</v>
      </c>
      <c r="AD1717" s="70">
        <f t="shared" si="54"/>
        <v>425.16657145106825</v>
      </c>
      <c r="AE1717" s="70">
        <f t="shared" si="55"/>
        <v>205.84305466281961</v>
      </c>
    </row>
    <row r="1718" spans="24:31">
      <c r="X1718" s="6">
        <v>43762</v>
      </c>
      <c r="Y1718" s="49">
        <v>253.77809999999999</v>
      </c>
      <c r="Z1718" s="49">
        <v>3010.29</v>
      </c>
      <c r="AA1718" s="49">
        <v>1.623</v>
      </c>
      <c r="AB1718" s="66">
        <f>Y1719/Price_data_Daily[[#This Row],[ASML]]-1</f>
        <v>-3.6985066875353523E-3</v>
      </c>
      <c r="AC1718" s="68">
        <f>Z1719/Price_data_Daily[[#This Row],[S&amp;P500]]-1</f>
        <v>4.0726973148768053E-3</v>
      </c>
      <c r="AD1718" s="70">
        <f t="shared" si="54"/>
        <v>423.59409004323999</v>
      </c>
      <c r="AE1718" s="70">
        <f t="shared" si="55"/>
        <v>206.6813911188309</v>
      </c>
    </row>
    <row r="1719" spans="24:31">
      <c r="X1719" s="6">
        <v>43763</v>
      </c>
      <c r="Y1719" s="49">
        <v>252.83949999999999</v>
      </c>
      <c r="Z1719" s="49">
        <v>3022.55</v>
      </c>
      <c r="AA1719" s="49">
        <v>1.625</v>
      </c>
      <c r="AB1719" s="66">
        <f>Y1720/Price_data_Daily[[#This Row],[ASML]]-1</f>
        <v>9.5459767955561325E-3</v>
      </c>
      <c r="AC1719" s="68">
        <f>Z1720/Price_data_Daily[[#This Row],[S&amp;P500]]-1</f>
        <v>5.5813468759819962E-3</v>
      </c>
      <c r="AD1719" s="70">
        <f t="shared" si="54"/>
        <v>427.63770939752749</v>
      </c>
      <c r="AE1719" s="70">
        <f t="shared" si="55"/>
        <v>207.83495165547561</v>
      </c>
    </row>
    <row r="1720" spans="24:31">
      <c r="X1720" s="6">
        <v>43766</v>
      </c>
      <c r="Y1720" s="49">
        <v>255.25309999999999</v>
      </c>
      <c r="Z1720" s="49">
        <v>3039.4198999999999</v>
      </c>
      <c r="AA1720" s="49">
        <v>1.605</v>
      </c>
      <c r="AB1720" s="66">
        <f>Y1721/Price_data_Daily[[#This Row],[ASML]]-1</f>
        <v>-7.1670040442212146E-3</v>
      </c>
      <c r="AC1720" s="68">
        <f>Z1721/Price_data_Daily[[#This Row],[S&amp;P500]]-1</f>
        <v>-8.3239568182069679E-4</v>
      </c>
      <c r="AD1720" s="70">
        <f t="shared" si="54"/>
        <v>424.5728282048139</v>
      </c>
      <c r="AE1720" s="70">
        <f t="shared" si="55"/>
        <v>207.66195073918618</v>
      </c>
    </row>
    <row r="1721" spans="24:31">
      <c r="X1721" s="6">
        <v>43767</v>
      </c>
      <c r="Y1721" s="49">
        <v>253.4237</v>
      </c>
      <c r="Z1721" s="49">
        <v>3036.8899000000001</v>
      </c>
      <c r="AA1721" s="49">
        <v>1.595</v>
      </c>
      <c r="AB1721" s="66">
        <f>Y1722/Price_data_Daily[[#This Row],[ASML]]-1</f>
        <v>3.9684528321541901E-3</v>
      </c>
      <c r="AC1721" s="68">
        <f>Z1722/Price_data_Daily[[#This Row],[S&amp;P500]]-1</f>
        <v>3.2533612759553243E-3</v>
      </c>
      <c r="AD1721" s="70">
        <f t="shared" si="54"/>
        <v>426.25772544735901</v>
      </c>
      <c r="AE1721" s="70">
        <f t="shared" si="55"/>
        <v>208.33755008821038</v>
      </c>
    </row>
    <row r="1722" spans="24:31">
      <c r="X1722" s="6">
        <v>43768</v>
      </c>
      <c r="Y1722" s="49">
        <v>254.42939999999999</v>
      </c>
      <c r="Z1722" s="49">
        <v>3046.77</v>
      </c>
      <c r="AA1722" s="49">
        <v>1.595</v>
      </c>
      <c r="AB1722" s="66">
        <f>Y1723/Price_data_Daily[[#This Row],[ASML]]-1</f>
        <v>-1.3852565780526849E-2</v>
      </c>
      <c r="AC1722" s="68">
        <f>Z1723/Price_data_Daily[[#This Row],[S&amp;P500]]-1</f>
        <v>-3.0228405819933135E-3</v>
      </c>
      <c r="AD1722" s="70">
        <f t="shared" si="54"/>
        <v>420.35296226614173</v>
      </c>
      <c r="AE1722" s="70">
        <f t="shared" si="55"/>
        <v>207.70777888705067</v>
      </c>
    </row>
    <row r="1723" spans="24:31">
      <c r="X1723" s="6">
        <v>43769</v>
      </c>
      <c r="Y1723" s="49">
        <v>250.9049</v>
      </c>
      <c r="Z1723" s="49">
        <v>3037.5601000000001</v>
      </c>
      <c r="AA1723" s="49">
        <v>1.498</v>
      </c>
      <c r="AB1723" s="66">
        <f>Y1724/Price_data_Daily[[#This Row],[ASML]]-1</f>
        <v>3.2942361827130506E-2</v>
      </c>
      <c r="AC1723" s="68">
        <f>Z1724/Price_data_Daily[[#This Row],[S&amp;P500]]-1</f>
        <v>9.6622944184709958E-3</v>
      </c>
      <c r="AD1723" s="70">
        <f t="shared" si="54"/>
        <v>434.20038164421914</v>
      </c>
      <c r="AE1723" s="70">
        <f t="shared" si="55"/>
        <v>209.71471259966401</v>
      </c>
    </row>
    <row r="1724" spans="24:31">
      <c r="X1724" s="6">
        <v>43770</v>
      </c>
      <c r="Y1724" s="49">
        <v>259.1703</v>
      </c>
      <c r="Z1724" s="49">
        <v>3066.9099000000001</v>
      </c>
      <c r="AA1724" s="49">
        <v>1.4850000000000001</v>
      </c>
      <c r="AB1724" s="66">
        <f>Y1725/Price_data_Daily[[#This Row],[ASML]]-1</f>
        <v>1.3918647314140609E-2</v>
      </c>
      <c r="AC1724" s="68">
        <f>Z1725/Price_data_Daily[[#This Row],[S&amp;P500]]-1</f>
        <v>3.7040866443451836E-3</v>
      </c>
      <c r="AD1724" s="70">
        <f t="shared" si="54"/>
        <v>440.24386361999029</v>
      </c>
      <c r="AE1724" s="70">
        <f t="shared" si="55"/>
        <v>210.4915140657271</v>
      </c>
    </row>
    <row r="1725" spans="24:31">
      <c r="X1725" s="6">
        <v>43773</v>
      </c>
      <c r="Y1725" s="49">
        <v>262.77760000000001</v>
      </c>
      <c r="Z1725" s="49">
        <v>3078.27</v>
      </c>
      <c r="AA1725" s="49">
        <v>1.5029999999999999</v>
      </c>
      <c r="AB1725" s="66">
        <f>Y1726/Price_data_Daily[[#This Row],[ASML]]-1</f>
        <v>-5.052181007818124E-3</v>
      </c>
      <c r="AC1725" s="68">
        <f>Z1726/Price_data_Daily[[#This Row],[S&amp;P500]]-1</f>
        <v>-1.1856984604988741E-3</v>
      </c>
      <c r="AD1725" s="70">
        <f t="shared" si="54"/>
        <v>438.0196719334009</v>
      </c>
      <c r="AE1725" s="70">
        <f t="shared" si="55"/>
        <v>210.24193460155129</v>
      </c>
    </row>
    <row r="1726" spans="24:31">
      <c r="X1726" s="6">
        <v>43774</v>
      </c>
      <c r="Y1726" s="49">
        <v>261.45</v>
      </c>
      <c r="Z1726" s="49">
        <v>3074.6201000000001</v>
      </c>
      <c r="AA1726" s="49">
        <v>1.518</v>
      </c>
      <c r="AB1726" s="66">
        <f>Y1727/Price_data_Daily[[#This Row],[ASML]]-1</f>
        <v>-1.1257984318225223E-2</v>
      </c>
      <c r="AC1726" s="68">
        <f>Z1727/Price_data_Daily[[#This Row],[S&amp;P500]]-1</f>
        <v>7.0249329339922006E-4</v>
      </c>
      <c r="AD1726" s="70">
        <f t="shared" si="54"/>
        <v>433.08845333570054</v>
      </c>
      <c r="AE1726" s="70">
        <f t="shared" si="55"/>
        <v>210.38962815060017</v>
      </c>
    </row>
    <row r="1727" spans="24:31">
      <c r="X1727" s="6">
        <v>43775</v>
      </c>
      <c r="Y1727" s="49">
        <v>258.50659999999999</v>
      </c>
      <c r="Z1727" s="49">
        <v>3076.78</v>
      </c>
      <c r="AA1727" s="49">
        <v>1.5149999999999999</v>
      </c>
      <c r="AB1727" s="66">
        <f>Y1728/Price_data_Daily[[#This Row],[ASML]]-1</f>
        <v>-4.0559892861535829E-3</v>
      </c>
      <c r="AC1727" s="68">
        <f>Z1728/Price_data_Daily[[#This Row],[S&amp;P500]]-1</f>
        <v>2.7300944493917623E-3</v>
      </c>
      <c r="AD1727" s="70">
        <f t="shared" si="54"/>
        <v>431.33185120901413</v>
      </c>
      <c r="AE1727" s="70">
        <f t="shared" si="55"/>
        <v>210.96401170662372</v>
      </c>
    </row>
    <row r="1728" spans="24:31">
      <c r="X1728" s="6">
        <v>43776</v>
      </c>
      <c r="Y1728" s="49">
        <v>257.4581</v>
      </c>
      <c r="Z1728" s="49">
        <v>3085.1799000000001</v>
      </c>
      <c r="AA1728" s="49">
        <v>1.518</v>
      </c>
      <c r="AB1728" s="66">
        <f>Y1729/Price_data_Daily[[#This Row],[ASML]]-1</f>
        <v>-1.3450732371597107E-3</v>
      </c>
      <c r="AC1728" s="68">
        <f>Z1729/Price_data_Daily[[#This Row],[S&amp;P500]]-1</f>
        <v>2.5606934623163546E-3</v>
      </c>
      <c r="AD1728" s="70">
        <f t="shared" si="54"/>
        <v>430.75167827961832</v>
      </c>
      <c r="AE1728" s="70">
        <f t="shared" si="55"/>
        <v>211.50422587218492</v>
      </c>
    </row>
    <row r="1729" spans="24:31">
      <c r="X1729" s="6">
        <v>43777</v>
      </c>
      <c r="Y1729" s="49">
        <v>257.11180000000002</v>
      </c>
      <c r="Z1729" s="49">
        <v>3093.0801000000001</v>
      </c>
      <c r="AA1729" s="49">
        <v>1.51</v>
      </c>
      <c r="AB1729" s="66">
        <f>Y1730/Price_data_Daily[[#This Row],[ASML]]-1</f>
        <v>-2.1325353406573822E-3</v>
      </c>
      <c r="AC1729" s="68">
        <f>Z1730/Price_data_Daily[[#This Row],[S&amp;P500]]-1</f>
        <v>-1.9624774670400358E-3</v>
      </c>
      <c r="AD1729" s="70">
        <f t="shared" si="54"/>
        <v>429.83308510263953</v>
      </c>
      <c r="AE1729" s="70">
        <f t="shared" si="55"/>
        <v>211.08915359472701</v>
      </c>
    </row>
    <row r="1730" spans="24:31">
      <c r="X1730" s="6">
        <v>43780</v>
      </c>
      <c r="Y1730" s="49">
        <v>256.56349999999998</v>
      </c>
      <c r="Z1730" s="49">
        <v>3087.01</v>
      </c>
      <c r="AA1730" s="49">
        <v>1.5129999999999999</v>
      </c>
      <c r="AB1730" s="66">
        <f>Y1731/Price_data_Daily[[#This Row],[ASML]]-1</f>
        <v>3.2619604893135978E-3</v>
      </c>
      <c r="AC1730" s="68">
        <f>Z1731/Price_data_Daily[[#This Row],[S&amp;P500]]-1</f>
        <v>1.5646531757265159E-3</v>
      </c>
      <c r="AD1730" s="70">
        <f t="shared" si="54"/>
        <v>431.23518364324411</v>
      </c>
      <c r="AE1730" s="70">
        <f t="shared" si="55"/>
        <v>211.41943490926042</v>
      </c>
    </row>
    <row r="1731" spans="24:31">
      <c r="X1731" s="6">
        <v>43781</v>
      </c>
      <c r="Y1731" s="49">
        <v>257.40039999999999</v>
      </c>
      <c r="Z1731" s="49">
        <v>3091.8400999999999</v>
      </c>
      <c r="AA1731" s="49">
        <v>1.5329999999999999</v>
      </c>
      <c r="AB1731" s="66">
        <f>Y1732/Price_data_Daily[[#This Row],[ASML]]-1</f>
        <v>8.7074456760751762E-3</v>
      </c>
      <c r="AC1731" s="68">
        <f>Z1732/Price_data_Daily[[#This Row],[S&amp;P500]]-1</f>
        <v>7.1151803743019215E-4</v>
      </c>
      <c r="AD1731" s="70">
        <f t="shared" si="54"/>
        <v>434.99014057842999</v>
      </c>
      <c r="AE1731" s="70">
        <f t="shared" si="55"/>
        <v>211.56986365066166</v>
      </c>
    </row>
    <row r="1732" spans="24:31">
      <c r="X1732" s="6">
        <v>43782</v>
      </c>
      <c r="Y1732" s="49">
        <v>259.64170000000001</v>
      </c>
      <c r="Z1732" s="49">
        <v>3094.04</v>
      </c>
      <c r="AA1732" s="49">
        <v>1.5349999999999999</v>
      </c>
      <c r="AB1732" s="66">
        <f>Y1733/Price_data_Daily[[#This Row],[ASML]]-1</f>
        <v>-7.0404715421279462E-4</v>
      </c>
      <c r="AC1732" s="68">
        <f>Z1733/Price_data_Daily[[#This Row],[S&amp;P500]]-1</f>
        <v>8.3706093004609627E-4</v>
      </c>
      <c r="AD1732" s="70">
        <f t="shared" si="54"/>
        <v>434.6838870078451</v>
      </c>
      <c r="AE1732" s="70">
        <f t="shared" si="55"/>
        <v>211.74696051749882</v>
      </c>
    </row>
    <row r="1733" spans="24:31">
      <c r="X1733" s="6">
        <v>43783</v>
      </c>
      <c r="Y1733" s="49">
        <v>259.45890000000003</v>
      </c>
      <c r="Z1733" s="49">
        <v>3096.6298999999999</v>
      </c>
      <c r="AA1733" s="49">
        <v>1.528</v>
      </c>
      <c r="AB1733" s="66">
        <f>Y1734/Price_data_Daily[[#This Row],[ASML]]-1</f>
        <v>1.9426968972735104E-2</v>
      </c>
      <c r="AC1733" s="68">
        <f>Z1734/Price_data_Daily[[#This Row],[S&amp;P500]]-1</f>
        <v>7.6954950283210088E-3</v>
      </c>
      <c r="AD1733" s="70">
        <f t="shared" si="54"/>
        <v>443.12847739369442</v>
      </c>
      <c r="AE1733" s="70">
        <f t="shared" si="55"/>
        <v>213.37645819942333</v>
      </c>
    </row>
    <row r="1734" spans="24:31">
      <c r="X1734" s="6">
        <v>43784</v>
      </c>
      <c r="Y1734" s="49">
        <v>264.49939999999998</v>
      </c>
      <c r="Z1734" s="49">
        <v>3120.46</v>
      </c>
      <c r="AA1734" s="49">
        <v>1.528</v>
      </c>
      <c r="AB1734" s="66">
        <f>Y1735/Price_data_Daily[[#This Row],[ASML]]-1</f>
        <v>-5.4552108624819073E-3</v>
      </c>
      <c r="AC1734" s="68">
        <f>Z1735/Price_data_Daily[[#This Row],[S&amp;P500]]-1</f>
        <v>5.0313094864229413E-4</v>
      </c>
      <c r="AD1734" s="70">
        <f t="shared" si="54"/>
        <v>440.71111811034126</v>
      </c>
      <c r="AE1734" s="70">
        <f t="shared" si="55"/>
        <v>213.48381449925515</v>
      </c>
    </row>
    <row r="1735" spans="24:31">
      <c r="X1735" s="6">
        <v>43787</v>
      </c>
      <c r="Y1735" s="49">
        <v>263.05650000000003</v>
      </c>
      <c r="Z1735" s="49">
        <v>3122.03</v>
      </c>
      <c r="AA1735" s="49">
        <v>1.5229999999999999</v>
      </c>
      <c r="AB1735" s="66">
        <f>Y1736/Price_data_Daily[[#This Row],[ASML]]-1</f>
        <v>-7.0213053089356325E-3</v>
      </c>
      <c r="AC1735" s="68">
        <f>Z1736/Price_data_Daily[[#This Row],[S&amp;P500]]-1</f>
        <v>-5.9259520248045039E-4</v>
      </c>
      <c r="AD1735" s="70">
        <f t="shared" si="54"/>
        <v>437.61675079704617</v>
      </c>
      <c r="AE1735" s="70">
        <f t="shared" si="55"/>
        <v>213.35730501497565</v>
      </c>
    </row>
    <row r="1736" spans="24:31">
      <c r="X1736" s="6">
        <v>43788</v>
      </c>
      <c r="Y1736" s="49">
        <v>261.20949999999999</v>
      </c>
      <c r="Z1736" s="49">
        <v>3120.1799000000001</v>
      </c>
      <c r="AA1736" s="49">
        <v>1.5249999999999999</v>
      </c>
      <c r="AB1736" s="66">
        <f>Y1737/Price_data_Daily[[#This Row],[ASML]]-1</f>
        <v>-9.868706919158643E-3</v>
      </c>
      <c r="AC1736" s="68">
        <f>Z1737/Price_data_Daily[[#This Row],[S&amp;P500]]-1</f>
        <v>-3.756161623885923E-3</v>
      </c>
      <c r="AD1736" s="70">
        <f t="shared" si="54"/>
        <v>433.29803934051563</v>
      </c>
      <c r="AE1736" s="70">
        <f t="shared" si="55"/>
        <v>212.55590049370267</v>
      </c>
    </row>
    <row r="1737" spans="24:31">
      <c r="X1737" s="6">
        <v>43789</v>
      </c>
      <c r="Y1737" s="49">
        <v>258.63170000000002</v>
      </c>
      <c r="Z1737" s="49">
        <v>3108.46</v>
      </c>
      <c r="AA1737" s="49">
        <v>1.52</v>
      </c>
      <c r="AB1737" s="66">
        <f>Y1738/Price_data_Daily[[#This Row],[ASML]]-1</f>
        <v>-6.8437086405109815E-3</v>
      </c>
      <c r="AC1737" s="68">
        <f>Z1738/Price_data_Daily[[#This Row],[S&amp;P500]]-1</f>
        <v>-1.5827773238195064E-3</v>
      </c>
      <c r="AD1737" s="70">
        <f t="shared" si="54"/>
        <v>430.33267380476445</v>
      </c>
      <c r="AE1737" s="70">
        <f t="shared" si="55"/>
        <v>212.21947183435719</v>
      </c>
    </row>
    <row r="1738" spans="24:31">
      <c r="X1738" s="6">
        <v>43790</v>
      </c>
      <c r="Y1738" s="49">
        <v>256.86169999999998</v>
      </c>
      <c r="Z1738" s="49">
        <v>3103.54</v>
      </c>
      <c r="AA1738" s="49">
        <v>1.53</v>
      </c>
      <c r="AB1738" s="66">
        <f>Y1739/Price_data_Daily[[#This Row],[ASML]]-1</f>
        <v>-3.033149745563346E-3</v>
      </c>
      <c r="AC1738" s="68">
        <f>Z1739/Price_data_Daily[[#This Row],[S&amp;P500]]-1</f>
        <v>2.1749357185665286E-3</v>
      </c>
      <c r="AD1738" s="70">
        <f t="shared" si="54"/>
        <v>429.02741036470593</v>
      </c>
      <c r="AE1738" s="70">
        <f t="shared" si="55"/>
        <v>212.68103554382506</v>
      </c>
    </row>
    <row r="1739" spans="24:31">
      <c r="X1739" s="6">
        <v>43791</v>
      </c>
      <c r="Y1739" s="49">
        <v>256.08260000000001</v>
      </c>
      <c r="Z1739" s="49">
        <v>3110.29</v>
      </c>
      <c r="AA1739" s="49">
        <v>1.5429999999999999</v>
      </c>
      <c r="AB1739" s="66">
        <f>Y1740/Price_data_Daily[[#This Row],[ASML]]-1</f>
        <v>1.8518243722923655E-2</v>
      </c>
      <c r="AC1739" s="68">
        <f>Z1740/Price_data_Daily[[#This Row],[S&amp;P500]]-1</f>
        <v>7.5073063926516248E-3</v>
      </c>
      <c r="AD1739" s="70">
        <f t="shared" si="54"/>
        <v>436.97224451365435</v>
      </c>
      <c r="AE1739" s="70">
        <f t="shared" si="55"/>
        <v>214.277697241559</v>
      </c>
    </row>
    <row r="1740" spans="24:31">
      <c r="X1740" s="6">
        <v>43794</v>
      </c>
      <c r="Y1740" s="49">
        <v>260.82479999999998</v>
      </c>
      <c r="Z1740" s="49">
        <v>3133.6399000000001</v>
      </c>
      <c r="AA1740" s="49">
        <v>1.5449999999999999</v>
      </c>
      <c r="AB1740" s="66">
        <f>Y1741/Price_data_Daily[[#This Row],[ASML]]-1</f>
        <v>1.180102505590197E-3</v>
      </c>
      <c r="AC1740" s="68">
        <f>Z1741/Price_data_Daily[[#This Row],[S&amp;P500]]-1</f>
        <v>2.1955617810456296E-3</v>
      </c>
      <c r="AD1740" s="70">
        <f t="shared" si="54"/>
        <v>437.48791655427829</v>
      </c>
      <c r="AE1740" s="70">
        <f t="shared" si="55"/>
        <v>214.74815716415304</v>
      </c>
    </row>
    <row r="1741" spans="24:31">
      <c r="X1741" s="6">
        <v>43795</v>
      </c>
      <c r="Y1741" s="49">
        <v>261.13260000000002</v>
      </c>
      <c r="Z1741" s="49">
        <v>3140.52</v>
      </c>
      <c r="AA1741" s="49">
        <v>1.5649999999999999</v>
      </c>
      <c r="AB1741" s="66">
        <f>Y1742/Price_data_Daily[[#This Row],[ASML]]-1</f>
        <v>3.7145879143274385E-5</v>
      </c>
      <c r="AC1741" s="68">
        <f>Z1742/Price_data_Daily[[#This Row],[S&amp;P500]]-1</f>
        <v>4.1744360806490466E-3</v>
      </c>
      <c r="AD1741" s="70">
        <f t="shared" si="54"/>
        <v>437.50416742755323</v>
      </c>
      <c r="AE1741" s="70">
        <f t="shared" si="55"/>
        <v>215.64460961967197</v>
      </c>
    </row>
    <row r="1742" spans="24:31">
      <c r="X1742" s="6">
        <v>43796</v>
      </c>
      <c r="Y1742" s="49">
        <v>261.14229999999998</v>
      </c>
      <c r="Z1742" s="49">
        <v>3153.6298999999999</v>
      </c>
      <c r="AA1742" s="49">
        <v>1.5649999999999999</v>
      </c>
      <c r="AB1742" s="66">
        <f>Y1743/Price_data_Daily[[#This Row],[ASML]]-1</f>
        <v>-3.1680045706879989E-3</v>
      </c>
      <c r="AC1742" s="68">
        <f>Z1743/Price_data_Daily[[#This Row],[S&amp;P500]]-1</f>
        <v>-4.0112189448736624E-3</v>
      </c>
      <c r="AD1742" s="70">
        <f t="shared" ref="AD1742:AD1805" si="56">AD1741*(1+AB1742)</f>
        <v>436.11815222544772</v>
      </c>
      <c r="AE1742" s="70">
        <f t="shared" ref="AE1742:AE1805" si="57">AE1741*(1+AC1742)</f>
        <v>214.77961187620565</v>
      </c>
    </row>
    <row r="1743" spans="24:31">
      <c r="X1743" s="6">
        <v>43798</v>
      </c>
      <c r="Y1743" s="49">
        <v>260.315</v>
      </c>
      <c r="Z1743" s="49">
        <v>3140.98</v>
      </c>
      <c r="AA1743" s="49">
        <v>1.54</v>
      </c>
      <c r="AB1743" s="66">
        <f>Y1744/Price_data_Daily[[#This Row],[ASML]]-1</f>
        <v>-1.8586712252463444E-2</v>
      </c>
      <c r="AC1743" s="68">
        <f>Z1744/Price_data_Daily[[#This Row],[S&amp;P500]]-1</f>
        <v>-8.631032352959922E-3</v>
      </c>
      <c r="AD1743" s="70">
        <f t="shared" si="56"/>
        <v>428.01214962195729</v>
      </c>
      <c r="AE1743" s="70">
        <f t="shared" si="57"/>
        <v>212.92584209734594</v>
      </c>
    </row>
    <row r="1744" spans="24:31">
      <c r="X1744" s="6">
        <v>43801</v>
      </c>
      <c r="Y1744" s="49">
        <v>255.47659999999999</v>
      </c>
      <c r="Z1744" s="49">
        <v>3113.8701000000001</v>
      </c>
      <c r="AA1744" s="49">
        <v>1.538</v>
      </c>
      <c r="AB1744" s="66">
        <f>Y1745/Price_data_Daily[[#This Row],[ASML]]-1</f>
        <v>-2.8241334039985633E-3</v>
      </c>
      <c r="AC1744" s="68">
        <f>Z1745/Price_data_Daily[[#This Row],[S&amp;P500]]-1</f>
        <v>-6.6380739517682974E-3</v>
      </c>
      <c r="AD1744" s="70">
        <f t="shared" si="56"/>
        <v>426.80338621289269</v>
      </c>
      <c r="AE1744" s="70">
        <f t="shared" si="57"/>
        <v>211.51242461126122</v>
      </c>
    </row>
    <row r="1745" spans="24:31">
      <c r="X1745" s="6">
        <v>43802</v>
      </c>
      <c r="Y1745" s="49">
        <v>254.7551</v>
      </c>
      <c r="Z1745" s="49">
        <v>3093.2</v>
      </c>
      <c r="AA1745" s="49">
        <v>1.538</v>
      </c>
      <c r="AB1745" s="66">
        <f>Y1746/Price_data_Daily[[#This Row],[ASML]]-1</f>
        <v>1.8577056946063264E-2</v>
      </c>
      <c r="AC1745" s="68">
        <f>Z1746/Price_data_Daily[[#This Row],[S&amp;P500]]-1</f>
        <v>6.323548428811776E-3</v>
      </c>
      <c r="AD1745" s="70">
        <f t="shared" si="56"/>
        <v>434.7321370233422</v>
      </c>
      <c r="AE1745" s="70">
        <f t="shared" si="57"/>
        <v>212.84993367158594</v>
      </c>
    </row>
    <row r="1746" spans="24:31">
      <c r="X1746" s="6">
        <v>43803</v>
      </c>
      <c r="Y1746" s="49">
        <v>259.48770000000002</v>
      </c>
      <c r="Z1746" s="49">
        <v>3112.76</v>
      </c>
      <c r="AA1746" s="49">
        <v>1.498</v>
      </c>
      <c r="AB1746" s="66">
        <f>Y1747/Price_data_Daily[[#This Row],[ASML]]-1</f>
        <v>1.5124416301813159E-2</v>
      </c>
      <c r="AC1746" s="68">
        <f>Z1747/Price_data_Daily[[#This Row],[S&amp;P500]]-1</f>
        <v>1.5002441563114477E-3</v>
      </c>
      <c r="AD1746" s="70">
        <f t="shared" si="56"/>
        <v>441.30720684346011</v>
      </c>
      <c r="AE1746" s="70">
        <f t="shared" si="57"/>
        <v>213.16926054074801</v>
      </c>
    </row>
    <row r="1747" spans="24:31">
      <c r="X1747" s="6">
        <v>43804</v>
      </c>
      <c r="Y1747" s="49">
        <v>263.41230000000002</v>
      </c>
      <c r="Z1747" s="49">
        <v>3117.4299000000001</v>
      </c>
      <c r="AA1747" s="49">
        <v>1.4930000000000001</v>
      </c>
      <c r="AB1747" s="66">
        <f>Y1748/Price_data_Daily[[#This Row],[ASML]]-1</f>
        <v>2.282353557521799E-2</v>
      </c>
      <c r="AC1747" s="68">
        <f>Z1748/Price_data_Daily[[#This Row],[S&amp;P500]]-1</f>
        <v>9.135730686357979E-3</v>
      </c>
      <c r="AD1747" s="70">
        <f t="shared" si="56"/>
        <v>451.37939757845191</v>
      </c>
      <c r="AE1747" s="70">
        <f t="shared" si="57"/>
        <v>215.11671749565838</v>
      </c>
    </row>
    <row r="1748" spans="24:31">
      <c r="X1748" s="6">
        <v>43805</v>
      </c>
      <c r="Y1748" s="49">
        <v>269.42430000000002</v>
      </c>
      <c r="Z1748" s="49">
        <v>3145.9099000000001</v>
      </c>
      <c r="AA1748" s="49">
        <v>1.48</v>
      </c>
      <c r="AB1748" s="66">
        <f>Y1749/Price_data_Daily[[#This Row],[ASML]]-1</f>
        <v>-9.1751189480683282E-3</v>
      </c>
      <c r="AC1748" s="68">
        <f>Z1749/Price_data_Daily[[#This Row],[S&amp;P500]]-1</f>
        <v>-3.162805139460656E-3</v>
      </c>
      <c r="AD1748" s="70">
        <f t="shared" si="56"/>
        <v>447.23793791496217</v>
      </c>
      <c r="AE1748" s="70">
        <f t="shared" si="57"/>
        <v>214.43634523597922</v>
      </c>
    </row>
    <row r="1749" spans="24:31">
      <c r="X1749" s="6">
        <v>43808</v>
      </c>
      <c r="Y1749" s="49">
        <v>266.95229999999998</v>
      </c>
      <c r="Z1749" s="49">
        <v>3135.96</v>
      </c>
      <c r="AA1749" s="49">
        <v>1.498</v>
      </c>
      <c r="AB1749" s="66">
        <f>Y1750/Price_data_Daily[[#This Row],[ASML]]-1</f>
        <v>5.7291134034058722E-3</v>
      </c>
      <c r="AC1749" s="68">
        <f>Z1750/Price_data_Daily[[#This Row],[S&amp;P500]]-1</f>
        <v>-1.0969527672547441E-3</v>
      </c>
      <c r="AD1749" s="70">
        <f t="shared" si="56"/>
        <v>449.8002147795824</v>
      </c>
      <c r="AE1749" s="70">
        <f t="shared" si="57"/>
        <v>214.20111869367261</v>
      </c>
    </row>
    <row r="1750" spans="24:31">
      <c r="X1750" s="6">
        <v>43809</v>
      </c>
      <c r="Y1750" s="49">
        <v>268.48169999999999</v>
      </c>
      <c r="Z1750" s="49">
        <v>3132.52</v>
      </c>
      <c r="AA1750" s="49">
        <v>1.5149999999999999</v>
      </c>
      <c r="AB1750" s="66">
        <f>Y1751/Price_data_Daily[[#This Row],[ASML]]-1</f>
        <v>1.7663401267199896E-2</v>
      </c>
      <c r="AC1750" s="68">
        <f>Z1751/Price_data_Daily[[#This Row],[S&amp;P500]]-1</f>
        <v>2.9081697802408879E-3</v>
      </c>
      <c r="AD1750" s="70">
        <f t="shared" si="56"/>
        <v>457.74521646330686</v>
      </c>
      <c r="AE1750" s="70">
        <f t="shared" si="57"/>
        <v>214.82405191395134</v>
      </c>
    </row>
    <row r="1751" spans="24:31">
      <c r="X1751" s="6">
        <v>43810</v>
      </c>
      <c r="Y1751" s="49">
        <v>273.22399999999999</v>
      </c>
      <c r="Z1751" s="49">
        <v>3141.6298999999999</v>
      </c>
      <c r="AA1751" s="49">
        <v>1.52</v>
      </c>
      <c r="AB1751" s="66">
        <f>Y1752/Price_data_Daily[[#This Row],[ASML]]-1</f>
        <v>1.1265847802535589E-2</v>
      </c>
      <c r="AC1751" s="68">
        <f>Z1752/Price_data_Daily[[#This Row],[S&amp;P500]]-1</f>
        <v>8.5752303286901199E-3</v>
      </c>
      <c r="AD1751" s="70">
        <f t="shared" si="56"/>
        <v>462.90210440432116</v>
      </c>
      <c r="AE1751" s="70">
        <f t="shared" si="57"/>
        <v>216.66621763925596</v>
      </c>
    </row>
    <row r="1752" spans="24:31">
      <c r="X1752" s="6">
        <v>43811</v>
      </c>
      <c r="Y1752" s="49">
        <v>276.3021</v>
      </c>
      <c r="Z1752" s="49">
        <v>3168.5700999999999</v>
      </c>
      <c r="AA1752" s="49">
        <v>1.53</v>
      </c>
      <c r="AB1752" s="66">
        <f>Y1753/Price_data_Daily[[#This Row],[ASML]]-1</f>
        <v>9.225771356786705E-3</v>
      </c>
      <c r="AC1752" s="68">
        <f>Z1753/Price_data_Daily[[#This Row],[S&amp;P500]]-1</f>
        <v>7.2556387501254704E-5</v>
      </c>
      <c r="AD1752" s="70">
        <f t="shared" si="56"/>
        <v>467.17273338013086</v>
      </c>
      <c r="AE1752" s="70">
        <f t="shared" si="57"/>
        <v>216.68193815730143</v>
      </c>
    </row>
    <row r="1753" spans="24:31">
      <c r="X1753" s="6">
        <v>43812</v>
      </c>
      <c r="Y1753" s="49">
        <v>278.85120000000001</v>
      </c>
      <c r="Z1753" s="49">
        <v>3168.8</v>
      </c>
      <c r="AA1753" s="49">
        <v>1.5229999999999999</v>
      </c>
      <c r="AB1753" s="66">
        <f>Y1754/Price_data_Daily[[#This Row],[ASML]]-1</f>
        <v>1.0624662902652071E-2</v>
      </c>
      <c r="AC1753" s="68">
        <f>Z1754/Price_data_Daily[[#This Row],[S&amp;P500]]-1</f>
        <v>7.1478162080280683E-3</v>
      </c>
      <c r="AD1753" s="70">
        <f t="shared" si="56"/>
        <v>472.1362861896053</v>
      </c>
      <c r="AE1753" s="70">
        <f t="shared" si="57"/>
        <v>218.23074082684911</v>
      </c>
    </row>
    <row r="1754" spans="24:31">
      <c r="X1754" s="6">
        <v>43815</v>
      </c>
      <c r="Y1754" s="49">
        <v>281.81389999999999</v>
      </c>
      <c r="Z1754" s="49">
        <v>3191.45</v>
      </c>
      <c r="AA1754" s="49">
        <v>1.5249999999999999</v>
      </c>
      <c r="AB1754" s="66">
        <f>Y1755/Price_data_Daily[[#This Row],[ASML]]-1</f>
        <v>6.3829356891198508E-3</v>
      </c>
      <c r="AC1754" s="68">
        <f>Z1755/Price_data_Daily[[#This Row],[S&amp;P500]]-1</f>
        <v>3.3527080167328194E-4</v>
      </c>
      <c r="AD1754" s="70">
        <f t="shared" si="56"/>
        <v>475.14990174085341</v>
      </c>
      <c r="AE1754" s="70">
        <f t="shared" si="57"/>
        <v>218.30390722227588</v>
      </c>
    </row>
    <row r="1755" spans="24:31">
      <c r="X1755" s="6">
        <v>43816</v>
      </c>
      <c r="Y1755" s="49">
        <v>283.61270000000002</v>
      </c>
      <c r="Z1755" s="49">
        <v>3192.52</v>
      </c>
      <c r="AA1755" s="49">
        <v>1.53</v>
      </c>
      <c r="AB1755" s="66">
        <f>Y1756/Price_data_Daily[[#This Row],[ASML]]-1</f>
        <v>-9.0895083330189141E-3</v>
      </c>
      <c r="AC1755" s="68">
        <f>Z1756/Price_data_Daily[[#This Row],[S&amp;P500]]-1</f>
        <v>-4.322917319232733E-4</v>
      </c>
      <c r="AD1755" s="70">
        <f t="shared" si="56"/>
        <v>470.83102274954678</v>
      </c>
      <c r="AE1755" s="70">
        <f t="shared" si="57"/>
        <v>218.20953624813714</v>
      </c>
    </row>
    <row r="1756" spans="24:31">
      <c r="X1756" s="6">
        <v>43817</v>
      </c>
      <c r="Y1756" s="49">
        <v>281.03480000000002</v>
      </c>
      <c r="Z1756" s="49">
        <v>3191.1399000000001</v>
      </c>
      <c r="AA1756" s="49">
        <v>1.518</v>
      </c>
      <c r="AB1756" s="66">
        <f>Y1757/Price_data_Daily[[#This Row],[ASML]]-1</f>
        <v>-1.1639127965648033E-3</v>
      </c>
      <c r="AC1756" s="68">
        <f>Z1757/Price_data_Daily[[#This Row],[S&amp;P500]]-1</f>
        <v>4.4592842827104739E-3</v>
      </c>
      <c r="AD1756" s="70">
        <f t="shared" si="56"/>
        <v>470.28301649714888</v>
      </c>
      <c r="AE1756" s="70">
        <f t="shared" si="57"/>
        <v>219.18259460346599</v>
      </c>
    </row>
    <row r="1757" spans="24:31">
      <c r="X1757" s="6">
        <v>43818</v>
      </c>
      <c r="Y1757" s="49">
        <v>280.70769999999999</v>
      </c>
      <c r="Z1757" s="49">
        <v>3205.3701000000001</v>
      </c>
      <c r="AA1757" s="49">
        <v>1.5329999999999999</v>
      </c>
      <c r="AB1757" s="66">
        <f>Y1758/Price_data_Daily[[#This Row],[ASML]]-1</f>
        <v>6.0653840275846083E-3</v>
      </c>
      <c r="AC1757" s="68">
        <f>Z1758/Price_data_Daily[[#This Row],[S&amp;P500]]-1</f>
        <v>4.9447956103414459E-3</v>
      </c>
      <c r="AD1757" s="70">
        <f t="shared" si="56"/>
        <v>473.13546359385498</v>
      </c>
      <c r="AE1757" s="70">
        <f t="shared" si="57"/>
        <v>220.26640773512446</v>
      </c>
    </row>
    <row r="1758" spans="24:31">
      <c r="X1758" s="6">
        <v>43819</v>
      </c>
      <c r="Y1758" s="49">
        <v>282.41030000000001</v>
      </c>
      <c r="Z1758" s="49">
        <v>3221.22</v>
      </c>
      <c r="AA1758" s="49">
        <v>1.528</v>
      </c>
      <c r="AB1758" s="66">
        <f>Y1759/Price_data_Daily[[#This Row],[ASML]]-1</f>
        <v>8.6855897253039771E-3</v>
      </c>
      <c r="AC1758" s="68">
        <f>Z1759/Price_data_Daily[[#This Row],[S&amp;P500]]-1</f>
        <v>8.6613146571812294E-4</v>
      </c>
      <c r="AD1758" s="70">
        <f t="shared" si="56"/>
        <v>477.24492411512267</v>
      </c>
      <c r="AE1758" s="70">
        <f t="shared" si="57"/>
        <v>220.45718740170454</v>
      </c>
    </row>
    <row r="1759" spans="24:31">
      <c r="X1759" s="6">
        <v>43822</v>
      </c>
      <c r="Y1759" s="49">
        <v>284.86320000000001</v>
      </c>
      <c r="Z1759" s="49">
        <v>3224.01</v>
      </c>
      <c r="AA1759" s="49">
        <v>1.52</v>
      </c>
      <c r="AB1759" s="66">
        <f>Y1760/Price_data_Daily[[#This Row],[ASML]]-1</f>
        <v>-4.0861718888224319E-3</v>
      </c>
      <c r="AC1759" s="68">
        <f>Z1760/Price_data_Daily[[#This Row],[S&amp;P500]]-1</f>
        <v>-1.9543984044723128E-4</v>
      </c>
      <c r="AD1759" s="70">
        <f t="shared" si="56"/>
        <v>475.29481932212025</v>
      </c>
      <c r="AE1759" s="70">
        <f t="shared" si="57"/>
        <v>220.41410128417331</v>
      </c>
    </row>
    <row r="1760" spans="24:31">
      <c r="X1760" s="6">
        <v>43823</v>
      </c>
      <c r="Y1760" s="49">
        <v>283.69920000000002</v>
      </c>
      <c r="Z1760" s="49">
        <v>3223.3798999999999</v>
      </c>
      <c r="AA1760" s="49">
        <v>1.538</v>
      </c>
      <c r="AB1760" s="66">
        <f>Y1761/Price_data_Daily[[#This Row],[ASML]]-1</f>
        <v>4.7811202851471002E-3</v>
      </c>
      <c r="AC1760" s="68">
        <f>Z1761/Price_data_Daily[[#This Row],[S&amp;P500]]-1</f>
        <v>5.1281575590889084E-3</v>
      </c>
      <c r="AD1760" s="70">
        <f t="shared" si="56"/>
        <v>477.56726102420657</v>
      </c>
      <c r="AE1760" s="70">
        <f t="shared" si="57"/>
        <v>221.54441952380353</v>
      </c>
    </row>
    <row r="1761" spans="24:31">
      <c r="X1761" s="6">
        <v>43825</v>
      </c>
      <c r="Y1761" s="49">
        <v>285.05560000000003</v>
      </c>
      <c r="Z1761" s="49">
        <v>3239.9099000000001</v>
      </c>
      <c r="AA1761" s="49">
        <v>1.5349999999999999</v>
      </c>
      <c r="AB1761" s="66">
        <f>Y1762/Price_data_Daily[[#This Row],[ASML]]-1</f>
        <v>1.1134669867911562E-3</v>
      </c>
      <c r="AC1761" s="68">
        <f>Z1762/Price_data_Daily[[#This Row],[S&amp;P500]]-1</f>
        <v>3.398242648655625E-5</v>
      </c>
      <c r="AD1761" s="70">
        <f t="shared" si="56"/>
        <v>478.0990164033293</v>
      </c>
      <c r="AE1761" s="70">
        <f t="shared" si="57"/>
        <v>221.5519481407535</v>
      </c>
    </row>
    <row r="1762" spans="24:31">
      <c r="X1762" s="6">
        <v>43826</v>
      </c>
      <c r="Y1762" s="49">
        <v>285.37299999999999</v>
      </c>
      <c r="Z1762" s="49">
        <v>3240.02</v>
      </c>
      <c r="AA1762" s="49">
        <v>1.518</v>
      </c>
      <c r="AB1762" s="66">
        <f>Y1763/Price_data_Daily[[#This Row],[ASML]]-1</f>
        <v>-5.9995164223664021E-3</v>
      </c>
      <c r="AC1762" s="68">
        <f>Z1763/Price_data_Daily[[#This Row],[S&amp;P500]]-1</f>
        <v>-5.7808285134042237E-3</v>
      </c>
      <c r="AD1762" s="70">
        <f t="shared" si="56"/>
        <v>475.23065350290028</v>
      </c>
      <c r="AE1762" s="70">
        <f t="shared" si="57"/>
        <v>220.27119432174118</v>
      </c>
    </row>
    <row r="1763" spans="24:31">
      <c r="X1763" s="6">
        <v>43829</v>
      </c>
      <c r="Y1763" s="49">
        <v>283.66090000000003</v>
      </c>
      <c r="Z1763" s="49">
        <v>3221.29</v>
      </c>
      <c r="AA1763" s="49">
        <v>1.49</v>
      </c>
      <c r="AB1763" s="66">
        <f>Y1764/Price_data_Daily[[#This Row],[ASML]]-1</f>
        <v>3.5605894220880341E-3</v>
      </c>
      <c r="AC1763" s="68">
        <f>Z1764/Price_data_Daily[[#This Row],[S&amp;P500]]-1</f>
        <v>2.9460247292234509E-3</v>
      </c>
      <c r="AD1763" s="70">
        <f t="shared" si="56"/>
        <v>476.9227547408147</v>
      </c>
      <c r="AE1763" s="70">
        <f t="shared" si="57"/>
        <v>220.92011870734862</v>
      </c>
    </row>
    <row r="1764" spans="24:31">
      <c r="X1764" s="6">
        <v>43830</v>
      </c>
      <c r="Y1764" s="49">
        <v>284.67090000000002</v>
      </c>
      <c r="Z1764" s="49">
        <v>3230.78</v>
      </c>
      <c r="AA1764" s="49">
        <v>1.5049999999999999</v>
      </c>
      <c r="AB1764" s="66">
        <f>Y1765/Price_data_Daily[[#This Row],[ASML]]-1</f>
        <v>2.3281620987603446E-2</v>
      </c>
      <c r="AC1764" s="68">
        <f>Z1765/Price_data_Daily[[#This Row],[S&amp;P500]]-1</f>
        <v>8.378812546815384E-3</v>
      </c>
      <c r="AD1764" s="70">
        <f t="shared" si="56"/>
        <v>488.0262895570541</v>
      </c>
      <c r="AE1764" s="70">
        <f t="shared" si="57"/>
        <v>222.7711669698177</v>
      </c>
    </row>
    <row r="1765" spans="24:31">
      <c r="X1765" s="6">
        <v>43832</v>
      </c>
      <c r="Y1765" s="49">
        <v>291.29849999999999</v>
      </c>
      <c r="Z1765" s="49">
        <v>3257.8501000000001</v>
      </c>
      <c r="AA1765" s="49">
        <v>1.4950000000000001</v>
      </c>
      <c r="AB1765" s="66">
        <f>Y1766/Price_data_Daily[[#This Row],[ASML]]-1</f>
        <v>-1.6114741407868394E-2</v>
      </c>
      <c r="AC1765" s="68">
        <f>Z1766/Price_data_Daily[[#This Row],[S&amp;P500]]-1</f>
        <v>-7.0598705569664411E-3</v>
      </c>
      <c r="AD1765" s="70">
        <f t="shared" si="56"/>
        <v>480.16187210060065</v>
      </c>
      <c r="AE1765" s="70">
        <f t="shared" si="57"/>
        <v>221.19843136718643</v>
      </c>
    </row>
    <row r="1766" spans="24:31">
      <c r="X1766" s="6">
        <v>43833</v>
      </c>
      <c r="Y1766" s="49">
        <v>286.60430000000002</v>
      </c>
      <c r="Z1766" s="49">
        <v>3234.8501000000001</v>
      </c>
      <c r="AA1766" s="49">
        <v>1.4730000000000001</v>
      </c>
      <c r="AB1766" s="66">
        <f>Y1767/Price_data_Daily[[#This Row],[ASML]]-1</f>
        <v>-7.9545212685225852E-3</v>
      </c>
      <c r="AC1766" s="68">
        <f>Z1767/Price_data_Daily[[#This Row],[S&amp;P500]]-1</f>
        <v>3.5333631069953686E-3</v>
      </c>
      <c r="AD1766" s="70">
        <f t="shared" si="56"/>
        <v>476.34241427664278</v>
      </c>
      <c r="AE1766" s="70">
        <f t="shared" si="57"/>
        <v>221.98000574390448</v>
      </c>
    </row>
    <row r="1767" spans="24:31">
      <c r="X1767" s="6">
        <v>43836</v>
      </c>
      <c r="Y1767" s="49">
        <v>284.3245</v>
      </c>
      <c r="Z1767" s="49">
        <v>3246.28</v>
      </c>
      <c r="AA1767" s="49">
        <v>1.488</v>
      </c>
      <c r="AB1767" s="66">
        <f>Y1768/Price_data_Daily[[#This Row],[ASML]]-1</f>
        <v>1.0860126369693912E-2</v>
      </c>
      <c r="AC1767" s="68">
        <f>Z1768/Price_data_Daily[[#This Row],[S&amp;P500]]-1</f>
        <v>-2.8032394001750172E-3</v>
      </c>
      <c r="AD1767" s="70">
        <f t="shared" si="56"/>
        <v>481.5155530909322</v>
      </c>
      <c r="AE1767" s="70">
        <f t="shared" si="57"/>
        <v>221.3577426457521</v>
      </c>
    </row>
    <row r="1768" spans="24:31">
      <c r="X1768" s="6">
        <v>43837</v>
      </c>
      <c r="Y1768" s="49">
        <v>287.41230000000002</v>
      </c>
      <c r="Z1768" s="49">
        <v>3237.1799000000001</v>
      </c>
      <c r="AA1768" s="49">
        <v>1.5</v>
      </c>
      <c r="AB1768" s="66">
        <f>Y1769/Price_data_Daily[[#This Row],[ASML]]-1</f>
        <v>1.0375338842492088E-2</v>
      </c>
      <c r="AC1768" s="68">
        <f>Z1769/Price_data_Daily[[#This Row],[S&amp;P500]]-1</f>
        <v>4.9024461074900216E-3</v>
      </c>
      <c r="AD1768" s="70">
        <f t="shared" si="56"/>
        <v>486.51144011218059</v>
      </c>
      <c r="AE1768" s="70">
        <f t="shared" si="57"/>
        <v>222.44293704954853</v>
      </c>
    </row>
    <row r="1769" spans="24:31">
      <c r="X1769" s="6">
        <v>43838</v>
      </c>
      <c r="Y1769" s="49">
        <v>290.39429999999999</v>
      </c>
      <c r="Z1769" s="49">
        <v>3253.05</v>
      </c>
      <c r="AA1769" s="49">
        <v>1.4930000000000001</v>
      </c>
      <c r="AB1769" s="66">
        <f>Y1770/Price_data_Daily[[#This Row],[ASML]]-1</f>
        <v>-1.6894270996364869E-3</v>
      </c>
      <c r="AC1769" s="68">
        <f>Z1770/Price_data_Daily[[#This Row],[S&amp;P500]]-1</f>
        <v>6.6552927252885308E-3</v>
      </c>
      <c r="AD1769" s="70">
        <f t="shared" si="56"/>
        <v>485.68951450097188</v>
      </c>
      <c r="AE1769" s="70">
        <f t="shared" si="57"/>
        <v>223.92335991028619</v>
      </c>
    </row>
    <row r="1770" spans="24:31">
      <c r="X1770" s="6">
        <v>43839</v>
      </c>
      <c r="Y1770" s="49">
        <v>289.90370000000001</v>
      </c>
      <c r="Z1770" s="49">
        <v>3274.7</v>
      </c>
      <c r="AA1770" s="49">
        <v>1.5</v>
      </c>
      <c r="AB1770" s="66">
        <f>Y1771/Price_data_Daily[[#This Row],[ASML]]-1</f>
        <v>-1.7253660439656482E-2</v>
      </c>
      <c r="AC1770" s="68">
        <f>Z1771/Price_data_Daily[[#This Row],[S&amp;P500]]-1</f>
        <v>-2.8551928420923467E-3</v>
      </c>
      <c r="AD1770" s="70">
        <f t="shared" si="56"/>
        <v>477.30959253867047</v>
      </c>
      <c r="AE1770" s="70">
        <f t="shared" si="57"/>
        <v>223.28401553589308</v>
      </c>
    </row>
    <row r="1771" spans="24:31">
      <c r="X1771" s="6">
        <v>43840</v>
      </c>
      <c r="Y1771" s="49">
        <v>284.90179999999998</v>
      </c>
      <c r="Z1771" s="49">
        <v>3265.3501000000001</v>
      </c>
      <c r="AA1771" s="49">
        <v>1.498</v>
      </c>
      <c r="AB1771" s="66">
        <f>Y1772/Price_data_Daily[[#This Row],[ASML]]-1</f>
        <v>1.7792797377903735E-2</v>
      </c>
      <c r="AC1771" s="68">
        <f>Z1772/Price_data_Daily[[#This Row],[S&amp;P500]]-1</f>
        <v>6.976219793399796E-3</v>
      </c>
      <c r="AD1771" s="70">
        <f t="shared" si="56"/>
        <v>485.8022654052408</v>
      </c>
      <c r="AE1771" s="70">
        <f t="shared" si="57"/>
        <v>224.84169390462435</v>
      </c>
    </row>
    <row r="1772" spans="24:31">
      <c r="X1772" s="6">
        <v>43843</v>
      </c>
      <c r="Y1772" s="49">
        <v>289.971</v>
      </c>
      <c r="Z1772" s="49">
        <v>3288.1298999999999</v>
      </c>
      <c r="AA1772" s="49">
        <v>1.51</v>
      </c>
      <c r="AB1772" s="66">
        <f>Y1773/Price_data_Daily[[#This Row],[ASML]]-1</f>
        <v>3.6489855882140265E-3</v>
      </c>
      <c r="AC1772" s="68">
        <f>Z1773/Price_data_Daily[[#This Row],[S&amp;P500]]-1</f>
        <v>-1.5145387048121073E-3</v>
      </c>
      <c r="AD1772" s="70">
        <f t="shared" si="56"/>
        <v>487.57495087042628</v>
      </c>
      <c r="AE1772" s="70">
        <f t="shared" si="57"/>
        <v>224.50116245675028</v>
      </c>
    </row>
    <row r="1773" spans="24:31">
      <c r="X1773" s="6">
        <v>43844</v>
      </c>
      <c r="Y1773" s="49">
        <v>291.02910000000003</v>
      </c>
      <c r="Z1773" s="49">
        <v>3283.1498999999999</v>
      </c>
      <c r="AA1773" s="49">
        <v>1.53</v>
      </c>
      <c r="AB1773" s="66">
        <f>Y1774/Price_data_Daily[[#This Row],[ASML]]-1</f>
        <v>-8.1637884321533738E-3</v>
      </c>
      <c r="AC1773" s="68">
        <f>Z1774/Price_data_Daily[[#This Row],[S&amp;P500]]-1</f>
        <v>1.8701857018468271E-3</v>
      </c>
      <c r="AD1773" s="70">
        <f t="shared" si="56"/>
        <v>483.59449212670256</v>
      </c>
      <c r="AE1773" s="70">
        <f t="shared" si="57"/>
        <v>224.92102132082488</v>
      </c>
    </row>
    <row r="1774" spans="24:31">
      <c r="X1774" s="6">
        <v>43845</v>
      </c>
      <c r="Y1774" s="49">
        <v>288.65320000000003</v>
      </c>
      <c r="Z1774" s="49">
        <v>3289.29</v>
      </c>
      <c r="AA1774" s="49">
        <v>1.508</v>
      </c>
      <c r="AB1774" s="66">
        <f>Y1775/Price_data_Daily[[#This Row],[ASML]]-1</f>
        <v>3.3323725494813772E-3</v>
      </c>
      <c r="AC1774" s="68">
        <f>Z1775/Price_data_Daily[[#This Row],[S&amp;P500]]-1</f>
        <v>8.3665775896926142E-3</v>
      </c>
      <c r="AD1774" s="70">
        <f t="shared" si="56"/>
        <v>485.20600913734597</v>
      </c>
      <c r="AE1774" s="70">
        <f t="shared" si="57"/>
        <v>226.80284049725847</v>
      </c>
    </row>
    <row r="1775" spans="24:31">
      <c r="X1775" s="6">
        <v>43846</v>
      </c>
      <c r="Y1775" s="49">
        <v>289.61509999999998</v>
      </c>
      <c r="Z1775" s="49">
        <v>3316.8101000000001</v>
      </c>
      <c r="AA1775" s="49">
        <v>1.518</v>
      </c>
      <c r="AB1775" s="66">
        <f>Y1776/Price_data_Daily[[#This Row],[ASML]]-1</f>
        <v>-3.4542397823869031E-3</v>
      </c>
      <c r="AC1775" s="68">
        <f>Z1776/Price_data_Daily[[#This Row],[S&amp;P500]]-1</f>
        <v>3.8621445345936589E-3</v>
      </c>
      <c r="AD1775" s="70">
        <f t="shared" si="56"/>
        <v>483.52999123793057</v>
      </c>
      <c r="AE1775" s="70">
        <f t="shared" si="57"/>
        <v>227.67878584811527</v>
      </c>
    </row>
    <row r="1776" spans="24:31">
      <c r="X1776" s="6">
        <v>43847</v>
      </c>
      <c r="Y1776" s="49">
        <v>288.61470000000003</v>
      </c>
      <c r="Z1776" s="49">
        <v>3329.6201000000001</v>
      </c>
      <c r="AA1776" s="49">
        <v>1.5229999999999999</v>
      </c>
      <c r="AB1776" s="66">
        <f>Y1777/Price_data_Daily[[#This Row],[ASML]]-1</f>
        <v>-5.4661110470118901E-3</v>
      </c>
      <c r="AC1776" s="68">
        <f>Z1777/Price_data_Daily[[#This Row],[S&amp;P500]]-1</f>
        <v>-2.6519842308736497E-3</v>
      </c>
      <c r="AD1776" s="70">
        <f t="shared" si="56"/>
        <v>480.88696261126336</v>
      </c>
      <c r="AE1776" s="70">
        <f t="shared" si="57"/>
        <v>227.0749852983416</v>
      </c>
    </row>
    <row r="1777" spans="24:31">
      <c r="X1777" s="6">
        <v>43851</v>
      </c>
      <c r="Y1777" s="49">
        <v>287.03710000000001</v>
      </c>
      <c r="Z1777" s="49">
        <v>3320.79</v>
      </c>
      <c r="AA1777" s="49">
        <v>1.5029999999999999</v>
      </c>
      <c r="AB1777" s="66">
        <f>Y1778/Price_data_Daily[[#This Row],[ASML]]-1</f>
        <v>-7.2046435809168807E-3</v>
      </c>
      <c r="AC1777" s="68">
        <f>Z1778/Price_data_Daily[[#This Row],[S&amp;P500]]-1</f>
        <v>2.8908783753256451E-4</v>
      </c>
      <c r="AD1777" s="70">
        <f t="shared" si="56"/>
        <v>477.42234344293951</v>
      </c>
      <c r="AE1777" s="70">
        <f t="shared" si="57"/>
        <v>227.14062991479923</v>
      </c>
    </row>
    <row r="1778" spans="24:31">
      <c r="X1778" s="6">
        <v>43852</v>
      </c>
      <c r="Y1778" s="49">
        <v>284.96910000000003</v>
      </c>
      <c r="Z1778" s="49">
        <v>3321.75</v>
      </c>
      <c r="AA1778" s="49">
        <v>1.5129999999999999</v>
      </c>
      <c r="AB1778" s="66">
        <f>Y1779/Price_data_Daily[[#This Row],[ASML]]-1</f>
        <v>-6.5150923380815629E-3</v>
      </c>
      <c r="AC1778" s="68">
        <f>Z1779/Price_data_Daily[[#This Row],[S&amp;P500]]-1</f>
        <v>1.1409648528637462E-3</v>
      </c>
      <c r="AD1778" s="70">
        <f t="shared" si="56"/>
        <v>474.31189279114545</v>
      </c>
      <c r="AE1778" s="70">
        <f t="shared" si="57"/>
        <v>227.39978939018934</v>
      </c>
    </row>
    <row r="1779" spans="24:31">
      <c r="X1779" s="6">
        <v>43853</v>
      </c>
      <c r="Y1779" s="49">
        <v>283.11250000000001</v>
      </c>
      <c r="Z1779" s="49">
        <v>3325.54</v>
      </c>
      <c r="AA1779" s="49">
        <v>1.5149999999999999</v>
      </c>
      <c r="AB1779" s="66">
        <f>Y1780/Price_data_Daily[[#This Row],[ASML]]-1</f>
        <v>5.1304693363944942E-3</v>
      </c>
      <c r="AC1779" s="68">
        <f>Z1780/Price_data_Daily[[#This Row],[S&amp;P500]]-1</f>
        <v>-9.0421405245464381E-3</v>
      </c>
      <c r="AD1779" s="70">
        <f t="shared" si="56"/>
        <v>476.74533541299763</v>
      </c>
      <c r="AE1779" s="70">
        <f t="shared" si="57"/>
        <v>225.34360853927097</v>
      </c>
    </row>
    <row r="1780" spans="24:31">
      <c r="X1780" s="6">
        <v>43854</v>
      </c>
      <c r="Y1780" s="49">
        <v>284.565</v>
      </c>
      <c r="Z1780" s="49">
        <v>3295.47</v>
      </c>
      <c r="AA1780" s="49">
        <v>1.49</v>
      </c>
      <c r="AB1780" s="66">
        <f>Y1781/Price_data_Daily[[#This Row],[ASML]]-1</f>
        <v>-3.9042749459701764E-2</v>
      </c>
      <c r="AC1780" s="68">
        <f>Z1781/Price_data_Daily[[#This Row],[S&amp;P500]]-1</f>
        <v>-1.5730715193887357E-2</v>
      </c>
      <c r="AD1780" s="70">
        <f t="shared" si="56"/>
        <v>458.13188672638648</v>
      </c>
      <c r="AE1780" s="70">
        <f t="shared" si="57"/>
        <v>221.79879241257686</v>
      </c>
    </row>
    <row r="1781" spans="24:31">
      <c r="X1781" s="6">
        <v>43857</v>
      </c>
      <c r="Y1781" s="49">
        <v>273.45479999999998</v>
      </c>
      <c r="Z1781" s="49">
        <v>3243.6298999999999</v>
      </c>
      <c r="AA1781" s="49">
        <v>1.5049999999999999</v>
      </c>
      <c r="AB1781" s="66">
        <f>Y1782/Price_data_Daily[[#This Row],[ASML]]-1</f>
        <v>2.0754069776796946E-2</v>
      </c>
      <c r="AC1781" s="68">
        <f>Z1782/Price_data_Daily[[#This Row],[S&amp;P500]]-1</f>
        <v>1.0053582253634952E-2</v>
      </c>
      <c r="AD1781" s="70">
        <f t="shared" si="56"/>
        <v>467.63998787048155</v>
      </c>
      <c r="AE1781" s="70">
        <f t="shared" si="57"/>
        <v>224.0286648158536</v>
      </c>
    </row>
    <row r="1782" spans="24:31">
      <c r="X1782" s="6">
        <v>43858</v>
      </c>
      <c r="Y1782" s="49">
        <v>279.13010000000003</v>
      </c>
      <c r="Z1782" s="49">
        <v>3276.24</v>
      </c>
      <c r="AA1782" s="49">
        <v>1.53</v>
      </c>
      <c r="AB1782" s="66">
        <f>Y1783/Price_data_Daily[[#This Row],[ASML]]-1</f>
        <v>2.0539167936385105E-2</v>
      </c>
      <c r="AC1782" s="68">
        <f>Z1783/Price_data_Daily[[#This Row],[S&amp;P500]]-1</f>
        <v>-8.6687788440409363E-4</v>
      </c>
      <c r="AD1782" s="70">
        <f t="shared" si="56"/>
        <v>477.24492411512244</v>
      </c>
      <c r="AE1782" s="70">
        <f t="shared" si="57"/>
        <v>223.83445932085215</v>
      </c>
    </row>
    <row r="1783" spans="24:31">
      <c r="X1783" s="6">
        <v>43859</v>
      </c>
      <c r="Y1783" s="49">
        <v>284.86320000000001</v>
      </c>
      <c r="Z1783" s="49">
        <v>3273.3998999999999</v>
      </c>
      <c r="AA1783" s="49">
        <v>1.52</v>
      </c>
      <c r="AB1783" s="66">
        <f>Y1784/Price_data_Daily[[#This Row],[ASML]]-1</f>
        <v>-5.9428525692332146E-3</v>
      </c>
      <c r="AC1783" s="68">
        <f>Z1784/Price_data_Daily[[#This Row],[S&amp;P500]]-1</f>
        <v>3.1343558115219938E-3</v>
      </c>
      <c r="AD1783" s="70">
        <f t="shared" si="56"/>
        <v>474.4087278916914</v>
      </c>
      <c r="AE1783" s="70">
        <f t="shared" si="57"/>
        <v>224.53603615924334</v>
      </c>
    </row>
    <row r="1784" spans="24:31">
      <c r="X1784" s="6">
        <v>43860</v>
      </c>
      <c r="Y1784" s="49">
        <v>283.1703</v>
      </c>
      <c r="Z1784" s="49">
        <v>3283.6599000000001</v>
      </c>
      <c r="AA1784" s="49">
        <v>1.528</v>
      </c>
      <c r="AB1784" s="66">
        <f>Y1785/Price_data_Daily[[#This Row],[ASML]]-1</f>
        <v>-4.6606582681870345E-2</v>
      </c>
      <c r="AC1784" s="68">
        <f>Z1785/Price_data_Daily[[#This Row],[S&amp;P500]]-1</f>
        <v>-1.7705822701066021E-2</v>
      </c>
      <c r="AD1784" s="70">
        <f t="shared" si="56"/>
        <v>452.29815829020635</v>
      </c>
      <c r="AE1784" s="70">
        <f t="shared" si="57"/>
        <v>220.56044091300762</v>
      </c>
    </row>
    <row r="1785" spans="24:31">
      <c r="X1785" s="6">
        <v>43861</v>
      </c>
      <c r="Y1785" s="49">
        <v>269.97269999999997</v>
      </c>
      <c r="Z1785" s="49">
        <v>3225.52</v>
      </c>
      <c r="AA1785" s="49">
        <v>1.51</v>
      </c>
      <c r="AB1785" s="66">
        <f>Y1786/Price_data_Daily[[#This Row],[ASML]]-1</f>
        <v>2.6722331554264622E-2</v>
      </c>
      <c r="AC1785" s="68">
        <f>Z1786/Price_data_Daily[[#This Row],[S&amp;P500]]-1</f>
        <v>7.254613209652927E-3</v>
      </c>
      <c r="AD1785" s="70">
        <f t="shared" si="56"/>
        <v>464.38461963742049</v>
      </c>
      <c r="AE1785" s="70">
        <f t="shared" si="57"/>
        <v>222.16052160118201</v>
      </c>
    </row>
    <row r="1786" spans="24:31">
      <c r="X1786" s="6">
        <v>43864</v>
      </c>
      <c r="Y1786" s="49">
        <v>277.18700000000001</v>
      </c>
      <c r="Z1786" s="49">
        <v>3248.9198999999999</v>
      </c>
      <c r="AA1786" s="49">
        <v>1.518</v>
      </c>
      <c r="AB1786" s="66">
        <f>Y1787/Price_data_Daily[[#This Row],[ASML]]-1</f>
        <v>3.8416303794911011E-2</v>
      </c>
      <c r="AC1786" s="68">
        <f>Z1787/Price_data_Daily[[#This Row],[S&amp;P500]]-1</f>
        <v>1.4980424725152597E-2</v>
      </c>
      <c r="AD1786" s="70">
        <f t="shared" si="56"/>
        <v>482.22456026309584</v>
      </c>
      <c r="AE1786" s="70">
        <f t="shared" si="57"/>
        <v>225.48858057192916</v>
      </c>
    </row>
    <row r="1787" spans="24:31">
      <c r="X1787" s="6">
        <v>43865</v>
      </c>
      <c r="Y1787" s="49">
        <v>287.83550000000002</v>
      </c>
      <c r="Z1787" s="49">
        <v>3297.5900999999999</v>
      </c>
      <c r="AA1787" s="49">
        <v>1.538</v>
      </c>
      <c r="AB1787" s="66">
        <f>Y1788/Price_data_Daily[[#This Row],[ASML]]-1</f>
        <v>2.3694436579226652E-2</v>
      </c>
      <c r="AC1787" s="68">
        <f>Z1788/Price_data_Daily[[#This Row],[S&amp;P500]]-1</f>
        <v>1.1250579627831936E-2</v>
      </c>
      <c r="AD1787" s="70">
        <f t="shared" si="56"/>
        <v>493.65059952319524</v>
      </c>
      <c r="AE1787" s="70">
        <f t="shared" si="57"/>
        <v>228.02545780282045</v>
      </c>
    </row>
    <row r="1788" spans="24:31">
      <c r="X1788" s="6">
        <v>43866</v>
      </c>
      <c r="Y1788" s="49">
        <v>294.65559999999999</v>
      </c>
      <c r="Z1788" s="49">
        <v>3334.6898999999999</v>
      </c>
      <c r="AA1788" s="49">
        <v>1.52</v>
      </c>
      <c r="AB1788" s="66">
        <f>Y1789/Price_data_Daily[[#This Row],[ASML]]-1</f>
        <v>1.0544174283468655E-2</v>
      </c>
      <c r="AC1788" s="68">
        <f>Z1789/Price_data_Daily[[#This Row],[S&amp;P500]]-1</f>
        <v>3.3256765494147356E-3</v>
      </c>
      <c r="AD1788" s="70">
        <f t="shared" si="56"/>
        <v>498.85573747970659</v>
      </c>
      <c r="AE1788" s="70">
        <f t="shared" si="57"/>
        <v>228.78379672050485</v>
      </c>
    </row>
    <row r="1789" spans="24:31">
      <c r="X1789" s="6">
        <v>43867</v>
      </c>
      <c r="Y1789" s="49">
        <v>297.76249999999999</v>
      </c>
      <c r="Z1789" s="49">
        <v>3345.78</v>
      </c>
      <c r="AA1789" s="49">
        <v>1.53</v>
      </c>
      <c r="AB1789" s="66">
        <f>Y1790/Price_data_Daily[[#This Row],[ASML]]-1</f>
        <v>-1.4795684480080618E-2</v>
      </c>
      <c r="AC1789" s="68">
        <f>Z1790/Price_data_Daily[[#This Row],[S&amp;P500]]-1</f>
        <v>-5.4008332885008281E-3</v>
      </c>
      <c r="AD1789" s="70">
        <f t="shared" si="56"/>
        <v>491.47482538687893</v>
      </c>
      <c r="AE1789" s="70">
        <f t="shared" si="57"/>
        <v>227.54817357530715</v>
      </c>
    </row>
    <row r="1790" spans="24:31">
      <c r="X1790" s="6">
        <v>43868</v>
      </c>
      <c r="Y1790" s="49">
        <v>293.3569</v>
      </c>
      <c r="Z1790" s="49">
        <v>3327.71</v>
      </c>
      <c r="AA1790" s="49">
        <v>1.518</v>
      </c>
      <c r="AB1790" s="66">
        <f>Y1791/Price_data_Daily[[#This Row],[ASML]]-1</f>
        <v>1.5444668252221128E-2</v>
      </c>
      <c r="AC1790" s="68">
        <f>Z1791/Price_data_Daily[[#This Row],[S&amp;P500]]-1</f>
        <v>7.3263896192876654E-3</v>
      </c>
      <c r="AD1790" s="70">
        <f t="shared" si="56"/>
        <v>499.06549101929761</v>
      </c>
      <c r="AE1790" s="70">
        <f t="shared" si="57"/>
        <v>229.21528015207716</v>
      </c>
    </row>
    <row r="1791" spans="24:31">
      <c r="X1791" s="6">
        <v>43871</v>
      </c>
      <c r="Y1791" s="49">
        <v>297.8877</v>
      </c>
      <c r="Z1791" s="49">
        <v>3352.0900999999999</v>
      </c>
      <c r="AA1791" s="49">
        <v>1.52</v>
      </c>
      <c r="AB1791" s="66">
        <f>Y1792/Price_data_Daily[[#This Row],[ASML]]-1</f>
        <v>2.0439917458827672E-2</v>
      </c>
      <c r="AC1791" s="68">
        <f>Z1792/Price_data_Daily[[#This Row],[S&amp;P500]]-1</f>
        <v>1.6884689346505777E-3</v>
      </c>
      <c r="AD1791" s="70">
        <f t="shared" si="56"/>
        <v>509.26634846228137</v>
      </c>
      <c r="AE1791" s="70">
        <f t="shared" si="57"/>
        <v>229.60230303196116</v>
      </c>
    </row>
    <row r="1792" spans="24:31">
      <c r="X1792" s="6">
        <v>43872</v>
      </c>
      <c r="Y1792" s="49">
        <v>303.97649999999999</v>
      </c>
      <c r="Z1792" s="49">
        <v>3357.75</v>
      </c>
      <c r="AA1792" s="49">
        <v>1.538</v>
      </c>
      <c r="AB1792" s="66">
        <f>Y1793/Price_data_Daily[[#This Row],[ASML]]-1</f>
        <v>4.525349821450142E-3</v>
      </c>
      <c r="AC1792" s="68">
        <f>Z1793/Price_data_Daily[[#This Row],[S&amp;P500]]-1</f>
        <v>6.4626610081155444E-3</v>
      </c>
      <c r="AD1792" s="70">
        <f t="shared" si="56"/>
        <v>511.57095684136573</v>
      </c>
      <c r="AE1792" s="70">
        <f t="shared" si="57"/>
        <v>231.08614488313935</v>
      </c>
    </row>
    <row r="1793" spans="24:31">
      <c r="X1793" s="6">
        <v>43873</v>
      </c>
      <c r="Y1793" s="49">
        <v>305.35210000000001</v>
      </c>
      <c r="Z1793" s="49">
        <v>3379.45</v>
      </c>
      <c r="AA1793" s="49">
        <v>1.5349999999999999</v>
      </c>
      <c r="AB1793" s="66">
        <f>Y1794/Price_data_Daily[[#This Row],[ASML]]-1</f>
        <v>-5.9865316138318914E-4</v>
      </c>
      <c r="AC1793" s="68">
        <f>Z1794/Price_data_Daily[[#This Row],[S&amp;P500]]-1</f>
        <v>-1.6304724141502636E-3</v>
      </c>
      <c r="AD1793" s="70">
        <f t="shared" si="56"/>
        <v>511.26470327078084</v>
      </c>
      <c r="AE1793" s="70">
        <f t="shared" si="57"/>
        <v>230.70936529861507</v>
      </c>
    </row>
    <row r="1794" spans="24:31">
      <c r="X1794" s="6">
        <v>43874</v>
      </c>
      <c r="Y1794" s="49">
        <v>305.16930000000002</v>
      </c>
      <c r="Z1794" s="49">
        <v>3373.9398999999999</v>
      </c>
      <c r="AA1794" s="49">
        <v>1.5449999999999999</v>
      </c>
      <c r="AB1794" s="66">
        <f>Y1795/Price_data_Daily[[#This Row],[ASML]]-1</f>
        <v>-2.9944034344215886E-3</v>
      </c>
      <c r="AC1794" s="68">
        <f>Z1795/Price_data_Daily[[#This Row],[S&amp;P500]]-1</f>
        <v>1.8435420263414048E-3</v>
      </c>
      <c r="AD1794" s="70">
        <f t="shared" si="56"/>
        <v>509.73377048740826</v>
      </c>
      <c r="AE1794" s="70">
        <f t="shared" si="57"/>
        <v>231.13468770941361</v>
      </c>
    </row>
    <row r="1795" spans="24:31">
      <c r="X1795" s="6">
        <v>43875</v>
      </c>
      <c r="Y1795" s="49">
        <v>304.25549999999998</v>
      </c>
      <c r="Z1795" s="49">
        <v>3380.1599000000001</v>
      </c>
      <c r="AA1795" s="49">
        <v>1.5349999999999999</v>
      </c>
      <c r="AB1795" s="66">
        <f>Y1796/Price_data_Daily[[#This Row],[ASML]]-1</f>
        <v>-2.2510028577955032E-2</v>
      </c>
      <c r="AC1795" s="68">
        <f>Z1796/Price_data_Daily[[#This Row],[S&amp;P500]]-1</f>
        <v>-2.9199506212709281E-3</v>
      </c>
      <c r="AD1795" s="70">
        <f t="shared" si="56"/>
        <v>498.25964874658791</v>
      </c>
      <c r="AE1795" s="70">
        <f t="shared" si="57"/>
        <v>230.45978583443926</v>
      </c>
    </row>
    <row r="1796" spans="24:31">
      <c r="X1796" s="6">
        <v>43879</v>
      </c>
      <c r="Y1796" s="49">
        <v>297.4067</v>
      </c>
      <c r="Z1796" s="49">
        <v>3370.29</v>
      </c>
      <c r="AA1796" s="49">
        <v>1.5349999999999999</v>
      </c>
      <c r="AB1796" s="66">
        <f>Y1797/Price_data_Daily[[#This Row],[ASML]]-1</f>
        <v>2.6553873870359901E-2</v>
      </c>
      <c r="AC1796" s="68">
        <f>Z1797/Price_data_Daily[[#This Row],[S&amp;P500]]-1</f>
        <v>4.7057968305397324E-3</v>
      </c>
      <c r="AD1796" s="70">
        <f t="shared" si="56"/>
        <v>511.49037261409461</v>
      </c>
      <c r="AE1796" s="70">
        <f t="shared" si="57"/>
        <v>231.54428276418582</v>
      </c>
    </row>
    <row r="1797" spans="24:31">
      <c r="X1797" s="6">
        <v>43880</v>
      </c>
      <c r="Y1797" s="49">
        <v>305.30399999999997</v>
      </c>
      <c r="Z1797" s="49">
        <v>3386.1498999999999</v>
      </c>
      <c r="AA1797" s="49">
        <v>1.5429999999999999</v>
      </c>
      <c r="AB1797" s="66">
        <f>Y1798/Price_data_Daily[[#This Row],[ASML]]-1</f>
        <v>-1.2350640672903035E-2</v>
      </c>
      <c r="AC1797" s="68">
        <f>Z1798/Price_data_Daily[[#This Row],[S&amp;P500]]-1</f>
        <v>-3.8155133061297253E-3</v>
      </c>
      <c r="AD1797" s="70">
        <f t="shared" si="56"/>
        <v>505.17313881428862</v>
      </c>
      <c r="AE1797" s="70">
        <f t="shared" si="57"/>
        <v>230.66082247234081</v>
      </c>
    </row>
    <row r="1798" spans="24:31">
      <c r="X1798" s="6">
        <v>43881</v>
      </c>
      <c r="Y1798" s="49">
        <v>301.5333</v>
      </c>
      <c r="Z1798" s="49">
        <v>3373.23</v>
      </c>
      <c r="AA1798" s="49">
        <v>1.538</v>
      </c>
      <c r="AB1798" s="66">
        <f>Y1799/Price_data_Daily[[#This Row],[ASML]]-1</f>
        <v>-2.3829872189904067E-2</v>
      </c>
      <c r="AC1798" s="68">
        <f>Z1799/Price_data_Daily[[#This Row],[S&amp;P500]]-1</f>
        <v>-1.0518108756295885E-2</v>
      </c>
      <c r="AD1798" s="70">
        <f t="shared" si="56"/>
        <v>493.13492748257147</v>
      </c>
      <c r="AE1798" s="70">
        <f t="shared" si="57"/>
        <v>228.23470685576007</v>
      </c>
    </row>
    <row r="1799" spans="24:31">
      <c r="X1799" s="6">
        <v>43882</v>
      </c>
      <c r="Y1799" s="49">
        <v>294.34780000000001</v>
      </c>
      <c r="Z1799" s="49">
        <v>3337.75</v>
      </c>
      <c r="AA1799" s="49">
        <v>1.518</v>
      </c>
      <c r="AB1799" s="66">
        <f>Y1800/Price_data_Daily[[#This Row],[ASML]]-1</f>
        <v>-5.0980506733870667E-2</v>
      </c>
      <c r="AC1799" s="68">
        <f>Z1800/Price_data_Daily[[#This Row],[S&amp;P500]]-1</f>
        <v>-3.351362444760686E-2</v>
      </c>
      <c r="AD1799" s="70">
        <f t="shared" si="56"/>
        <v>467.99465899133941</v>
      </c>
      <c r="AE1799" s="70">
        <f t="shared" si="57"/>
        <v>220.58573460428647</v>
      </c>
    </row>
    <row r="1800" spans="24:31">
      <c r="X1800" s="6">
        <v>43885</v>
      </c>
      <c r="Y1800" s="49">
        <v>279.34179999999998</v>
      </c>
      <c r="Z1800" s="49">
        <v>3225.8899000000001</v>
      </c>
      <c r="AA1800" s="49">
        <v>1.5029999999999999</v>
      </c>
      <c r="AB1800" s="66">
        <f>Y1801/Price_data_Daily[[#This Row],[ASML]]-1</f>
        <v>-2.0006672828770888E-2</v>
      </c>
      <c r="AC1800" s="68">
        <f>Z1801/Price_data_Daily[[#This Row],[S&amp;P500]]-1</f>
        <v>-3.0279985687050259E-2</v>
      </c>
      <c r="AD1800" s="70">
        <f t="shared" si="56"/>
        <v>458.6316429632875</v>
      </c>
      <c r="AE1800" s="70">
        <f t="shared" si="57"/>
        <v>213.90640171770121</v>
      </c>
    </row>
    <row r="1801" spans="24:31">
      <c r="X1801" s="6">
        <v>43886</v>
      </c>
      <c r="Y1801" s="49">
        <v>273.75310000000002</v>
      </c>
      <c r="Z1801" s="49">
        <v>3128.21</v>
      </c>
      <c r="AA1801" s="49">
        <v>1.49</v>
      </c>
      <c r="AB1801" s="66">
        <f>Y1802/Price_data_Daily[[#This Row],[ASML]]-1</f>
        <v>6.0788352716369953E-3</v>
      </c>
      <c r="AC1801" s="68">
        <f>Z1802/Price_data_Daily[[#This Row],[S&amp;P500]]-1</f>
        <v>-3.7785506727489038E-3</v>
      </c>
      <c r="AD1801" s="70">
        <f t="shared" si="56"/>
        <v>461.41958917122156</v>
      </c>
      <c r="AE1801" s="70">
        <f t="shared" si="57"/>
        <v>213.09814553958549</v>
      </c>
    </row>
    <row r="1802" spans="24:31">
      <c r="X1802" s="6">
        <v>43887</v>
      </c>
      <c r="Y1802" s="49">
        <v>275.41719999999998</v>
      </c>
      <c r="Z1802" s="49">
        <v>3116.3899000000001</v>
      </c>
      <c r="AA1802" s="49">
        <v>1.478</v>
      </c>
      <c r="AB1802" s="66">
        <f>Y1803/Price_data_Daily[[#This Row],[ASML]]-1</f>
        <v>-3.1747835647156331E-2</v>
      </c>
      <c r="AC1802" s="68">
        <f>Z1803/Price_data_Daily[[#This Row],[S&amp;P500]]-1</f>
        <v>-4.416324799409721E-2</v>
      </c>
      <c r="AD1802" s="70">
        <f t="shared" si="56"/>
        <v>446.77051588983522</v>
      </c>
      <c r="AE1802" s="70">
        <f t="shared" si="57"/>
        <v>203.68703929103856</v>
      </c>
    </row>
    <row r="1803" spans="24:31">
      <c r="X1803" s="6">
        <v>43888</v>
      </c>
      <c r="Y1803" s="49">
        <v>266.67329999999998</v>
      </c>
      <c r="Z1803" s="49">
        <v>2978.76</v>
      </c>
      <c r="AA1803" s="49">
        <v>1.395</v>
      </c>
      <c r="AB1803" s="66">
        <f>Y1804/Price_data_Daily[[#This Row],[ASML]]-1</f>
        <v>-1.8757033418793645E-3</v>
      </c>
      <c r="AC1803" s="68">
        <f>Z1804/Price_data_Daily[[#This Row],[S&amp;P500]]-1</f>
        <v>-8.2383273576925875E-3</v>
      </c>
      <c r="AD1803" s="70">
        <f t="shared" si="56"/>
        <v>445.9325069401275</v>
      </c>
      <c r="AE1803" s="70">
        <f t="shared" si="57"/>
        <v>202.0089987828398</v>
      </c>
    </row>
    <row r="1804" spans="24:31">
      <c r="X1804" s="6">
        <v>43889</v>
      </c>
      <c r="Y1804" s="49">
        <v>266.17309999999998</v>
      </c>
      <c r="Z1804" s="49">
        <v>2954.22</v>
      </c>
      <c r="AA1804" s="49">
        <v>1.23</v>
      </c>
      <c r="AB1804" s="66">
        <f>Y1805/Price_data_Daily[[#This Row],[ASML]]-1</f>
        <v>3.8957730890161413E-2</v>
      </c>
      <c r="AC1804" s="68">
        <f>Z1805/Price_data_Daily[[#This Row],[S&amp;P500]]-1</f>
        <v>4.6039225243888371E-2</v>
      </c>
      <c r="AD1804" s="70">
        <f t="shared" si="56"/>
        <v>463.30502554067601</v>
      </c>
      <c r="AE1804" s="70">
        <f t="shared" si="57"/>
        <v>211.30933657909532</v>
      </c>
    </row>
    <row r="1805" spans="24:31">
      <c r="X1805" s="6">
        <v>43892</v>
      </c>
      <c r="Y1805" s="49">
        <v>276.54259999999999</v>
      </c>
      <c r="Z1805" s="49">
        <v>3090.23</v>
      </c>
      <c r="AA1805" s="49">
        <v>1.135</v>
      </c>
      <c r="AB1805" s="66">
        <f>Y1806/Price_data_Daily[[#This Row],[ASML]]-1</f>
        <v>-1.1095939649081066E-2</v>
      </c>
      <c r="AC1805" s="68">
        <f>Z1806/Price_data_Daily[[#This Row],[S&amp;P500]]-1</f>
        <v>-2.8107907825631107E-2</v>
      </c>
      <c r="AD1805" s="70">
        <f t="shared" si="56"/>
        <v>458.16422093816072</v>
      </c>
      <c r="AE1805" s="70">
        <f t="shared" si="57"/>
        <v>205.36987322383484</v>
      </c>
    </row>
    <row r="1806" spans="24:31">
      <c r="X1806" s="6">
        <v>43893</v>
      </c>
      <c r="Y1806" s="49">
        <v>273.47410000000002</v>
      </c>
      <c r="Z1806" s="49">
        <v>3003.3701000000001</v>
      </c>
      <c r="AA1806" s="49">
        <v>0.91800000000000004</v>
      </c>
      <c r="AB1806" s="66">
        <f>Y1807/Price_data_Daily[[#This Row],[ASML]]-1</f>
        <v>6.0886204580250958E-2</v>
      </c>
      <c r="AC1806" s="68">
        <f>Z1807/Price_data_Daily[[#This Row],[S&amp;P500]]-1</f>
        <v>4.2202591016005542E-2</v>
      </c>
      <c r="AD1806" s="70">
        <f t="shared" ref="AD1806:AD1869" si="58">AD1805*(1+AB1806)</f>
        <v>486.06010142555289</v>
      </c>
      <c r="AE1806" s="70">
        <f t="shared" ref="AE1806:AE1869" si="59">AE1805*(1+AC1806)</f>
        <v>214.03701399050925</v>
      </c>
    </row>
    <row r="1807" spans="24:31">
      <c r="X1807" s="6">
        <v>43894</v>
      </c>
      <c r="Y1807" s="49">
        <v>290.12490000000003</v>
      </c>
      <c r="Z1807" s="49">
        <v>3130.1201000000001</v>
      </c>
      <c r="AA1807" s="49">
        <v>0.67500000000000004</v>
      </c>
      <c r="AB1807" s="66">
        <f>Y1808/Price_data_Daily[[#This Row],[ASML]]-1</f>
        <v>-4.4295405185835524E-2</v>
      </c>
      <c r="AC1807" s="68">
        <f>Z1808/Price_data_Daily[[#This Row],[S&amp;P500]]-1</f>
        <v>-3.3922084970477773E-2</v>
      </c>
      <c r="AD1807" s="70">
        <f t="shared" si="58"/>
        <v>464.52987228823969</v>
      </c>
      <c r="AE1807" s="70">
        <f t="shared" si="59"/>
        <v>206.77643221509587</v>
      </c>
    </row>
    <row r="1808" spans="24:31">
      <c r="X1808" s="6">
        <v>43895</v>
      </c>
      <c r="Y1808" s="49">
        <v>277.27370000000002</v>
      </c>
      <c r="Z1808" s="49">
        <v>3023.9398999999999</v>
      </c>
      <c r="AA1808" s="49">
        <v>0.59499999999999997</v>
      </c>
      <c r="AB1808" s="66">
        <f>Y1809/Price_data_Daily[[#This Row],[ASML]]-1</f>
        <v>-4.8580157440103466E-4</v>
      </c>
      <c r="AC1808" s="68">
        <f>Z1809/Price_data_Daily[[#This Row],[S&amp;P500]]-1</f>
        <v>-1.705384422488021E-2</v>
      </c>
      <c r="AD1808" s="70">
        <f t="shared" si="58"/>
        <v>464.30420294492575</v>
      </c>
      <c r="AE1808" s="70">
        <f t="shared" si="59"/>
        <v>203.25009915072312</v>
      </c>
    </row>
    <row r="1809" spans="24:31">
      <c r="X1809" s="6">
        <v>43896</v>
      </c>
      <c r="Y1809" s="49">
        <v>277.13900000000001</v>
      </c>
      <c r="Z1809" s="49">
        <v>2972.3701000000001</v>
      </c>
      <c r="AA1809" s="49">
        <v>0.41499999999999998</v>
      </c>
      <c r="AB1809" s="66">
        <f>Y1810/Price_data_Daily[[#This Row],[ASML]]-1</f>
        <v>-8.3995756641973895E-2</v>
      </c>
      <c r="AC1809" s="68">
        <f>Z1810/Price_data_Daily[[#This Row],[S&amp;P500]]-1</f>
        <v>-7.5969678203935631E-2</v>
      </c>
      <c r="AD1809" s="70">
        <f t="shared" si="58"/>
        <v>425.30462010651809</v>
      </c>
      <c r="AE1809" s="70">
        <f t="shared" si="59"/>
        <v>187.80925452332468</v>
      </c>
    </row>
    <row r="1810" spans="24:31">
      <c r="X1810" s="6">
        <v>43899</v>
      </c>
      <c r="Y1810" s="49">
        <v>253.8605</v>
      </c>
      <c r="Z1810" s="49">
        <v>2746.5601000000001</v>
      </c>
      <c r="AA1810" s="49">
        <v>0.33</v>
      </c>
      <c r="AB1810" s="66">
        <f>Y1811/Price_data_Daily[[#This Row],[ASML]]-1</f>
        <v>6.0058181560345147E-2</v>
      </c>
      <c r="AC1810" s="68">
        <f>Z1811/Price_data_Daily[[#This Row],[S&amp;P500]]-1</f>
        <v>4.9396297572370518E-2</v>
      </c>
      <c r="AD1810" s="70">
        <f t="shared" si="58"/>
        <v>450.84764219932896</v>
      </c>
      <c r="AE1810" s="70">
        <f t="shared" si="59"/>
        <v>197.0863363466039</v>
      </c>
    </row>
    <row r="1811" spans="24:31">
      <c r="X1811" s="6">
        <v>43900</v>
      </c>
      <c r="Y1811" s="49">
        <v>269.1069</v>
      </c>
      <c r="Z1811" s="49">
        <v>2882.23</v>
      </c>
      <c r="AA1811" s="49">
        <v>0.39</v>
      </c>
      <c r="AB1811" s="66">
        <f>Y1812/Price_data_Daily[[#This Row],[ASML]]-1</f>
        <v>-5.5833202344495847E-2</v>
      </c>
      <c r="AC1811" s="68">
        <f>Z1812/Price_data_Daily[[#This Row],[S&amp;P500]]-1</f>
        <v>-4.886844561329251E-2</v>
      </c>
      <c r="AD1811" s="70">
        <f t="shared" si="58"/>
        <v>425.67537456587496</v>
      </c>
      <c r="AE1811" s="70">
        <f t="shared" si="59"/>
        <v>187.45503343772683</v>
      </c>
    </row>
    <row r="1812" spans="24:31">
      <c r="X1812" s="6">
        <v>43901</v>
      </c>
      <c r="Y1812" s="49">
        <v>254.08179999999999</v>
      </c>
      <c r="Z1812" s="49">
        <v>2741.3798999999999</v>
      </c>
      <c r="AA1812" s="49">
        <v>0.36799999999999999</v>
      </c>
      <c r="AB1812" s="66">
        <f>Y1813/Price_data_Daily[[#This Row],[ASML]]-1</f>
        <v>-8.8551797098414653E-2</v>
      </c>
      <c r="AC1812" s="68">
        <f>Z1813/Price_data_Daily[[#This Row],[S&amp;P500]]-1</f>
        <v>-9.5112683944315712E-2</v>
      </c>
      <c r="AD1812" s="70">
        <f t="shared" si="58"/>
        <v>387.98105516752594</v>
      </c>
      <c r="AE1812" s="70">
        <f t="shared" si="59"/>
        <v>169.62568208859318</v>
      </c>
    </row>
    <row r="1813" spans="24:31">
      <c r="X1813" s="6">
        <v>43902</v>
      </c>
      <c r="Y1813" s="49">
        <v>231.58240000000001</v>
      </c>
      <c r="Z1813" s="49">
        <v>2480.6399000000001</v>
      </c>
      <c r="AA1813" s="49">
        <v>0.27300000000000002</v>
      </c>
      <c r="AB1813" s="66">
        <f>Y1814/Price_data_Daily[[#This Row],[ASML]]-1</f>
        <v>6.7290087675056398E-2</v>
      </c>
      <c r="AC1813" s="68">
        <f>Z1814/Price_data_Daily[[#This Row],[S&amp;P500]]-1</f>
        <v>9.2871238586462956E-2</v>
      </c>
      <c r="AD1813" s="70">
        <f t="shared" si="58"/>
        <v>414.08833438600965</v>
      </c>
      <c r="AE1813" s="70">
        <f t="shared" si="59"/>
        <v>185.37902928023442</v>
      </c>
    </row>
    <row r="1814" spans="24:31">
      <c r="X1814" s="6">
        <v>43903</v>
      </c>
      <c r="Y1814" s="49">
        <v>247.16560000000001</v>
      </c>
      <c r="Z1814" s="49">
        <v>2711.02</v>
      </c>
      <c r="AA1814" s="49">
        <v>0.24299999999999999</v>
      </c>
      <c r="AB1814" s="66">
        <f>Y1815/Price_data_Daily[[#This Row],[ASML]]-1</f>
        <v>-0.10737537909806216</v>
      </c>
      <c r="AC1814" s="68">
        <f>Z1815/Price_data_Daily[[#This Row],[S&amp;P500]]-1</f>
        <v>-0.11984053972305631</v>
      </c>
      <c r="AD1814" s="70">
        <f t="shared" si="58"/>
        <v>369.62544250122676</v>
      </c>
      <c r="AE1814" s="70">
        <f t="shared" si="59"/>
        <v>163.16310635795486</v>
      </c>
    </row>
    <row r="1815" spans="24:31">
      <c r="X1815" s="6">
        <v>43906</v>
      </c>
      <c r="Y1815" s="49">
        <v>220.62610000000001</v>
      </c>
      <c r="Z1815" s="49">
        <v>2386.1298999999999</v>
      </c>
      <c r="AA1815" s="49">
        <v>0.185</v>
      </c>
      <c r="AB1815" s="66">
        <f>Y1816/Price_data_Daily[[#This Row],[ASML]]-1</f>
        <v>3.9152665981041945E-2</v>
      </c>
      <c r="AC1815" s="68">
        <f>Z1816/Price_data_Daily[[#This Row],[S&amp;P500]]-1</f>
        <v>5.9954824756187852E-2</v>
      </c>
      <c r="AD1815" s="70">
        <f t="shared" si="58"/>
        <v>384.09726398957213</v>
      </c>
      <c r="AE1815" s="70">
        <f t="shared" si="59"/>
        <v>172.9455218063213</v>
      </c>
    </row>
    <row r="1816" spans="24:31">
      <c r="X1816" s="6">
        <v>43907</v>
      </c>
      <c r="Y1816" s="49">
        <v>229.26419999999999</v>
      </c>
      <c r="Z1816" s="49">
        <v>2529.1898999999999</v>
      </c>
      <c r="AA1816" s="49">
        <v>0.16500000000000001</v>
      </c>
      <c r="AB1816" s="66">
        <f>Y1817/Price_data_Daily[[#This Row],[ASML]]-1</f>
        <v>-0.17349154381713316</v>
      </c>
      <c r="AC1816" s="68">
        <f>Z1817/Price_data_Daily[[#This Row],[S&amp;P500]]-1</f>
        <v>-5.1830746279668327E-2</v>
      </c>
      <c r="AD1816" s="70">
        <f t="shared" si="58"/>
        <v>317.45963668408433</v>
      </c>
      <c r="AE1816" s="70">
        <f t="shared" si="59"/>
        <v>163.981626345373</v>
      </c>
    </row>
    <row r="1817" spans="24:31">
      <c r="X1817" s="6">
        <v>43908</v>
      </c>
      <c r="Y1817" s="49">
        <v>189.4888</v>
      </c>
      <c r="Z1817" s="49">
        <v>2398.1001000000001</v>
      </c>
      <c r="AA1817" s="49">
        <v>3.0000000000000001E-3</v>
      </c>
      <c r="AB1817" s="66">
        <f>Y1818/Price_data_Daily[[#This Row],[ASML]]-1</f>
        <v>8.6501682421335602E-2</v>
      </c>
      <c r="AC1817" s="68">
        <f>Z1818/Price_data_Daily[[#This Row],[S&amp;P500]]-1</f>
        <v>4.7078101535460437E-3</v>
      </c>
      <c r="AD1817" s="70">
        <f t="shared" si="58"/>
        <v>344.92042935812356</v>
      </c>
      <c r="AE1817" s="70">
        <f t="shared" si="59"/>
        <v>164.75362071087673</v>
      </c>
    </row>
    <row r="1818" spans="24:31">
      <c r="X1818" s="6">
        <v>43909</v>
      </c>
      <c r="Y1818" s="49">
        <v>205.87989999999999</v>
      </c>
      <c r="Z1818" s="49">
        <v>2409.3899000000001</v>
      </c>
      <c r="AA1818" s="49">
        <v>-2.8000000000000001E-2</v>
      </c>
      <c r="AB1818" s="66">
        <f>Y1819/Price_data_Daily[[#This Row],[ASML]]-1</f>
        <v>9.6716580880407133E-3</v>
      </c>
      <c r="AC1818" s="68">
        <f>Z1819/Price_data_Daily[[#This Row],[S&amp;P500]]-1</f>
        <v>-4.3359524334355415E-2</v>
      </c>
      <c r="AD1818" s="70">
        <f t="shared" si="58"/>
        <v>348.25638181845551</v>
      </c>
      <c r="AE1818" s="70">
        <f t="shared" si="59"/>
        <v>157.6099820844903</v>
      </c>
    </row>
    <row r="1819" spans="24:31">
      <c r="X1819" s="6">
        <v>43910</v>
      </c>
      <c r="Y1819" s="49">
        <v>207.87110000000001</v>
      </c>
      <c r="Z1819" s="49">
        <v>2304.9198999999999</v>
      </c>
      <c r="AA1819" s="49">
        <v>-3.3000000000000002E-2</v>
      </c>
      <c r="AB1819" s="66">
        <f>Y1820/Price_data_Daily[[#This Row],[ASML]]-1</f>
        <v>7.8898894555327725E-2</v>
      </c>
      <c r="AC1819" s="68">
        <f>Z1820/Price_data_Daily[[#This Row],[S&amp;P500]]-1</f>
        <v>-2.9293859626098095E-2</v>
      </c>
      <c r="AD1819" s="70">
        <f t="shared" si="58"/>
        <v>375.73342536576979</v>
      </c>
      <c r="AE1819" s="70">
        <f t="shared" si="59"/>
        <v>152.99297739363541</v>
      </c>
    </row>
    <row r="1820" spans="24:31">
      <c r="X1820" s="6">
        <v>43913</v>
      </c>
      <c r="Y1820" s="49">
        <v>224.27189999999999</v>
      </c>
      <c r="Z1820" s="49">
        <v>2237.3998999999999</v>
      </c>
      <c r="AA1820" s="49">
        <v>-0.04</v>
      </c>
      <c r="AB1820" s="66">
        <f>Y1821/Price_data_Daily[[#This Row],[ASML]]-1</f>
        <v>0.11606224408853727</v>
      </c>
      <c r="AC1820" s="68">
        <f>Z1821/Price_data_Daily[[#This Row],[S&amp;P500]]-1</f>
        <v>9.3827750685069766E-2</v>
      </c>
      <c r="AD1820" s="70">
        <f t="shared" si="58"/>
        <v>419.34188989279397</v>
      </c>
      <c r="AE1820" s="70">
        <f t="shared" si="59"/>
        <v>167.34796433309197</v>
      </c>
    </row>
    <row r="1821" spans="24:31">
      <c r="X1821" s="6">
        <v>43914</v>
      </c>
      <c r="Y1821" s="49">
        <v>250.3014</v>
      </c>
      <c r="Z1821" s="49">
        <v>2447.3301000000001</v>
      </c>
      <c r="AA1821" s="49">
        <v>-3.3000000000000002E-2</v>
      </c>
      <c r="AB1821" s="66">
        <f>Y1822/Price_data_Daily[[#This Row],[ASML]]-1</f>
        <v>7.1481821515979593E-3</v>
      </c>
      <c r="AC1821" s="68">
        <f>Z1822/Price_data_Daily[[#This Row],[S&amp;P500]]-1</f>
        <v>1.1535019325754181E-2</v>
      </c>
      <c r="AD1821" s="70">
        <f t="shared" si="58"/>
        <v>422.33942210554301</v>
      </c>
      <c r="AE1821" s="70">
        <f t="shared" si="59"/>
        <v>169.27832633579979</v>
      </c>
    </row>
    <row r="1822" spans="24:31">
      <c r="X1822" s="6">
        <v>43915</v>
      </c>
      <c r="Y1822" s="49">
        <v>252.09059999999999</v>
      </c>
      <c r="Z1822" s="49">
        <v>2475.5601000000001</v>
      </c>
      <c r="AA1822" s="49">
        <v>-7.0000000000000007E-2</v>
      </c>
      <c r="AB1822" s="66">
        <f>Y1823/Price_data_Daily[[#This Row],[ASML]]-1</f>
        <v>5.2771900261255222E-2</v>
      </c>
      <c r="AC1822" s="68">
        <f>Z1823/Price_data_Daily[[#This Row],[S&amp;P500]]-1</f>
        <v>6.2414158315122314E-2</v>
      </c>
      <c r="AD1822" s="70">
        <f t="shared" si="58"/>
        <v>444.62707596529287</v>
      </c>
      <c r="AE1822" s="70">
        <f t="shared" si="59"/>
        <v>179.84369059504132</v>
      </c>
    </row>
    <row r="1823" spans="24:31">
      <c r="X1823" s="6">
        <v>43916</v>
      </c>
      <c r="Y1823" s="49">
        <v>265.39389999999997</v>
      </c>
      <c r="Z1823" s="49">
        <v>2630.0700999999999</v>
      </c>
      <c r="AA1823" s="49">
        <v>-0.105</v>
      </c>
      <c r="AB1823" s="66">
        <f>Y1824/Price_data_Daily[[#This Row],[ASML]]-1</f>
        <v>-8.4378352328369099E-2</v>
      </c>
      <c r="AC1823" s="68">
        <f>Z1824/Price_data_Daily[[#This Row],[S&amp;P500]]-1</f>
        <v>-3.3687353048118429E-2</v>
      </c>
      <c r="AD1823" s="70">
        <f t="shared" si="58"/>
        <v>407.11017589476086</v>
      </c>
      <c r="AE1823" s="70">
        <f t="shared" si="59"/>
        <v>173.7852326964896</v>
      </c>
    </row>
    <row r="1824" spans="24:31">
      <c r="X1824" s="6">
        <v>43917</v>
      </c>
      <c r="Y1824" s="49">
        <v>243.00040000000001</v>
      </c>
      <c r="Z1824" s="49">
        <v>2541.4699999999998</v>
      </c>
      <c r="AA1824" s="49">
        <v>-5.8000000000000003E-2</v>
      </c>
      <c r="AB1824" s="66">
        <f>Y1825/Price_data_Daily[[#This Row],[ASML]]-1</f>
        <v>6.1001134154511583E-2</v>
      </c>
      <c r="AC1824" s="68">
        <f>Z1825/Price_data_Daily[[#This Row],[S&amp;P500]]-1</f>
        <v>3.3515996647609514E-2</v>
      </c>
      <c r="AD1824" s="70">
        <f t="shared" si="58"/>
        <v>431.94435835018396</v>
      </c>
      <c r="AE1824" s="70">
        <f t="shared" si="59"/>
        <v>179.60981797294917</v>
      </c>
    </row>
    <row r="1825" spans="24:31">
      <c r="X1825" s="6">
        <v>43920</v>
      </c>
      <c r="Y1825" s="49">
        <v>257.82369999999997</v>
      </c>
      <c r="Z1825" s="49">
        <v>2626.6498999999999</v>
      </c>
      <c r="AA1825" s="49">
        <v>1.2999999999999999E-2</v>
      </c>
      <c r="AB1825" s="66">
        <f>Y1826/Price_data_Daily[[#This Row],[ASML]]-1</f>
        <v>-2.3840709756317913E-2</v>
      </c>
      <c r="AC1825" s="68">
        <f>Z1826/Price_data_Daily[[#This Row],[S&amp;P500]]-1</f>
        <v>-1.6012716426349827E-2</v>
      </c>
      <c r="AD1825" s="70">
        <f t="shared" si="58"/>
        <v>421.64649827187827</v>
      </c>
      <c r="AE1825" s="70">
        <f t="shared" si="59"/>
        <v>176.73377689036002</v>
      </c>
    </row>
    <row r="1826" spans="24:31">
      <c r="X1826" s="6">
        <v>43921</v>
      </c>
      <c r="Y1826" s="49">
        <v>251.67699999999999</v>
      </c>
      <c r="Z1826" s="49">
        <v>2584.5900999999999</v>
      </c>
      <c r="AA1826" s="49">
        <v>0.03</v>
      </c>
      <c r="AB1826" s="66">
        <f>Y1827/Price_data_Daily[[#This Row],[ASML]]-1</f>
        <v>-4.8272587483162988E-2</v>
      </c>
      <c r="AC1826" s="68">
        <f>Z1827/Price_data_Daily[[#This Row],[S&amp;P500]]-1</f>
        <v>-4.4142434810069076E-2</v>
      </c>
      <c r="AD1826" s="70">
        <f t="shared" si="58"/>
        <v>401.29253079707968</v>
      </c>
      <c r="AE1826" s="70">
        <f t="shared" si="59"/>
        <v>168.93231766524002</v>
      </c>
    </row>
    <row r="1827" spans="24:31">
      <c r="X1827" s="6">
        <v>43922</v>
      </c>
      <c r="Y1827" s="49">
        <v>239.52789999999999</v>
      </c>
      <c r="Z1827" s="49">
        <v>2470.5</v>
      </c>
      <c r="AA1827" s="49">
        <v>6.3E-2</v>
      </c>
      <c r="AB1827" s="66">
        <f>Y1828/Price_data_Daily[[#This Row],[ASML]]-1</f>
        <v>-6.9474161465115092E-3</v>
      </c>
      <c r="AC1827" s="68">
        <f>Z1828/Price_data_Daily[[#This Row],[S&amp;P500]]-1</f>
        <v>2.2829346286176833E-2</v>
      </c>
      <c r="AD1827" s="70">
        <f t="shared" si="58"/>
        <v>398.50458458914557</v>
      </c>
      <c r="AE1827" s="70">
        <f t="shared" si="59"/>
        <v>172.78893204414621</v>
      </c>
    </row>
    <row r="1828" spans="24:31">
      <c r="X1828" s="6">
        <v>43923</v>
      </c>
      <c r="Y1828" s="49">
        <v>237.8638</v>
      </c>
      <c r="Z1828" s="49">
        <v>2526.8998999999999</v>
      </c>
      <c r="AA1828" s="49">
        <v>6.5000000000000002E-2</v>
      </c>
      <c r="AB1828" s="66">
        <f>Y1829/Price_data_Daily[[#This Row],[ASML]]-1</f>
        <v>-1.0797775870056703E-2</v>
      </c>
      <c r="AC1828" s="68">
        <f>Z1829/Price_data_Daily[[#This Row],[S&amp;P500]]-1</f>
        <v>-1.513712513898946E-2</v>
      </c>
      <c r="AD1828" s="70">
        <f t="shared" si="58"/>
        <v>394.20162140156191</v>
      </c>
      <c r="AE1828" s="70">
        <f t="shared" si="59"/>
        <v>170.17340435716162</v>
      </c>
    </row>
    <row r="1829" spans="24:31">
      <c r="X1829" s="6">
        <v>43924</v>
      </c>
      <c r="Y1829" s="49">
        <v>235.2954</v>
      </c>
      <c r="Z1829" s="49">
        <v>2488.6498999999999</v>
      </c>
      <c r="AA1829" s="49">
        <v>5.8000000000000003E-2</v>
      </c>
      <c r="AB1829" s="66">
        <f>Y1830/Price_data_Daily[[#This Row],[ASML]]-1</f>
        <v>0.10841775912321294</v>
      </c>
      <c r="AC1829" s="68">
        <f>Z1830/Price_data_Daily[[#This Row],[S&amp;P500]]-1</f>
        <v>7.0331306946790795E-2</v>
      </c>
      <c r="AD1829" s="70">
        <f t="shared" si="58"/>
        <v>436.94007783665643</v>
      </c>
      <c r="AE1829" s="70">
        <f t="shared" si="59"/>
        <v>182.1419222931855</v>
      </c>
    </row>
    <row r="1830" spans="24:31">
      <c r="X1830" s="6">
        <v>43927</v>
      </c>
      <c r="Y1830" s="49">
        <v>260.80560000000003</v>
      </c>
      <c r="Z1830" s="49">
        <v>2663.6799000000001</v>
      </c>
      <c r="AA1830" s="49">
        <v>0.06</v>
      </c>
      <c r="AB1830" s="66">
        <f>Y1831/Price_data_Daily[[#This Row],[ASML]]-1</f>
        <v>5.3848536994602902E-3</v>
      </c>
      <c r="AC1830" s="68">
        <f>Z1831/Price_data_Daily[[#This Row],[S&amp;P500]]-1</f>
        <v>-1.6030454710417308E-3</v>
      </c>
      <c r="AD1830" s="70">
        <f t="shared" si="58"/>
        <v>439.2929362312376</v>
      </c>
      <c r="AE1830" s="70">
        <f t="shared" si="59"/>
        <v>181.84994050956658</v>
      </c>
    </row>
    <row r="1831" spans="24:31">
      <c r="X1831" s="6">
        <v>43928</v>
      </c>
      <c r="Y1831" s="49">
        <v>262.20999999999998</v>
      </c>
      <c r="Z1831" s="49">
        <v>2659.4099000000001</v>
      </c>
      <c r="AA1831" s="49">
        <v>0.128</v>
      </c>
      <c r="AB1831" s="66">
        <f>Y1832/Price_data_Daily[[#This Row],[ASML]]-1</f>
        <v>2.197437168681593E-2</v>
      </c>
      <c r="AC1831" s="68">
        <f>Z1832/Price_data_Daily[[#This Row],[S&amp;P500]]-1</f>
        <v>3.4056464932314512E-2</v>
      </c>
      <c r="AD1831" s="70">
        <f t="shared" si="58"/>
        <v>448.94612249137555</v>
      </c>
      <c r="AE1831" s="70">
        <f t="shared" si="59"/>
        <v>188.0431066314741</v>
      </c>
    </row>
    <row r="1832" spans="24:31">
      <c r="X1832" s="6">
        <v>43929</v>
      </c>
      <c r="Y1832" s="49">
        <v>267.97190000000001</v>
      </c>
      <c r="Z1832" s="49">
        <v>2749.98</v>
      </c>
      <c r="AA1832" s="49">
        <v>0.185</v>
      </c>
      <c r="AB1832" s="66">
        <f>Y1833/Price_data_Daily[[#This Row],[ASML]]-1</f>
        <v>-6.3540244331588003E-3</v>
      </c>
      <c r="AC1832" s="68">
        <f>Z1833/Price_data_Daily[[#This Row],[S&amp;P500]]-1</f>
        <v>1.448741445392332E-2</v>
      </c>
      <c r="AD1832" s="70">
        <f t="shared" si="58"/>
        <v>446.09350785989346</v>
      </c>
      <c r="AE1832" s="70">
        <f t="shared" si="59"/>
        <v>190.76736505244756</v>
      </c>
    </row>
    <row r="1833" spans="24:31">
      <c r="X1833" s="6">
        <v>43930</v>
      </c>
      <c r="Y1833" s="49">
        <v>266.26920000000001</v>
      </c>
      <c r="Z1833" s="49">
        <v>2789.8200999999999</v>
      </c>
      <c r="AA1833" s="49">
        <v>0.21</v>
      </c>
      <c r="AB1833" s="66">
        <f>Y1834/Price_data_Daily[[#This Row],[ASML]]-1</f>
        <v>-9.7897165725513435E-3</v>
      </c>
      <c r="AC1833" s="68">
        <f>Z1834/Price_data_Daily[[#This Row],[S&amp;P500]]-1</f>
        <v>-1.0104665888671427E-2</v>
      </c>
      <c r="AD1833" s="70">
        <f t="shared" si="58"/>
        <v>441.7263788530899</v>
      </c>
      <c r="AE1833" s="70">
        <f t="shared" si="59"/>
        <v>188.83972456613037</v>
      </c>
    </row>
    <row r="1834" spans="24:31">
      <c r="X1834" s="6">
        <v>43934</v>
      </c>
      <c r="Y1834" s="49">
        <v>263.66250000000002</v>
      </c>
      <c r="Z1834" s="49">
        <v>2761.6298999999999</v>
      </c>
      <c r="AA1834" s="49">
        <v>0.2</v>
      </c>
      <c r="AB1834" s="66">
        <f>Y1835/Price_data_Daily[[#This Row],[ASML]]-1</f>
        <v>5.4104015550182405E-2</v>
      </c>
      <c r="AC1834" s="68">
        <f>Z1835/Price_data_Daily[[#This Row],[S&amp;P500]]-1</f>
        <v>3.0572597725712747E-2</v>
      </c>
      <c r="AD1834" s="70">
        <f t="shared" si="58"/>
        <v>465.62554972348323</v>
      </c>
      <c r="AE1834" s="70">
        <f t="shared" si="59"/>
        <v>194.61304549992508</v>
      </c>
    </row>
    <row r="1835" spans="24:31">
      <c r="X1835" s="6">
        <v>43935</v>
      </c>
      <c r="Y1835" s="49">
        <v>277.92770000000002</v>
      </c>
      <c r="Z1835" s="49">
        <v>2846.0601000000001</v>
      </c>
      <c r="AA1835" s="49">
        <v>0.16500000000000001</v>
      </c>
      <c r="AB1835" s="66">
        <f>Y1836/Price_data_Daily[[#This Row],[ASML]]-1</f>
        <v>-2.2288890240159676E-2</v>
      </c>
      <c r="AC1835" s="68">
        <f>Z1836/Price_data_Daily[[#This Row],[S&amp;P500]]-1</f>
        <v>-2.2030455365296131E-2</v>
      </c>
      <c r="AD1835" s="70">
        <f t="shared" si="58"/>
        <v>455.24727295268252</v>
      </c>
      <c r="AE1835" s="70">
        <f t="shared" si="59"/>
        <v>190.32563148753462</v>
      </c>
    </row>
    <row r="1836" spans="24:31">
      <c r="X1836" s="6">
        <v>43936</v>
      </c>
      <c r="Y1836" s="49">
        <v>271.733</v>
      </c>
      <c r="Z1836" s="49">
        <v>2783.3600999999999</v>
      </c>
      <c r="AA1836" s="49">
        <v>0.115</v>
      </c>
      <c r="AB1836" s="66">
        <f>Y1837/Price_data_Daily[[#This Row],[ASML]]-1</f>
        <v>3.5081127430234726E-2</v>
      </c>
      <c r="AC1836" s="68">
        <f>Z1837/Price_data_Daily[[#This Row],[S&amp;P500]]-1</f>
        <v>5.8166746013210702E-3</v>
      </c>
      <c r="AD1836" s="70">
        <f t="shared" si="58"/>
        <v>471.21786054740244</v>
      </c>
      <c r="AE1836" s="70">
        <f t="shared" si="59"/>
        <v>191.43269375418856</v>
      </c>
    </row>
    <row r="1837" spans="24:31">
      <c r="X1837" s="6">
        <v>43937</v>
      </c>
      <c r="Y1837" s="49">
        <v>281.26569999999998</v>
      </c>
      <c r="Z1837" s="49">
        <v>2799.55</v>
      </c>
      <c r="AA1837" s="49">
        <v>0.11</v>
      </c>
      <c r="AB1837" s="66">
        <f>Y1838/Price_data_Daily[[#This Row],[ASML]]-1</f>
        <v>1.1114757327324476E-2</v>
      </c>
      <c r="AC1837" s="68">
        <f>Z1838/Price_data_Daily[[#This Row],[S&amp;P500]]-1</f>
        <v>2.6793627547284427E-2</v>
      </c>
      <c r="AD1837" s="70">
        <f t="shared" si="58"/>
        <v>476.45533271568786</v>
      </c>
      <c r="AE1837" s="70">
        <f t="shared" si="59"/>
        <v>196.56187005101165</v>
      </c>
    </row>
    <row r="1838" spans="24:31">
      <c r="X1838" s="6">
        <v>43938</v>
      </c>
      <c r="Y1838" s="49">
        <v>284.39190000000002</v>
      </c>
      <c r="Z1838" s="49">
        <v>2874.5601000000001</v>
      </c>
      <c r="AA1838" s="49">
        <v>0.10299999999999999</v>
      </c>
      <c r="AB1838" s="66">
        <f>Y1839/Price_data_Daily[[#This Row],[ASML]]-1</f>
        <v>-1.3766566488004783E-2</v>
      </c>
      <c r="AC1838" s="68">
        <f>Z1839/Price_data_Daily[[#This Row],[S&amp;P500]]-1</f>
        <v>-1.7881066393428346E-2</v>
      </c>
      <c r="AD1838" s="70">
        <f t="shared" si="58"/>
        <v>469.89617869929288</v>
      </c>
      <c r="AE1838" s="70">
        <f t="shared" si="59"/>
        <v>193.04713420221307</v>
      </c>
    </row>
    <row r="1839" spans="24:31">
      <c r="X1839" s="6">
        <v>43941</v>
      </c>
      <c r="Y1839" s="49">
        <v>280.47680000000003</v>
      </c>
      <c r="Z1839" s="49">
        <v>2823.1599000000001</v>
      </c>
      <c r="AA1839" s="49">
        <v>7.0000000000000007E-2</v>
      </c>
      <c r="AB1839" s="66">
        <f>Y1840/Price_data_Daily[[#This Row],[ASML]]-1</f>
        <v>-3.597588107109051E-2</v>
      </c>
      <c r="AC1839" s="68">
        <f>Z1840/Price_data_Daily[[#This Row],[S&amp;P500]]-1</f>
        <v>-3.0674776869705433E-2</v>
      </c>
      <c r="AD1839" s="70">
        <f t="shared" si="58"/>
        <v>452.99124965864723</v>
      </c>
      <c r="AE1839" s="70">
        <f t="shared" si="59"/>
        <v>187.12545643522409</v>
      </c>
    </row>
    <row r="1840" spans="24:31">
      <c r="X1840" s="6">
        <v>43942</v>
      </c>
      <c r="Y1840" s="49">
        <v>270.38639999999998</v>
      </c>
      <c r="Z1840" s="49">
        <v>2736.5601000000001</v>
      </c>
      <c r="AA1840" s="49">
        <v>9.8000000000000004E-2</v>
      </c>
      <c r="AB1840" s="66">
        <f>Y1841/Price_data_Daily[[#This Row],[ASML]]-1</f>
        <v>4.9378962847243857E-2</v>
      </c>
      <c r="AC1840" s="68">
        <f>Z1841/Price_data_Daily[[#This Row],[S&amp;P500]]-1</f>
        <v>2.2930247356891531E-2</v>
      </c>
      <c r="AD1840" s="70">
        <f t="shared" si="58"/>
        <v>475.35948774566816</v>
      </c>
      <c r="AE1840" s="70">
        <f t="shared" si="59"/>
        <v>191.416289438055</v>
      </c>
    </row>
    <row r="1841" spans="24:31">
      <c r="X1841" s="6">
        <v>43943</v>
      </c>
      <c r="Y1841" s="49">
        <v>283.73779999999999</v>
      </c>
      <c r="Z1841" s="49">
        <v>2799.3101000000001</v>
      </c>
      <c r="AA1841" s="49">
        <v>9.2999999999999999E-2</v>
      </c>
      <c r="AB1841" s="66">
        <f>Y1842/Price_data_Daily[[#This Row],[ASML]]-1</f>
        <v>-1.888363129621784E-2</v>
      </c>
      <c r="AC1841" s="68">
        <f>Z1842/Price_data_Daily[[#This Row],[S&amp;P500]]-1</f>
        <v>-5.3945434626911926E-4</v>
      </c>
      <c r="AD1841" s="70">
        <f t="shared" si="58"/>
        <v>466.38297444591996</v>
      </c>
      <c r="AE1841" s="70">
        <f t="shared" si="59"/>
        <v>191.31302908877095</v>
      </c>
    </row>
    <row r="1842" spans="24:31">
      <c r="X1842" s="6">
        <v>43944</v>
      </c>
      <c r="Y1842" s="49">
        <v>278.37979999999999</v>
      </c>
      <c r="Z1842" s="49">
        <v>2797.8</v>
      </c>
      <c r="AA1842" s="49">
        <v>9.2999999999999999E-2</v>
      </c>
      <c r="AB1842" s="66">
        <f>Y1843/Price_data_Daily[[#This Row],[ASML]]-1</f>
        <v>1.3537620186522048E-2</v>
      </c>
      <c r="AC1842" s="68">
        <f>Z1843/Price_data_Daily[[#This Row],[S&amp;P500]]-1</f>
        <v>1.3918078490242181E-2</v>
      </c>
      <c r="AD1842" s="70">
        <f t="shared" si="58"/>
        <v>472.69669001542923</v>
      </c>
      <c r="AE1842" s="70">
        <f t="shared" si="59"/>
        <v>193.97573884383445</v>
      </c>
    </row>
    <row r="1843" spans="24:31">
      <c r="X1843" s="6">
        <v>43945</v>
      </c>
      <c r="Y1843" s="49">
        <v>282.14839999999998</v>
      </c>
      <c r="Z1843" s="49">
        <v>2836.74</v>
      </c>
      <c r="AA1843" s="49">
        <v>0.1</v>
      </c>
      <c r="AB1843" s="66">
        <f>Y1844/Price_data_Daily[[#This Row],[ASML]]-1</f>
        <v>-3.2210000127591565E-3</v>
      </c>
      <c r="AC1843" s="68">
        <f>Z1844/Price_data_Daily[[#This Row],[S&amp;P500]]-1</f>
        <v>1.4714073196697708E-2</v>
      </c>
      <c r="AD1843" s="70">
        <f t="shared" si="58"/>
        <v>471.17413397085829</v>
      </c>
      <c r="AE1843" s="70">
        <f t="shared" si="59"/>
        <v>196.82991206356616</v>
      </c>
    </row>
    <row r="1844" spans="24:31">
      <c r="X1844" s="6">
        <v>43948</v>
      </c>
      <c r="Y1844" s="49">
        <v>281.2396</v>
      </c>
      <c r="Z1844" s="49">
        <v>2878.48</v>
      </c>
      <c r="AA1844" s="49">
        <v>9.2999999999999999E-2</v>
      </c>
      <c r="AB1844" s="66">
        <f>Y1845/Price_data_Daily[[#This Row],[ASML]]-1</f>
        <v>1.7877994421837684E-3</v>
      </c>
      <c r="AC1844" s="68">
        <f>Z1845/Price_data_Daily[[#This Row],[S&amp;P500]]-1</f>
        <v>-5.2423848697923381E-3</v>
      </c>
      <c r="AD1844" s="70">
        <f t="shared" si="58"/>
        <v>472.01649882474283</v>
      </c>
      <c r="AE1844" s="70">
        <f t="shared" si="59"/>
        <v>195.79805391064156</v>
      </c>
    </row>
    <row r="1845" spans="24:31">
      <c r="X1845" s="6">
        <v>43949</v>
      </c>
      <c r="Y1845" s="49">
        <v>281.74239999999998</v>
      </c>
      <c r="Z1845" s="49">
        <v>2863.3899000000001</v>
      </c>
      <c r="AA1845" s="49">
        <v>8.5000000000000006E-2</v>
      </c>
      <c r="AB1845" s="66">
        <f>Y1846/Price_data_Daily[[#This Row],[ASML]]-1</f>
        <v>4.2172566145528778E-2</v>
      </c>
      <c r="AC1845" s="68">
        <f>Z1846/Price_data_Daily[[#This Row],[S&amp;P500]]-1</f>
        <v>2.6583910210761008E-2</v>
      </c>
      <c r="AD1845" s="70">
        <f t="shared" si="58"/>
        <v>491.9226458432102</v>
      </c>
      <c r="AE1845" s="70">
        <f t="shared" si="59"/>
        <v>201.0031317952438</v>
      </c>
    </row>
    <row r="1846" spans="24:31">
      <c r="X1846" s="6">
        <v>43950</v>
      </c>
      <c r="Y1846" s="49">
        <v>293.62419999999997</v>
      </c>
      <c r="Z1846" s="49">
        <v>2939.51</v>
      </c>
      <c r="AA1846" s="49">
        <v>0.09</v>
      </c>
      <c r="AB1846" s="66">
        <f>Y1847/Price_data_Daily[[#This Row],[ASML]]-1</f>
        <v>-5.0310907615925271E-2</v>
      </c>
      <c r="AC1846" s="68">
        <f>Z1847/Price_data_Daily[[#This Row],[S&amp;P500]]-1</f>
        <v>-9.212453776309748E-3</v>
      </c>
      <c r="AD1846" s="70">
        <f t="shared" si="58"/>
        <v>467.17357105401095</v>
      </c>
      <c r="AE1846" s="70">
        <f t="shared" si="59"/>
        <v>199.15139973468663</v>
      </c>
    </row>
    <row r="1847" spans="24:31">
      <c r="X1847" s="6">
        <v>43951</v>
      </c>
      <c r="Y1847" s="49">
        <v>278.85169999999999</v>
      </c>
      <c r="Z1847" s="49">
        <v>2912.4299000000001</v>
      </c>
      <c r="AA1847" s="49">
        <v>0.09</v>
      </c>
      <c r="AB1847" s="66">
        <f>Y1848/Price_data_Daily[[#This Row],[ASML]]-1</f>
        <v>-3.2486443511013152E-2</v>
      </c>
      <c r="AC1847" s="68">
        <f>Z1848/Price_data_Daily[[#This Row],[S&amp;P500]]-1</f>
        <v>-2.8059010106990079E-2</v>
      </c>
      <c r="AD1847" s="70">
        <f t="shared" si="58"/>
        <v>451.99676322812655</v>
      </c>
      <c r="AE1847" s="70">
        <f t="shared" si="59"/>
        <v>193.56340859670985</v>
      </c>
    </row>
    <row r="1848" spans="24:31">
      <c r="X1848" s="6">
        <v>43952</v>
      </c>
      <c r="Y1848" s="49">
        <v>269.7928</v>
      </c>
      <c r="Z1848" s="49">
        <v>2830.71</v>
      </c>
      <c r="AA1848" s="49">
        <v>9.2999999999999999E-2</v>
      </c>
      <c r="AB1848" s="66">
        <f>Y1849/Price_data_Daily[[#This Row],[ASML]]-1</f>
        <v>1.4763922536109142E-2</v>
      </c>
      <c r="AC1848" s="68">
        <f>Z1849/Price_data_Daily[[#This Row],[S&amp;P500]]-1</f>
        <v>4.2498171836746756E-3</v>
      </c>
      <c r="AD1848" s="70">
        <f t="shared" si="58"/>
        <v>458.67000842699866</v>
      </c>
      <c r="AE1848" s="70">
        <f t="shared" si="59"/>
        <v>194.38601769669478</v>
      </c>
    </row>
    <row r="1849" spans="24:31">
      <c r="X1849" s="6">
        <v>43955</v>
      </c>
      <c r="Y1849" s="49">
        <v>273.77600000000001</v>
      </c>
      <c r="Z1849" s="49">
        <v>2842.74</v>
      </c>
      <c r="AA1849" s="49">
        <v>0.09</v>
      </c>
      <c r="AB1849" s="66">
        <f>Y1850/Price_data_Daily[[#This Row],[ASML]]-1</f>
        <v>1.8256896148676205E-2</v>
      </c>
      <c r="AC1849" s="68">
        <f>Z1850/Price_data_Daily[[#This Row],[S&amp;P500]]-1</f>
        <v>9.040538353841665E-3</v>
      </c>
      <c r="AD1849" s="70">
        <f t="shared" si="58"/>
        <v>467.04389913736281</v>
      </c>
      <c r="AE1849" s="70">
        <f t="shared" si="59"/>
        <v>196.14337194513229</v>
      </c>
    </row>
    <row r="1850" spans="24:31">
      <c r="X1850" s="6">
        <v>43956</v>
      </c>
      <c r="Y1850" s="49">
        <v>278.77429999999998</v>
      </c>
      <c r="Z1850" s="49">
        <v>2868.4398999999999</v>
      </c>
      <c r="AA1850" s="49">
        <v>0.11</v>
      </c>
      <c r="AB1850" s="66">
        <f>Y1851/Price_data_Daily[[#This Row],[ASML]]-1</f>
        <v>1.2311751836521667E-2</v>
      </c>
      <c r="AC1850" s="68">
        <f>Z1851/Price_data_Daily[[#This Row],[S&amp;P500]]-1</f>
        <v>-6.9794036821200223E-3</v>
      </c>
      <c r="AD1850" s="70">
        <f t="shared" si="58"/>
        <v>472.79402772030346</v>
      </c>
      <c r="AE1850" s="70">
        <f t="shared" si="59"/>
        <v>194.77440817275499</v>
      </c>
    </row>
    <row r="1851" spans="24:31">
      <c r="X1851" s="6">
        <v>43957</v>
      </c>
      <c r="Y1851" s="49">
        <v>282.20650000000001</v>
      </c>
      <c r="Z1851" s="49">
        <v>2848.4198999999999</v>
      </c>
      <c r="AA1851" s="49">
        <v>0.108</v>
      </c>
      <c r="AB1851" s="66">
        <f>Y1852/Price_data_Daily[[#This Row],[ASML]]-1</f>
        <v>2.634453848511642E-2</v>
      </c>
      <c r="AC1851" s="68">
        <f>Z1852/Price_data_Daily[[#This Row],[S&amp;P500]]-1</f>
        <v>1.1504624019794241E-2</v>
      </c>
      <c r="AD1851" s="70">
        <f t="shared" si="58"/>
        <v>485.24956817911419</v>
      </c>
      <c r="AE1851" s="70">
        <f t="shared" si="59"/>
        <v>197.01521450746048</v>
      </c>
    </row>
    <row r="1852" spans="24:31">
      <c r="X1852" s="6">
        <v>43958</v>
      </c>
      <c r="Y1852" s="49">
        <v>289.64109999999999</v>
      </c>
      <c r="Z1852" s="49">
        <v>2881.1898999999999</v>
      </c>
      <c r="AA1852" s="49">
        <v>9.5000000000000001E-2</v>
      </c>
      <c r="AB1852" s="66">
        <f>Y1853/Price_data_Daily[[#This Row],[ASML]]-1</f>
        <v>1.6055387167083657E-2</v>
      </c>
      <c r="AC1852" s="68">
        <f>Z1853/Price_data_Daily[[#This Row],[S&amp;P500]]-1</f>
        <v>1.6871536305191226E-2</v>
      </c>
      <c r="AD1852" s="70">
        <f t="shared" si="58"/>
        <v>493.04043786889002</v>
      </c>
      <c r="AE1852" s="70">
        <f t="shared" si="59"/>
        <v>200.33916385169815</v>
      </c>
    </row>
    <row r="1853" spans="24:31">
      <c r="X1853" s="6">
        <v>43959</v>
      </c>
      <c r="Y1853" s="49">
        <v>294.29140000000001</v>
      </c>
      <c r="Z1853" s="49">
        <v>2929.8</v>
      </c>
      <c r="AA1853" s="49">
        <v>9.5000000000000001E-2</v>
      </c>
      <c r="AB1853" s="66">
        <f>Y1854/Price_data_Daily[[#This Row],[ASML]]-1</f>
        <v>-3.296052823842377E-5</v>
      </c>
      <c r="AC1853" s="68">
        <f>Z1854/Price_data_Daily[[#This Row],[S&amp;P500]]-1</f>
        <v>1.330807563655334E-4</v>
      </c>
      <c r="AD1853" s="70">
        <f t="shared" si="58"/>
        <v>493.02418699561497</v>
      </c>
      <c r="AE1853" s="70">
        <f t="shared" si="59"/>
        <v>200.36582513915317</v>
      </c>
    </row>
    <row r="1854" spans="24:31">
      <c r="X1854" s="6">
        <v>43962</v>
      </c>
      <c r="Y1854" s="49">
        <v>294.2817</v>
      </c>
      <c r="Z1854" s="49">
        <v>2930.1898999999999</v>
      </c>
      <c r="AA1854" s="49">
        <v>0.105</v>
      </c>
      <c r="AB1854" s="66">
        <f>Y1855/Price_data_Daily[[#This Row],[ASML]]-1</f>
        <v>-2.5493600179691711E-2</v>
      </c>
      <c r="AC1854" s="68">
        <f>Z1855/Price_data_Daily[[#This Row],[S&amp;P500]]-1</f>
        <v>-2.0500309553315943E-2</v>
      </c>
      <c r="AD1854" s="70">
        <f t="shared" si="58"/>
        <v>480.45522549343121</v>
      </c>
      <c r="AE1854" s="70">
        <f t="shared" si="59"/>
        <v>196.25826369989497</v>
      </c>
    </row>
    <row r="1855" spans="24:31">
      <c r="X1855" s="6">
        <v>43963</v>
      </c>
      <c r="Y1855" s="49">
        <v>286.77940000000001</v>
      </c>
      <c r="Z1855" s="49">
        <v>2870.1201000000001</v>
      </c>
      <c r="AA1855" s="49">
        <v>0.123</v>
      </c>
      <c r="AB1855" s="66">
        <f>Y1856/Price_data_Daily[[#This Row],[ASML]]-1</f>
        <v>-8.0908879787042753E-3</v>
      </c>
      <c r="AC1855" s="68">
        <f>Z1856/Price_data_Daily[[#This Row],[S&amp;P500]]-1</f>
        <v>-1.7462718720376968E-2</v>
      </c>
      <c r="AD1855" s="70">
        <f t="shared" si="58"/>
        <v>476.56791608518074</v>
      </c>
      <c r="AE1855" s="70">
        <f t="shared" si="59"/>
        <v>192.83106084435414</v>
      </c>
    </row>
    <row r="1856" spans="24:31">
      <c r="X1856" s="6">
        <v>43964</v>
      </c>
      <c r="Y1856" s="49">
        <v>284.45909999999998</v>
      </c>
      <c r="Z1856" s="49">
        <v>2820</v>
      </c>
      <c r="AA1856" s="49">
        <v>0.115</v>
      </c>
      <c r="AB1856" s="66">
        <f>Y1857/Price_data_Daily[[#This Row],[ASML]]-1</f>
        <v>2.8276824330808914E-2</v>
      </c>
      <c r="AC1856" s="68">
        <f>Z1857/Price_data_Daily[[#This Row],[S&amp;P500]]-1</f>
        <v>1.1524822695035519E-2</v>
      </c>
      <c r="AD1856" s="70">
        <f t="shared" si="58"/>
        <v>490.04374333002107</v>
      </c>
      <c r="AE1856" s="70">
        <f t="shared" si="59"/>
        <v>195.05340463068092</v>
      </c>
    </row>
    <row r="1857" spans="24:31">
      <c r="X1857" s="6">
        <v>43965</v>
      </c>
      <c r="Y1857" s="49">
        <v>292.5027</v>
      </c>
      <c r="Z1857" s="49">
        <v>2852.5</v>
      </c>
      <c r="AA1857" s="49">
        <v>0.105</v>
      </c>
      <c r="AB1857" s="66">
        <f>Y1858/Price_data_Daily[[#This Row],[ASML]]-1</f>
        <v>-3.3085164683949952E-2</v>
      </c>
      <c r="AC1857" s="68">
        <f>Z1858/Price_data_Daily[[#This Row],[S&amp;P500]]-1</f>
        <v>3.9263803680980036E-3</v>
      </c>
      <c r="AD1857" s="70">
        <f t="shared" si="58"/>
        <v>473.830565379608</v>
      </c>
      <c r="AE1857" s="70">
        <f t="shared" si="59"/>
        <v>195.8192584893535</v>
      </c>
    </row>
    <row r="1858" spans="24:31">
      <c r="X1858" s="6">
        <v>43966</v>
      </c>
      <c r="Y1858" s="49">
        <v>282.8252</v>
      </c>
      <c r="Z1858" s="49">
        <v>2863.7</v>
      </c>
      <c r="AA1858" s="49">
        <v>0.10299999999999999</v>
      </c>
      <c r="AB1858" s="66">
        <f>Y1859/Price_data_Daily[[#This Row],[ASML]]-1</f>
        <v>4.2216535160233271E-2</v>
      </c>
      <c r="AC1858" s="68">
        <f>Z1859/Price_data_Daily[[#This Row],[S&amp;P500]]-1</f>
        <v>3.1501169815274066E-2</v>
      </c>
      <c r="AD1858" s="70">
        <f t="shared" si="58"/>
        <v>493.83405010294945</v>
      </c>
      <c r="AE1858" s="70">
        <f t="shared" si="59"/>
        <v>201.98779420412768</v>
      </c>
    </row>
    <row r="1859" spans="24:31">
      <c r="X1859" s="6">
        <v>43969</v>
      </c>
      <c r="Y1859" s="49">
        <v>294.76510000000002</v>
      </c>
      <c r="Z1859" s="49">
        <v>2953.9099000000001</v>
      </c>
      <c r="AA1859" s="49">
        <v>0.105</v>
      </c>
      <c r="AB1859" s="66">
        <f>Y1860/Price_data_Daily[[#This Row],[ASML]]-1</f>
        <v>4.4605009209026658E-3</v>
      </c>
      <c r="AC1859" s="68">
        <f>Z1860/Price_data_Daily[[#This Row],[S&amp;P500]]-1</f>
        <v>-1.048440915547233E-2</v>
      </c>
      <c r="AD1859" s="70">
        <f t="shared" si="58"/>
        <v>496.03679733820672</v>
      </c>
      <c r="AE1859" s="70">
        <f t="shared" si="59"/>
        <v>199.87007152528025</v>
      </c>
    </row>
    <row r="1860" spans="24:31">
      <c r="X1860" s="6">
        <v>43970</v>
      </c>
      <c r="Y1860" s="49">
        <v>296.07990000000001</v>
      </c>
      <c r="Z1860" s="49">
        <v>2922.9398999999999</v>
      </c>
      <c r="AA1860" s="49">
        <v>0.11799999999999999</v>
      </c>
      <c r="AB1860" s="66">
        <f>Y1861/Price_data_Daily[[#This Row],[ASML]]-1</f>
        <v>6.3314328328265557E-2</v>
      </c>
      <c r="AC1860" s="68">
        <f>Z1861/Price_data_Daily[[#This Row],[S&amp;P500]]-1</f>
        <v>1.6651112121737421E-2</v>
      </c>
      <c r="AD1860" s="70">
        <f t="shared" si="58"/>
        <v>527.44303398777924</v>
      </c>
      <c r="AE1860" s="70">
        <f t="shared" si="59"/>
        <v>203.19813049602737</v>
      </c>
    </row>
    <row r="1861" spans="24:31">
      <c r="X1861" s="6">
        <v>43971</v>
      </c>
      <c r="Y1861" s="49">
        <v>314.82600000000002</v>
      </c>
      <c r="Z1861" s="49">
        <v>2971.6100999999999</v>
      </c>
      <c r="AA1861" s="49">
        <v>0.11799999999999999</v>
      </c>
      <c r="AB1861" s="66">
        <f>Y1862/Price_data_Daily[[#This Row],[ASML]]-1</f>
        <v>-2.0421121508388818E-2</v>
      </c>
      <c r="AC1861" s="68">
        <f>Z1862/Price_data_Daily[[#This Row],[S&amp;P500]]-1</f>
        <v>-7.7735972158661237E-3</v>
      </c>
      <c r="AD1861" s="70">
        <f t="shared" si="58"/>
        <v>516.67205570196154</v>
      </c>
      <c r="AE1861" s="70">
        <f t="shared" si="59"/>
        <v>201.61855007453426</v>
      </c>
    </row>
    <row r="1862" spans="24:31">
      <c r="X1862" s="6">
        <v>43972</v>
      </c>
      <c r="Y1862" s="49">
        <v>308.39690000000002</v>
      </c>
      <c r="Z1862" s="49">
        <v>2948.51</v>
      </c>
      <c r="AA1862" s="49">
        <v>0.11</v>
      </c>
      <c r="AB1862" s="66">
        <f>Y1863/Price_data_Daily[[#This Row],[ASML]]-1</f>
        <v>1.1595447295351669E-3</v>
      </c>
      <c r="AC1862" s="68">
        <f>Z1863/Price_data_Daily[[#This Row],[S&amp;P500]]-1</f>
        <v>2.3537312066093108E-3</v>
      </c>
      <c r="AD1862" s="70">
        <f t="shared" si="58"/>
        <v>517.27116006104882</v>
      </c>
      <c r="AE1862" s="70">
        <f t="shared" si="59"/>
        <v>202.09310594767601</v>
      </c>
    </row>
    <row r="1863" spans="24:31">
      <c r="X1863" s="6">
        <v>43973</v>
      </c>
      <c r="Y1863" s="49">
        <v>308.75450000000001</v>
      </c>
      <c r="Z1863" s="49">
        <v>2955.45</v>
      </c>
      <c r="AA1863" s="49">
        <v>0.11</v>
      </c>
      <c r="AB1863" s="66">
        <f>Y1864/Price_data_Daily[[#This Row],[ASML]]-1</f>
        <v>1.5656451970740282E-3</v>
      </c>
      <c r="AC1863" s="68">
        <f>Z1864/Price_data_Daily[[#This Row],[S&amp;P500]]-1</f>
        <v>1.2289160703107926E-2</v>
      </c>
      <c r="AD1863" s="70">
        <f t="shared" si="58"/>
        <v>518.08102316838335</v>
      </c>
      <c r="AE1863" s="70">
        <f t="shared" si="59"/>
        <v>204.57666060365722</v>
      </c>
    </row>
    <row r="1864" spans="24:31">
      <c r="X1864" s="6">
        <v>43977</v>
      </c>
      <c r="Y1864" s="49">
        <v>309.23790000000002</v>
      </c>
      <c r="Z1864" s="49">
        <v>2991.77</v>
      </c>
      <c r="AA1864" s="49">
        <v>0.11799999999999999</v>
      </c>
      <c r="AB1864" s="66">
        <f>Y1865/Price_data_Daily[[#This Row],[ASML]]-1</f>
        <v>-4.1579638200881508E-3</v>
      </c>
      <c r="AC1864" s="68">
        <f>Z1865/Price_data_Daily[[#This Row],[S&amp;P500]]-1</f>
        <v>1.4827309585964121E-2</v>
      </c>
      <c r="AD1864" s="70">
        <f t="shared" si="58"/>
        <v>515.92686101817492</v>
      </c>
      <c r="AE1864" s="70">
        <f t="shared" si="59"/>
        <v>207.60998208449035</v>
      </c>
    </row>
    <row r="1865" spans="24:31">
      <c r="X1865" s="6">
        <v>43978</v>
      </c>
      <c r="Y1865" s="49">
        <v>307.95209999999997</v>
      </c>
      <c r="Z1865" s="49">
        <v>3036.1298999999999</v>
      </c>
      <c r="AA1865" s="49">
        <v>0.13500000000000001</v>
      </c>
      <c r="AB1865" s="66">
        <f>Y1866/Price_data_Daily[[#This Row],[ASML]]-1</f>
        <v>4.5208329477213205E-3</v>
      </c>
      <c r="AC1865" s="68">
        <f>Z1866/Price_data_Daily[[#This Row],[S&amp;P500]]-1</f>
        <v>-2.1079137621877742E-3</v>
      </c>
      <c r="AD1865" s="70">
        <f t="shared" si="58"/>
        <v>518.25928017008027</v>
      </c>
      <c r="AE1865" s="70">
        <f t="shared" si="59"/>
        <v>207.17235814608691</v>
      </c>
    </row>
    <row r="1866" spans="24:31">
      <c r="X1866" s="6">
        <v>43979</v>
      </c>
      <c r="Y1866" s="49">
        <v>309.34429999999998</v>
      </c>
      <c r="Z1866" s="49">
        <v>3029.73</v>
      </c>
      <c r="AA1866" s="49">
        <v>0.13800000000000001</v>
      </c>
      <c r="AB1866" s="66">
        <f>Y1867/Price_data_Daily[[#This Row],[ASML]]-1</f>
        <v>2.9815322280061451E-2</v>
      </c>
      <c r="AC1866" s="68">
        <f>Z1867/Price_data_Daily[[#This Row],[S&amp;P500]]-1</f>
        <v>4.8123430140640799E-3</v>
      </c>
      <c r="AD1866" s="70">
        <f t="shared" si="58"/>
        <v>533.71134763298392</v>
      </c>
      <c r="AE1866" s="70">
        <f t="shared" si="59"/>
        <v>208.16934259651842</v>
      </c>
    </row>
    <row r="1867" spans="24:31">
      <c r="X1867" s="6">
        <v>43980</v>
      </c>
      <c r="Y1867" s="49">
        <v>318.5675</v>
      </c>
      <c r="Z1867" s="49">
        <v>3044.3101000000001</v>
      </c>
      <c r="AA1867" s="49">
        <v>0.128</v>
      </c>
      <c r="AB1867" s="66">
        <f>Y1868/Price_data_Daily[[#This Row],[ASML]]-1</f>
        <v>-8.4368304990308784E-3</v>
      </c>
      <c r="AC1867" s="68">
        <f>Z1868/Price_data_Daily[[#This Row],[S&amp;P500]]-1</f>
        <v>3.7512275769804315E-3</v>
      </c>
      <c r="AD1867" s="70">
        <f t="shared" si="58"/>
        <v>529.20851545759513</v>
      </c>
      <c r="AE1867" s="70">
        <f t="shared" si="59"/>
        <v>208.95023317514836</v>
      </c>
    </row>
    <row r="1868" spans="24:31">
      <c r="X1868" s="6">
        <v>43983</v>
      </c>
      <c r="Y1868" s="49">
        <v>315.87979999999999</v>
      </c>
      <c r="Z1868" s="49">
        <v>3055.73</v>
      </c>
      <c r="AA1868" s="49">
        <v>0.128</v>
      </c>
      <c r="AB1868" s="66">
        <f>Y1869/Price_data_Daily[[#This Row],[ASML]]-1</f>
        <v>2.4484946489139237E-2</v>
      </c>
      <c r="AC1868" s="68">
        <f>Z1869/Price_data_Daily[[#This Row],[S&amp;P500]]-1</f>
        <v>8.2108366904143359E-3</v>
      </c>
      <c r="AD1868" s="70">
        <f t="shared" si="58"/>
        <v>542.16615764017115</v>
      </c>
      <c r="AE1868" s="70">
        <f t="shared" si="59"/>
        <v>210.66588941617348</v>
      </c>
    </row>
    <row r="1869" spans="24:31">
      <c r="X1869" s="6">
        <v>43984</v>
      </c>
      <c r="Y1869" s="49">
        <v>323.61410000000001</v>
      </c>
      <c r="Z1869" s="49">
        <v>3080.8200999999999</v>
      </c>
      <c r="AA1869" s="49">
        <v>0.14499999999999999</v>
      </c>
      <c r="AB1869" s="66">
        <f>Y1870/Price_data_Daily[[#This Row],[ASML]]-1</f>
        <v>3.4565242985395095E-2</v>
      </c>
      <c r="AC1869" s="68">
        <f>Z1870/Price_data_Daily[[#This Row],[S&amp;P500]]-1</f>
        <v>1.364896314458619E-2</v>
      </c>
      <c r="AD1869" s="70">
        <f t="shared" si="58"/>
        <v>560.90626261746172</v>
      </c>
      <c r="AE1869" s="70">
        <f t="shared" si="59"/>
        <v>213.5412603766363</v>
      </c>
    </row>
    <row r="1870" spans="24:31">
      <c r="X1870" s="6">
        <v>43985</v>
      </c>
      <c r="Y1870" s="49">
        <v>334.79989999999998</v>
      </c>
      <c r="Z1870" s="49">
        <v>3122.8701000000001</v>
      </c>
      <c r="AA1870" s="49">
        <v>0.14799999999999999</v>
      </c>
      <c r="AB1870" s="66">
        <f>Y1871/Price_data_Daily[[#This Row],[ASML]]-1</f>
        <v>1.9664880425591447E-2</v>
      </c>
      <c r="AC1870" s="68">
        <f>Z1871/Price_data_Daily[[#This Row],[S&amp;P500]]-1</f>
        <v>-3.3686959953921347E-3</v>
      </c>
      <c r="AD1870" s="70">
        <f t="shared" ref="AD1870:AD1933" si="60">AD1869*(1+AB1870)</f>
        <v>571.93641720179949</v>
      </c>
      <c r="AE1870" s="70">
        <f t="shared" ref="AE1870:AE1933" si="61">AE1869*(1+AC1870)</f>
        <v>212.82190478795454</v>
      </c>
    </row>
    <row r="1871" spans="24:31">
      <c r="X1871" s="6">
        <v>43986</v>
      </c>
      <c r="Y1871" s="49">
        <v>341.38369999999998</v>
      </c>
      <c r="Z1871" s="49">
        <v>3112.3501000000001</v>
      </c>
      <c r="AA1871" s="49">
        <v>0.14000000000000001</v>
      </c>
      <c r="AB1871" s="66">
        <f>Y1872/Price_data_Daily[[#This Row],[ASML]]-1</f>
        <v>1.1639395788375362E-2</v>
      </c>
      <c r="AC1871" s="68">
        <f>Z1872/Price_data_Daily[[#This Row],[S&amp;P500]]-1</f>
        <v>2.6211639879459625E-2</v>
      </c>
      <c r="AD1871" s="70">
        <f t="shared" si="60"/>
        <v>578.5934115273966</v>
      </c>
      <c r="AE1871" s="70">
        <f t="shared" si="61"/>
        <v>218.40031591471705</v>
      </c>
    </row>
    <row r="1872" spans="24:31">
      <c r="X1872" s="6">
        <v>43987</v>
      </c>
      <c r="Y1872" s="49">
        <v>345.35719999999998</v>
      </c>
      <c r="Z1872" s="49">
        <v>3193.9299000000001</v>
      </c>
      <c r="AA1872" s="49">
        <v>0.14499999999999999</v>
      </c>
      <c r="AB1872" s="66">
        <f>Y1873/Price_data_Daily[[#This Row],[ASML]]-1</f>
        <v>-2.2311102823395546E-2</v>
      </c>
      <c r="AC1872" s="68">
        <f>Z1873/Price_data_Daily[[#This Row],[S&amp;P500]]-1</f>
        <v>1.2041591770689752E-2</v>
      </c>
      <c r="AD1872" s="70">
        <f t="shared" si="60"/>
        <v>565.68435442986959</v>
      </c>
      <c r="AE1872" s="70">
        <f t="shared" si="61"/>
        <v>221.03020336155174</v>
      </c>
    </row>
    <row r="1873" spans="24:31">
      <c r="X1873" s="6">
        <v>43990</v>
      </c>
      <c r="Y1873" s="49">
        <v>337.65190000000001</v>
      </c>
      <c r="Z1873" s="49">
        <v>3232.3899000000001</v>
      </c>
      <c r="AA1873" s="49">
        <v>0.153</v>
      </c>
      <c r="AB1873" s="66">
        <f>Y1874/Price_data_Daily[[#This Row],[ASML]]-1</f>
        <v>2.2923016278020292E-4</v>
      </c>
      <c r="AC1873" s="68">
        <f>Z1874/Price_data_Daily[[#This Row],[S&amp;P500]]-1</f>
        <v>-7.7991828894157234E-3</v>
      </c>
      <c r="AD1873" s="70">
        <f t="shared" si="60"/>
        <v>565.81402634651772</v>
      </c>
      <c r="AE1873" s="70">
        <f t="shared" si="61"/>
        <v>219.30634838145025</v>
      </c>
    </row>
    <row r="1874" spans="24:31">
      <c r="X1874" s="6">
        <v>43991</v>
      </c>
      <c r="Y1874" s="49">
        <v>337.72930000000002</v>
      </c>
      <c r="Z1874" s="49">
        <v>3207.1799000000001</v>
      </c>
      <c r="AA1874" s="49">
        <v>0.16500000000000001</v>
      </c>
      <c r="AB1874" s="66">
        <f>Y1875/Price_data_Daily[[#This Row],[ASML]]-1</f>
        <v>-4.0363687722682062E-3</v>
      </c>
      <c r="AC1874" s="68">
        <f>Z1875/Price_data_Daily[[#This Row],[S&amp;P500]]-1</f>
        <v>-5.31307894515054E-3</v>
      </c>
      <c r="AD1874" s="70">
        <f t="shared" si="60"/>
        <v>563.53019227966126</v>
      </c>
      <c r="AE1874" s="70">
        <f t="shared" si="61"/>
        <v>218.14115643932692</v>
      </c>
    </row>
    <row r="1875" spans="24:31">
      <c r="X1875" s="6">
        <v>43992</v>
      </c>
      <c r="Y1875" s="49">
        <v>336.36610000000002</v>
      </c>
      <c r="Z1875" s="49">
        <v>3190.1399000000001</v>
      </c>
      <c r="AA1875" s="49">
        <v>0.16500000000000001</v>
      </c>
      <c r="AB1875" s="66">
        <f>Y1876/Price_data_Daily[[#This Row],[ASML]]-1</f>
        <v>-4.3199656564677724E-2</v>
      </c>
      <c r="AC1875" s="68">
        <f>Z1876/Price_data_Daily[[#This Row],[S&amp;P500]]-1</f>
        <v>-5.8944060729123504E-2</v>
      </c>
      <c r="AD1875" s="70">
        <f t="shared" si="60"/>
        <v>539.18588150935307</v>
      </c>
      <c r="AE1875" s="70">
        <f t="shared" si="61"/>
        <v>205.28303086664602</v>
      </c>
    </row>
    <row r="1876" spans="24:31">
      <c r="X1876" s="6">
        <v>43993</v>
      </c>
      <c r="Y1876" s="49">
        <v>321.83519999999999</v>
      </c>
      <c r="Z1876" s="49">
        <v>3002.1001000000001</v>
      </c>
      <c r="AA1876" s="49">
        <v>0.153</v>
      </c>
      <c r="AB1876" s="66">
        <f>Y1877/Price_data_Daily[[#This Row],[ASML]]-1</f>
        <v>3.0580557999870805E-2</v>
      </c>
      <c r="AC1876" s="68">
        <f>Z1877/Price_data_Daily[[#This Row],[S&amp;P500]]-1</f>
        <v>1.3060856964762779E-2</v>
      </c>
      <c r="AD1876" s="70">
        <f t="shared" si="60"/>
        <v>555.67448663156131</v>
      </c>
      <c r="AE1876" s="70">
        <f t="shared" si="61"/>
        <v>207.96420317008827</v>
      </c>
    </row>
    <row r="1877" spans="24:31">
      <c r="X1877" s="6">
        <v>43994</v>
      </c>
      <c r="Y1877" s="49">
        <v>331.6771</v>
      </c>
      <c r="Z1877" s="49">
        <v>3041.3101000000001</v>
      </c>
      <c r="AA1877" s="49">
        <v>0.15</v>
      </c>
      <c r="AB1877" s="66">
        <f>Y1878/Price_data_Daily[[#This Row],[ASML]]-1</f>
        <v>2.022931338943823E-2</v>
      </c>
      <c r="AC1877" s="68">
        <f>Z1878/Price_data_Daily[[#This Row],[S&amp;P500]]-1</f>
        <v>8.3122072951389292E-3</v>
      </c>
      <c r="AD1877" s="70">
        <f t="shared" si="60"/>
        <v>566.91539996414633</v>
      </c>
      <c r="AE1877" s="70">
        <f t="shared" si="61"/>
        <v>209.69284473680642</v>
      </c>
    </row>
    <row r="1878" spans="24:31">
      <c r="X1878" s="6">
        <v>43997</v>
      </c>
      <c r="Y1878" s="49">
        <v>338.38670000000002</v>
      </c>
      <c r="Z1878" s="49">
        <v>3066.5900999999999</v>
      </c>
      <c r="AA1878" s="49">
        <v>0.155</v>
      </c>
      <c r="AB1878" s="66">
        <f>Y1879/Price_data_Daily[[#This Row],[ASML]]-1</f>
        <v>5.8282432495129211E-3</v>
      </c>
      <c r="AC1878" s="68">
        <f>Z1879/Price_data_Daily[[#This Row],[S&amp;P500]]-1</f>
        <v>1.8962397354638227E-2</v>
      </c>
      <c r="AD1878" s="70">
        <f t="shared" si="60"/>
        <v>570.21952081703228</v>
      </c>
      <c r="AE1878" s="70">
        <f t="shared" si="61"/>
        <v>213.6691237811302</v>
      </c>
    </row>
    <row r="1879" spans="24:31">
      <c r="X1879" s="6">
        <v>43998</v>
      </c>
      <c r="Y1879" s="49">
        <v>340.35890000000001</v>
      </c>
      <c r="Z1879" s="49">
        <v>3124.74</v>
      </c>
      <c r="AA1879" s="49">
        <v>0.16</v>
      </c>
      <c r="AB1879" s="66">
        <f>Y1880/Price_data_Daily[[#This Row],[ASML]]-1</f>
        <v>2.9427759932236341E-2</v>
      </c>
      <c r="AC1879" s="68">
        <f>Z1880/Price_data_Daily[[#This Row],[S&amp;P500]]-1</f>
        <v>-3.6002995449221364E-3</v>
      </c>
      <c r="AD1879" s="70">
        <f t="shared" si="60"/>
        <v>586.99980398431069</v>
      </c>
      <c r="AE1879" s="70">
        <f t="shared" si="61"/>
        <v>212.89985093201707</v>
      </c>
    </row>
    <row r="1880" spans="24:31">
      <c r="X1880" s="6">
        <v>43999</v>
      </c>
      <c r="Y1880" s="49">
        <v>350.37490000000003</v>
      </c>
      <c r="Z1880" s="49">
        <v>3113.49</v>
      </c>
      <c r="AA1880" s="49">
        <v>0.16500000000000001</v>
      </c>
      <c r="AB1880" s="66">
        <f>Y1881/Price_data_Daily[[#This Row],[ASML]]-1</f>
        <v>-9.7404237575237085E-3</v>
      </c>
      <c r="AC1880" s="68">
        <f>Z1881/Price_data_Daily[[#This Row],[S&amp;P500]]-1</f>
        <v>5.9422063343705922E-4</v>
      </c>
      <c r="AD1880" s="70">
        <f t="shared" si="60"/>
        <v>581.28217714792015</v>
      </c>
      <c r="AE1880" s="70">
        <f t="shared" si="61"/>
        <v>213.02636041629654</v>
      </c>
    </row>
    <row r="1881" spans="24:31">
      <c r="X1881" s="6">
        <v>44000</v>
      </c>
      <c r="Y1881" s="49">
        <v>346.96210000000002</v>
      </c>
      <c r="Z1881" s="49">
        <v>3115.3400999999999</v>
      </c>
      <c r="AA1881" s="49">
        <v>0.14000000000000001</v>
      </c>
      <c r="AB1881" s="66">
        <f>Y1882/Price_data_Daily[[#This Row],[ASML]]-1</f>
        <v>4.9878646687921968E-3</v>
      </c>
      <c r="AC1881" s="68">
        <f>Z1882/Price_data_Daily[[#This Row],[S&amp;P500]]-1</f>
        <v>-5.6494955398288527E-3</v>
      </c>
      <c r="AD1881" s="70">
        <f t="shared" si="60"/>
        <v>584.18153398191487</v>
      </c>
      <c r="AE1881" s="70">
        <f t="shared" si="61"/>
        <v>211.8228689432587</v>
      </c>
    </row>
    <row r="1882" spans="24:31">
      <c r="X1882" s="6">
        <v>44001</v>
      </c>
      <c r="Y1882" s="49">
        <v>348.6927</v>
      </c>
      <c r="Z1882" s="49">
        <v>3097.74</v>
      </c>
      <c r="AA1882" s="49">
        <v>0.14299999999999999</v>
      </c>
      <c r="AB1882" s="66">
        <f>Y1883/Price_data_Daily[[#This Row],[ASML]]-1</f>
        <v>1.0036631108136351E-2</v>
      </c>
      <c r="AC1882" s="68">
        <f>Z1883/Price_data_Daily[[#This Row],[S&amp;P500]]-1</f>
        <v>6.4950899688160924E-3</v>
      </c>
      <c r="AD1882" s="70">
        <f t="shared" si="60"/>
        <v>590.04474853867657</v>
      </c>
      <c r="AE1882" s="70">
        <f t="shared" si="61"/>
        <v>213.1986775344979</v>
      </c>
    </row>
    <row r="1883" spans="24:31">
      <c r="X1883" s="6">
        <v>44004</v>
      </c>
      <c r="Y1883" s="49">
        <v>352.19240000000002</v>
      </c>
      <c r="Z1883" s="49">
        <v>3117.8600999999999</v>
      </c>
      <c r="AA1883" s="49">
        <v>0.14000000000000001</v>
      </c>
      <c r="AB1883" s="66">
        <f>Y1884/Price_data_Daily[[#This Row],[ASML]]-1</f>
        <v>6.4510193859945719E-3</v>
      </c>
      <c r="AC1883" s="68">
        <f>Z1884/Price_data_Daily[[#This Row],[S&amp;P500]]-1</f>
        <v>4.3074094312314237E-3</v>
      </c>
      <c r="AD1883" s="70">
        <f t="shared" si="60"/>
        <v>593.85113865010385</v>
      </c>
      <c r="AE1883" s="70">
        <f t="shared" si="61"/>
        <v>214.11701152883606</v>
      </c>
    </row>
    <row r="1884" spans="24:31">
      <c r="X1884" s="6">
        <v>44005</v>
      </c>
      <c r="Y1884" s="49">
        <v>354.46440000000001</v>
      </c>
      <c r="Z1884" s="49">
        <v>3131.29</v>
      </c>
      <c r="AA1884" s="49">
        <v>0.14000000000000001</v>
      </c>
      <c r="AB1884" s="66">
        <f>Y1885/Price_data_Daily[[#This Row],[ASML]]-1</f>
        <v>-1.3801103862616348E-2</v>
      </c>
      <c r="AC1884" s="68">
        <f>Z1885/Price_data_Daily[[#This Row],[S&amp;P500]]-1</f>
        <v>-2.5855126800775396E-2</v>
      </c>
      <c r="AD1884" s="70">
        <f t="shared" si="60"/>
        <v>585.65533740666081</v>
      </c>
      <c r="AE1884" s="70">
        <f t="shared" si="61"/>
        <v>208.58098904555493</v>
      </c>
    </row>
    <row r="1885" spans="24:31">
      <c r="X1885" s="6">
        <v>44006</v>
      </c>
      <c r="Y1885" s="49">
        <v>349.57240000000002</v>
      </c>
      <c r="Z1885" s="49">
        <v>3050.3301000000001</v>
      </c>
      <c r="AA1885" s="49">
        <v>0.13500000000000001</v>
      </c>
      <c r="AB1885" s="66">
        <f>Y1886/Price_data_Daily[[#This Row],[ASML]]-1</f>
        <v>1.3745078272769717E-2</v>
      </c>
      <c r="AC1885" s="68">
        <f>Z1886/Price_data_Daily[[#This Row],[S&amp;P500]]-1</f>
        <v>1.0959436816363022E-2</v>
      </c>
      <c r="AD1885" s="70">
        <f t="shared" si="60"/>
        <v>593.70521586018072</v>
      </c>
      <c r="AE1885" s="70">
        <f t="shared" si="61"/>
        <v>210.8669192160942</v>
      </c>
    </row>
    <row r="1886" spans="24:31">
      <c r="X1886" s="6">
        <v>44007</v>
      </c>
      <c r="Y1886" s="49">
        <v>354.37729999999999</v>
      </c>
      <c r="Z1886" s="49">
        <v>3083.76</v>
      </c>
      <c r="AA1886" s="49">
        <v>0.13</v>
      </c>
      <c r="AB1886" s="66">
        <f>Y1887/Price_data_Daily[[#This Row],[ASML]]-1</f>
        <v>-1.3067428415984739E-2</v>
      </c>
      <c r="AC1886" s="68">
        <f>Z1887/Price_data_Daily[[#This Row],[S&amp;P500]]-1</f>
        <v>-2.4226917788673585E-2</v>
      </c>
      <c r="AD1886" s="70">
        <f t="shared" si="60"/>
        <v>585.94701545173109</v>
      </c>
      <c r="AE1886" s="70">
        <f t="shared" si="61"/>
        <v>205.75826369989502</v>
      </c>
    </row>
    <row r="1887" spans="24:31">
      <c r="X1887" s="6">
        <v>44008</v>
      </c>
      <c r="Y1887" s="49">
        <v>349.74650000000003</v>
      </c>
      <c r="Z1887" s="49">
        <v>3009.05</v>
      </c>
      <c r="AA1887" s="49">
        <v>0.13300000000000001</v>
      </c>
      <c r="AB1887" s="66">
        <f>Y1888/Price_data_Daily[[#This Row],[ASML]]-1</f>
        <v>8.4309635693280427E-3</v>
      </c>
      <c r="AC1887" s="68">
        <f>Z1888/Price_data_Daily[[#This Row],[S&amp;P500]]-1</f>
        <v>1.468569814393228E-2</v>
      </c>
      <c r="AD1887" s="70">
        <f t="shared" si="60"/>
        <v>590.8871133925611</v>
      </c>
      <c r="AE1887" s="70">
        <f t="shared" si="61"/>
        <v>208.77996745121129</v>
      </c>
    </row>
    <row r="1888" spans="24:31">
      <c r="X1888" s="6">
        <v>44011</v>
      </c>
      <c r="Y1888" s="49">
        <v>352.6952</v>
      </c>
      <c r="Z1888" s="49">
        <v>3053.24</v>
      </c>
      <c r="AA1888" s="49">
        <v>0.125</v>
      </c>
      <c r="AB1888" s="66">
        <f>Y1889/Price_data_Daily[[#This Row],[ASML]]-1</f>
        <v>8.8266015528422059E-3</v>
      </c>
      <c r="AC1888" s="68">
        <f>Z1889/Price_data_Daily[[#This Row],[S&amp;P500]]-1</f>
        <v>1.5409859690034278E-2</v>
      </c>
      <c r="AD1888" s="70">
        <f t="shared" si="60"/>
        <v>596.10263850518629</v>
      </c>
      <c r="AE1888" s="70">
        <f t="shared" si="61"/>
        <v>211.99723745572439</v>
      </c>
    </row>
    <row r="1889" spans="24:31">
      <c r="X1889" s="6">
        <v>44012</v>
      </c>
      <c r="Y1889" s="49">
        <v>355.80829999999997</v>
      </c>
      <c r="Z1889" s="49">
        <v>3100.29</v>
      </c>
      <c r="AA1889" s="49">
        <v>0.13500000000000001</v>
      </c>
      <c r="AB1889" s="66">
        <f>Y1890/Price_data_Daily[[#This Row],[ASML]]-1</f>
        <v>-1.1955876240098418E-3</v>
      </c>
      <c r="AC1889" s="68">
        <f>Z1890/Price_data_Daily[[#This Row],[S&amp;P500]]-1</f>
        <v>5.0221430898400587E-3</v>
      </c>
      <c r="AD1889" s="70">
        <f t="shared" si="60"/>
        <v>595.38994556794989</v>
      </c>
      <c r="AE1889" s="70">
        <f t="shared" si="61"/>
        <v>213.06191791687783</v>
      </c>
    </row>
    <row r="1890" spans="24:31">
      <c r="X1890" s="6">
        <v>44013</v>
      </c>
      <c r="Y1890" s="49">
        <v>355.38290000000001</v>
      </c>
      <c r="Z1890" s="49">
        <v>3115.8600999999999</v>
      </c>
      <c r="AA1890" s="49">
        <v>0.13</v>
      </c>
      <c r="AB1890" s="66">
        <f>Y1891/Price_data_Daily[[#This Row],[ASML]]-1</f>
        <v>1.5315874793075279E-2</v>
      </c>
      <c r="AC1890" s="68">
        <f>Z1891/Price_data_Daily[[#This Row],[S&amp;P500]]-1</f>
        <v>4.5412501029813424E-3</v>
      </c>
      <c r="AD1890" s="70">
        <f t="shared" si="60"/>
        <v>604.50886342732451</v>
      </c>
      <c r="AE1890" s="70">
        <f t="shared" si="61"/>
        <v>214.02948537355925</v>
      </c>
    </row>
    <row r="1891" spans="24:31">
      <c r="X1891" s="6">
        <v>44014</v>
      </c>
      <c r="Y1891" s="49">
        <v>360.82589999999999</v>
      </c>
      <c r="Z1891" s="49">
        <v>3130.01</v>
      </c>
      <c r="AA1891" s="49">
        <v>0.13300000000000001</v>
      </c>
      <c r="AB1891" s="66">
        <f>Y1892/Price_data_Daily[[#This Row],[ASML]]-1</f>
        <v>3.2795594772991654E-2</v>
      </c>
      <c r="AC1891" s="68">
        <f>Z1892/Price_data_Daily[[#This Row],[S&amp;P500]]-1</f>
        <v>1.5881738397001799E-2</v>
      </c>
      <c r="AD1891" s="70">
        <f t="shared" si="60"/>
        <v>624.33409114896881</v>
      </c>
      <c r="AE1891" s="70">
        <f t="shared" si="61"/>
        <v>217.42864566950703</v>
      </c>
    </row>
    <row r="1892" spans="24:31">
      <c r="X1892" s="6">
        <v>44018</v>
      </c>
      <c r="Y1892" s="49">
        <v>372.65940000000001</v>
      </c>
      <c r="Z1892" s="49">
        <v>3179.72</v>
      </c>
      <c r="AA1892" s="49">
        <v>0.128</v>
      </c>
      <c r="AB1892" s="66">
        <f>Y1893/Price_data_Daily[[#This Row],[ASML]]-1</f>
        <v>-8.9242348374950486E-3</v>
      </c>
      <c r="AC1892" s="68">
        <f>Z1893/Price_data_Daily[[#This Row],[S&amp;P500]]-1</f>
        <v>-1.0818531191425618E-2</v>
      </c>
      <c r="AD1892" s="70">
        <f t="shared" si="60"/>
        <v>618.76238710250141</v>
      </c>
      <c r="AE1892" s="70">
        <f t="shared" si="61"/>
        <v>215.07638708442204</v>
      </c>
    </row>
    <row r="1893" spans="24:31">
      <c r="X1893" s="6">
        <v>44019</v>
      </c>
      <c r="Y1893" s="49">
        <v>369.33370000000002</v>
      </c>
      <c r="Z1893" s="49">
        <v>3145.3200999999999</v>
      </c>
      <c r="AA1893" s="49">
        <v>0.14000000000000001</v>
      </c>
      <c r="AB1893" s="66">
        <f>Y1894/Price_data_Daily[[#This Row],[ASML]]-1</f>
        <v>2.5941039228210006E-2</v>
      </c>
      <c r="AC1893" s="68">
        <f>Z1894/Price_data_Daily[[#This Row],[S&amp;P500]]-1</f>
        <v>7.8274386126868656E-3</v>
      </c>
      <c r="AD1893" s="70">
        <f t="shared" si="60"/>
        <v>634.81372645926831</v>
      </c>
      <c r="AE1893" s="70">
        <f t="shared" si="61"/>
        <v>216.75988430136383</v>
      </c>
    </row>
    <row r="1894" spans="24:31">
      <c r="X1894" s="6">
        <v>44020</v>
      </c>
      <c r="Y1894" s="49">
        <v>378.91460000000001</v>
      </c>
      <c r="Z1894" s="49">
        <v>3169.9398999999999</v>
      </c>
      <c r="AA1894" s="49">
        <v>0.13500000000000001</v>
      </c>
      <c r="AB1894" s="66">
        <f>Y1895/Price_data_Daily[[#This Row],[ASML]]-1</f>
        <v>7.1184905516967767E-3</v>
      </c>
      <c r="AC1894" s="68">
        <f>Z1895/Price_data_Daily[[#This Row],[S&amp;P500]]-1</f>
        <v>-5.6436085744084874E-3</v>
      </c>
      <c r="AD1894" s="70">
        <f t="shared" si="60"/>
        <v>639.332641973156</v>
      </c>
      <c r="AE1894" s="70">
        <f t="shared" si="61"/>
        <v>215.53657635973286</v>
      </c>
    </row>
    <row r="1895" spans="24:31">
      <c r="X1895" s="6">
        <v>44021</v>
      </c>
      <c r="Y1895" s="49">
        <v>381.61189999999999</v>
      </c>
      <c r="Z1895" s="49">
        <v>3152.05</v>
      </c>
      <c r="AA1895" s="49">
        <v>0.123</v>
      </c>
      <c r="AB1895" s="66">
        <f>Y1896/Price_data_Daily[[#This Row],[ASML]]-1</f>
        <v>2.8628562159618287E-3</v>
      </c>
      <c r="AC1895" s="68">
        <f>Z1896/Price_data_Daily[[#This Row],[S&amp;P500]]-1</f>
        <v>1.046620453355751E-2</v>
      </c>
      <c r="AD1895" s="70">
        <f t="shared" si="60"/>
        <v>641.16295940129612</v>
      </c>
      <c r="AE1895" s="70">
        <f t="shared" si="61"/>
        <v>217.79242625237657</v>
      </c>
    </row>
    <row r="1896" spans="24:31">
      <c r="X1896" s="6">
        <v>44022</v>
      </c>
      <c r="Y1896" s="49">
        <v>382.70440000000002</v>
      </c>
      <c r="Z1896" s="49">
        <v>3185.04</v>
      </c>
      <c r="AA1896" s="49">
        <v>0.12</v>
      </c>
      <c r="AB1896" s="66">
        <f>Y1897/Price_data_Daily[[#This Row],[ASML]]-1</f>
        <v>-1.8264226907242276E-2</v>
      </c>
      <c r="AC1896" s="68">
        <f>Z1897/Price_data_Daily[[#This Row],[S&amp;P500]]-1</f>
        <v>-9.3625197799713789E-3</v>
      </c>
      <c r="AD1896" s="70">
        <f t="shared" si="60"/>
        <v>629.45261362627184</v>
      </c>
      <c r="AE1896" s="70">
        <f t="shared" si="61"/>
        <v>215.75334035366075</v>
      </c>
    </row>
    <row r="1897" spans="24:31">
      <c r="X1897" s="6">
        <v>44025</v>
      </c>
      <c r="Y1897" s="49">
        <v>375.71460000000002</v>
      </c>
      <c r="Z1897" s="49">
        <v>3155.22</v>
      </c>
      <c r="AA1897" s="49">
        <v>0.125</v>
      </c>
      <c r="AB1897" s="66">
        <f>Y1898/Price_data_Daily[[#This Row],[ASML]]-1</f>
        <v>2.1125609704813142E-2</v>
      </c>
      <c r="AC1897" s="68">
        <f>Z1898/Price_data_Daily[[#This Row],[S&amp;P500]]-1</f>
        <v>1.3406355182839835E-2</v>
      </c>
      <c r="AD1897" s="70">
        <f t="shared" si="60"/>
        <v>642.75018386941497</v>
      </c>
      <c r="AE1897" s="70">
        <f t="shared" si="61"/>
        <v>218.64580626632605</v>
      </c>
    </row>
    <row r="1898" spans="24:31">
      <c r="X1898" s="6">
        <v>44026</v>
      </c>
      <c r="Y1898" s="49">
        <v>383.65179999999998</v>
      </c>
      <c r="Z1898" s="49">
        <v>3197.52</v>
      </c>
      <c r="AA1898" s="49">
        <v>0.13300000000000001</v>
      </c>
      <c r="AB1898" s="66">
        <f>Y1899/Price_data_Daily[[#This Row],[ASML]]-1</f>
        <v>-5.3927285105921596E-2</v>
      </c>
      <c r="AC1898" s="68">
        <f>Z1899/Price_data_Daily[[#This Row],[S&amp;P500]]-1</f>
        <v>9.0820698541369538E-3</v>
      </c>
      <c r="AD1898" s="70">
        <f t="shared" si="60"/>
        <v>608.08841145200552</v>
      </c>
      <c r="AE1898" s="70">
        <f t="shared" si="61"/>
        <v>220.63156275215093</v>
      </c>
    </row>
    <row r="1899" spans="24:31">
      <c r="X1899" s="6">
        <v>44027</v>
      </c>
      <c r="Y1899" s="49">
        <v>362.96249999999998</v>
      </c>
      <c r="Z1899" s="49">
        <v>3226.5601000000001</v>
      </c>
      <c r="AA1899" s="49">
        <v>0.125</v>
      </c>
      <c r="AB1899" s="66">
        <f>Y1900/Price_data_Daily[[#This Row],[ASML]]-1</f>
        <v>2.6076798567345127E-2</v>
      </c>
      <c r="AC1899" s="68">
        <f>Z1900/Price_data_Daily[[#This Row],[S&amp;P500]]-1</f>
        <v>-3.4061042284631027E-3</v>
      </c>
      <c r="AD1899" s="70">
        <f t="shared" si="60"/>
        <v>623.94541046857637</v>
      </c>
      <c r="AE1899" s="70">
        <f t="shared" si="61"/>
        <v>219.88006865332841</v>
      </c>
    </row>
    <row r="1900" spans="24:31">
      <c r="X1900" s="6">
        <v>44028</v>
      </c>
      <c r="Y1900" s="49">
        <v>372.42739999999998</v>
      </c>
      <c r="Z1900" s="49">
        <v>3215.5700999999999</v>
      </c>
      <c r="AA1900" s="49">
        <v>0.10299999999999999</v>
      </c>
      <c r="AB1900" s="66">
        <f>Y1901/Price_data_Daily[[#This Row],[ASML]]-1</f>
        <v>-4.2314287294651365E-3</v>
      </c>
      <c r="AC1900" s="68">
        <f>Z1901/Price_data_Daily[[#This Row],[S&amp;P500]]-1</f>
        <v>2.8486084007313117E-3</v>
      </c>
      <c r="AD1900" s="70">
        <f t="shared" si="60"/>
        <v>621.30522993310171</v>
      </c>
      <c r="AE1900" s="70">
        <f t="shared" si="61"/>
        <v>220.50642086404767</v>
      </c>
    </row>
    <row r="1901" spans="24:31">
      <c r="X1901" s="6">
        <v>44029</v>
      </c>
      <c r="Y1901" s="49">
        <v>370.85149999999999</v>
      </c>
      <c r="Z1901" s="49">
        <v>3224.73</v>
      </c>
      <c r="AA1901" s="49">
        <v>0.105</v>
      </c>
      <c r="AB1901" s="66">
        <f>Y1902/Price_data_Daily[[#This Row],[ASML]]-1</f>
        <v>2.0568879996440526E-2</v>
      </c>
      <c r="AC1901" s="68">
        <f>Z1902/Price_data_Daily[[#This Row],[S&amp;P500]]-1</f>
        <v>8.4069363946748243E-3</v>
      </c>
      <c r="AD1901" s="70">
        <f t="shared" si="60"/>
        <v>634.08478264875657</v>
      </c>
      <c r="AE1901" s="70">
        <f t="shared" si="61"/>
        <v>222.36020431886911</v>
      </c>
    </row>
    <row r="1902" spans="24:31">
      <c r="X1902" s="6">
        <v>44032</v>
      </c>
      <c r="Y1902" s="49">
        <v>378.47949999999997</v>
      </c>
      <c r="Z1902" s="49">
        <v>3251.8400999999999</v>
      </c>
      <c r="AA1902" s="49">
        <v>0.105</v>
      </c>
      <c r="AB1902" s="66">
        <f>Y1903/Price_data_Daily[[#This Row],[ASML]]-1</f>
        <v>-1.9566713652919066E-2</v>
      </c>
      <c r="AC1902" s="68">
        <f>Z1903/Price_data_Daily[[#This Row],[S&amp;P500]]-1</f>
        <v>1.6790185962711757E-3</v>
      </c>
      <c r="AD1902" s="70">
        <f t="shared" si="60"/>
        <v>621.67782727499491</v>
      </c>
      <c r="AE1902" s="70">
        <f t="shared" si="61"/>
        <v>222.73355123699116</v>
      </c>
    </row>
    <row r="1903" spans="24:31">
      <c r="X1903" s="6">
        <v>44033</v>
      </c>
      <c r="Y1903" s="49">
        <v>371.07389999999998</v>
      </c>
      <c r="Z1903" s="49">
        <v>3257.3</v>
      </c>
      <c r="AA1903" s="49">
        <v>0.11</v>
      </c>
      <c r="AB1903" s="66">
        <f>Y1904/Price_data_Daily[[#This Row],[ASML]]-1</f>
        <v>2.2875227818502042E-2</v>
      </c>
      <c r="AC1903" s="68">
        <f>Z1904/Price_data_Daily[[#This Row],[S&amp;P500]]-1</f>
        <v>5.7470911491110943E-3</v>
      </c>
      <c r="AD1903" s="70">
        <f t="shared" si="60"/>
        <v>635.89884920362181</v>
      </c>
      <c r="AE1903" s="70">
        <f t="shared" si="61"/>
        <v>224.01362125791536</v>
      </c>
    </row>
    <row r="1904" spans="24:31">
      <c r="X1904" s="6">
        <v>44034</v>
      </c>
      <c r="Y1904" s="49">
        <v>379.56229999999999</v>
      </c>
      <c r="Z1904" s="49">
        <v>3276.02</v>
      </c>
      <c r="AA1904" s="49">
        <v>0.1</v>
      </c>
      <c r="AB1904" s="66">
        <f>Y1905/Price_data_Daily[[#This Row],[ASML]]-1</f>
        <v>-2.1319293301784725E-2</v>
      </c>
      <c r="AC1904" s="68">
        <f>Z1905/Price_data_Daily[[#This Row],[S&amp;P500]]-1</f>
        <v>-1.2319857632126729E-2</v>
      </c>
      <c r="AD1904" s="70">
        <f t="shared" si="60"/>
        <v>622.34193512718241</v>
      </c>
      <c r="AE1904" s="70">
        <f t="shared" si="61"/>
        <v>221.2538053363607</v>
      </c>
    </row>
    <row r="1905" spans="24:31">
      <c r="X1905" s="6">
        <v>44035</v>
      </c>
      <c r="Y1905" s="49">
        <v>371.47030000000001</v>
      </c>
      <c r="Z1905" s="49">
        <v>3235.6599000000001</v>
      </c>
      <c r="AA1905" s="49">
        <v>0.10299999999999999</v>
      </c>
      <c r="AB1905" s="66">
        <f>Y1906/Price_data_Daily[[#This Row],[ASML]]-1</f>
        <v>-4.3073160896039409E-2</v>
      </c>
      <c r="AC1905" s="68">
        <f>Z1906/Price_data_Daily[[#This Row],[S&amp;P500]]-1</f>
        <v>-6.1903910234818449E-3</v>
      </c>
      <c r="AD1905" s="70">
        <f t="shared" si="60"/>
        <v>595.53570082309682</v>
      </c>
      <c r="AE1905" s="70">
        <f t="shared" si="61"/>
        <v>219.88415776589528</v>
      </c>
    </row>
    <row r="1906" spans="24:31">
      <c r="X1906" s="6">
        <v>44036</v>
      </c>
      <c r="Y1906" s="49">
        <v>355.4699</v>
      </c>
      <c r="Z1906" s="49">
        <v>3215.6298999999999</v>
      </c>
      <c r="AA1906" s="49">
        <v>9.8000000000000004E-2</v>
      </c>
      <c r="AB1906" s="66">
        <f>Y1907/Price_data_Daily[[#This Row],[ASML]]-1</f>
        <v>3.8348675935712118E-2</v>
      </c>
      <c r="AC1906" s="68">
        <f>Z1907/Price_data_Daily[[#This Row],[S&amp;P500]]-1</f>
        <v>7.3951296447394288E-3</v>
      </c>
      <c r="AD1906" s="70">
        <f t="shared" si="60"/>
        <v>618.37370642210897</v>
      </c>
      <c r="AE1906" s="70">
        <f t="shared" si="61"/>
        <v>221.51022961939842</v>
      </c>
    </row>
    <row r="1907" spans="24:31">
      <c r="X1907" s="6">
        <v>44039</v>
      </c>
      <c r="Y1907" s="49">
        <v>369.10169999999999</v>
      </c>
      <c r="Z1907" s="49">
        <v>3239.4099000000001</v>
      </c>
      <c r="AA1907" s="49">
        <v>9.2999999999999999E-2</v>
      </c>
      <c r="AB1907" s="66">
        <f>Y1908/Price_data_Daily[[#This Row],[ASML]]-1</f>
        <v>-1.419662927588794E-2</v>
      </c>
      <c r="AC1907" s="68">
        <f>Z1908/Price_data_Daily[[#This Row],[S&amp;P500]]-1</f>
        <v>-6.4734012203889746E-3</v>
      </c>
      <c r="AD1907" s="70">
        <f t="shared" si="60"/>
        <v>609.59488415807755</v>
      </c>
      <c r="AE1907" s="70">
        <f t="shared" si="61"/>
        <v>220.07630502865155</v>
      </c>
    </row>
    <row r="1908" spans="24:31">
      <c r="X1908" s="6">
        <v>44040</v>
      </c>
      <c r="Y1908" s="49">
        <v>363.86169999999998</v>
      </c>
      <c r="Z1908" s="49">
        <v>3218.4398999999999</v>
      </c>
      <c r="AA1908" s="49">
        <v>0.10299999999999999</v>
      </c>
      <c r="AB1908" s="66">
        <f>Y1909/Price_data_Daily[[#This Row],[ASML]]-1</f>
        <v>-3.119399486123442E-2</v>
      </c>
      <c r="AC1908" s="68">
        <f>Z1909/Price_data_Daily[[#This Row],[S&amp;P500]]-1</f>
        <v>1.2428381838045288E-2</v>
      </c>
      <c r="AD1908" s="70">
        <f t="shared" si="60"/>
        <v>590.57918447421571</v>
      </c>
      <c r="AE1908" s="70">
        <f t="shared" si="61"/>
        <v>222.81149738105375</v>
      </c>
    </row>
    <row r="1909" spans="24:31">
      <c r="X1909" s="6">
        <v>44041</v>
      </c>
      <c r="Y1909" s="49">
        <v>352.51139999999998</v>
      </c>
      <c r="Z1909" s="49">
        <v>3258.4398999999999</v>
      </c>
      <c r="AA1909" s="49">
        <v>0.09</v>
      </c>
      <c r="AB1909" s="66">
        <f>Y1910/Price_data_Daily[[#This Row],[ASML]]-1</f>
        <v>-5.1830947878563904E-3</v>
      </c>
      <c r="AC1909" s="68">
        <f>Z1910/Price_data_Daily[[#This Row],[S&amp;P500]]-1</f>
        <v>-3.7502302865859427E-3</v>
      </c>
      <c r="AD1909" s="70">
        <f t="shared" si="60"/>
        <v>587.51815658135092</v>
      </c>
      <c r="AE1909" s="70">
        <f t="shared" si="61"/>
        <v>221.97590295537577</v>
      </c>
    </row>
    <row r="1910" spans="24:31">
      <c r="X1910" s="6">
        <v>44042</v>
      </c>
      <c r="Y1910" s="49">
        <v>350.68430000000001</v>
      </c>
      <c r="Z1910" s="49">
        <v>3246.22</v>
      </c>
      <c r="AA1910" s="49">
        <v>8.5000000000000006E-2</v>
      </c>
      <c r="AB1910" s="66">
        <f>Y1911/Price_data_Daily[[#This Row],[ASML]]-1</f>
        <v>-2.4839435355389461E-2</v>
      </c>
      <c r="AC1910" s="68">
        <f>Z1911/Price_data_Daily[[#This Row],[S&amp;P500]]-1</f>
        <v>7.6704906013764784E-3</v>
      </c>
      <c r="AD1910" s="70">
        <f t="shared" si="60"/>
        <v>572.92453731083083</v>
      </c>
      <c r="AE1910" s="70">
        <f t="shared" si="61"/>
        <v>223.67856703272705</v>
      </c>
    </row>
    <row r="1911" spans="24:31">
      <c r="X1911" s="6">
        <v>44043</v>
      </c>
      <c r="Y1911" s="49">
        <v>341.9735</v>
      </c>
      <c r="Z1911" s="49">
        <v>3271.1201000000001</v>
      </c>
      <c r="AA1911" s="49">
        <v>8.3000000000000004E-2</v>
      </c>
      <c r="AB1911" s="66">
        <f>Y1912/Price_data_Daily[[#This Row],[ASML]]-1</f>
        <v>3.6441127748202851E-2</v>
      </c>
      <c r="AC1911" s="68">
        <f>Z1912/Price_data_Daily[[#This Row],[S&amp;P500]]-1</f>
        <v>7.1810264624645459E-3</v>
      </c>
      <c r="AD1911" s="70">
        <f t="shared" si="60"/>
        <v>593.80255356505484</v>
      </c>
      <c r="AE1911" s="70">
        <f t="shared" si="61"/>
        <v>225.28480874167522</v>
      </c>
    </row>
    <row r="1912" spans="24:31">
      <c r="X1912" s="6">
        <v>44046</v>
      </c>
      <c r="Y1912" s="49">
        <v>354.43540000000002</v>
      </c>
      <c r="Z1912" s="49">
        <v>3294.6100999999999</v>
      </c>
      <c r="AA1912" s="49">
        <v>7.8E-2</v>
      </c>
      <c r="AB1912" s="66">
        <f>Y1913/Price_data_Daily[[#This Row],[ASML]]-1</f>
        <v>1.0147124130377438E-2</v>
      </c>
      <c r="AC1912" s="68">
        <f>Z1913/Price_data_Daily[[#This Row],[S&amp;P500]]-1</f>
        <v>3.6119296787198163E-3</v>
      </c>
      <c r="AD1912" s="70">
        <f t="shared" si="60"/>
        <v>599.82794178501456</v>
      </c>
      <c r="AE1912" s="70">
        <f t="shared" si="61"/>
        <v>226.098521628534</v>
      </c>
    </row>
    <row r="1913" spans="24:31">
      <c r="X1913" s="6">
        <v>44047</v>
      </c>
      <c r="Y1913" s="49">
        <v>358.03190000000001</v>
      </c>
      <c r="Z1913" s="49">
        <v>3306.51</v>
      </c>
      <c r="AA1913" s="49">
        <v>0.09</v>
      </c>
      <c r="AB1913" s="66">
        <f>Y1914/Price_data_Daily[[#This Row],[ASML]]-1</f>
        <v>-4.9146458737336918E-3</v>
      </c>
      <c r="AC1913" s="68">
        <f>Z1914/Price_data_Daily[[#This Row],[S&amp;P500]]-1</f>
        <v>6.4297401187354275E-3</v>
      </c>
      <c r="AD1913" s="70">
        <f t="shared" si="60"/>
        <v>596.87999986597072</v>
      </c>
      <c r="AE1913" s="70">
        <f t="shared" si="61"/>
        <v>227.55227636383574</v>
      </c>
    </row>
    <row r="1914" spans="24:31">
      <c r="X1914" s="6">
        <v>44048</v>
      </c>
      <c r="Y1914" s="49">
        <v>356.27229999999997</v>
      </c>
      <c r="Z1914" s="49">
        <v>3327.77</v>
      </c>
      <c r="AA1914" s="49">
        <v>9.5000000000000001E-2</v>
      </c>
      <c r="AB1914" s="66">
        <f>Y1915/Price_data_Daily[[#This Row],[ASML]]-1</f>
        <v>1.9538426085889959E-3</v>
      </c>
      <c r="AC1914" s="68">
        <f>Z1915/Price_data_Daily[[#This Row],[S&amp;P500]]-1</f>
        <v>6.4276978276744945E-3</v>
      </c>
      <c r="AD1914" s="70">
        <f t="shared" si="60"/>
        <v>598.04620944192345</v>
      </c>
      <c r="AE1914" s="70">
        <f t="shared" si="61"/>
        <v>229.01491363630197</v>
      </c>
    </row>
    <row r="1915" spans="24:31">
      <c r="X1915" s="6">
        <v>44049</v>
      </c>
      <c r="Y1915" s="49">
        <v>356.96839999999997</v>
      </c>
      <c r="Z1915" s="49">
        <v>3349.1599000000001</v>
      </c>
      <c r="AA1915" s="49">
        <v>8.7999999999999995E-2</v>
      </c>
      <c r="AB1915" s="66">
        <f>Y1916/Price_data_Daily[[#This Row],[ASML]]-1</f>
        <v>-8.558460636851839E-3</v>
      </c>
      <c r="AC1915" s="68">
        <f>Z1916/Price_data_Daily[[#This Row],[S&amp;P500]]-1</f>
        <v>6.3302441904911078E-4</v>
      </c>
      <c r="AD1915" s="70">
        <f t="shared" si="60"/>
        <v>592.92785449939629</v>
      </c>
      <c r="AE1915" s="70">
        <f t="shared" si="61"/>
        <v>229.15988566896016</v>
      </c>
    </row>
    <row r="1916" spans="24:31">
      <c r="X1916" s="6">
        <v>44050</v>
      </c>
      <c r="Y1916" s="49">
        <v>353.91329999999999</v>
      </c>
      <c r="Z1916" s="49">
        <v>3351.28</v>
      </c>
      <c r="AA1916" s="49">
        <v>8.7999999999999995E-2</v>
      </c>
      <c r="AB1916" s="66">
        <f>Y1917/Price_data_Daily[[#This Row],[ASML]]-1</f>
        <v>-1.8029839511541912E-3</v>
      </c>
      <c r="AC1916" s="68">
        <f>Z1917/Price_data_Daily[[#This Row],[S&amp;P500]]-1</f>
        <v>2.7422358024395965E-3</v>
      </c>
      <c r="AD1916" s="70">
        <f t="shared" si="60"/>
        <v>591.85881509354158</v>
      </c>
      <c r="AE1916" s="70">
        <f t="shared" si="61"/>
        <v>229.78829611192455</v>
      </c>
    </row>
    <row r="1917" spans="24:31">
      <c r="X1917" s="6">
        <v>44053</v>
      </c>
      <c r="Y1917" s="49">
        <v>353.27519999999998</v>
      </c>
      <c r="Z1917" s="49">
        <v>3360.47</v>
      </c>
      <c r="AA1917" s="49">
        <v>8.7999999999999995E-2</v>
      </c>
      <c r="AB1917" s="66">
        <f>Y1918/Price_data_Daily[[#This Row],[ASML]]-1</f>
        <v>-1.1220147918676426E-2</v>
      </c>
      <c r="AC1917" s="68">
        <f>Z1918/Price_data_Daily[[#This Row],[S&amp;P500]]-1</f>
        <v>-7.9691531244141522E-3</v>
      </c>
      <c r="AD1917" s="70">
        <f t="shared" si="60"/>
        <v>585.21807164121947</v>
      </c>
      <c r="AE1917" s="70">
        <f t="shared" si="61"/>
        <v>227.9570779940104</v>
      </c>
    </row>
    <row r="1918" spans="24:31">
      <c r="X1918" s="6">
        <v>44054</v>
      </c>
      <c r="Y1918" s="49">
        <v>349.31139999999999</v>
      </c>
      <c r="Z1918" s="49">
        <v>3333.6898999999999</v>
      </c>
      <c r="AA1918" s="49">
        <v>0.1</v>
      </c>
      <c r="AB1918" s="66">
        <f>Y1919/Price_data_Daily[[#This Row],[ASML]]-1</f>
        <v>3.7364082592208581E-2</v>
      </c>
      <c r="AC1918" s="68">
        <f>Z1919/Price_data_Daily[[#This Row],[S&amp;P500]]-1</f>
        <v>1.3996562787678579E-2</v>
      </c>
      <c r="AD1918" s="70">
        <f t="shared" si="60"/>
        <v>607.08420800447504</v>
      </c>
      <c r="AE1918" s="70">
        <f t="shared" si="61"/>
        <v>231.14769354904931</v>
      </c>
    </row>
    <row r="1919" spans="24:31">
      <c r="X1919" s="6">
        <v>44055</v>
      </c>
      <c r="Y1919" s="49">
        <v>362.36309999999997</v>
      </c>
      <c r="Z1919" s="49">
        <v>3380.3501000000001</v>
      </c>
      <c r="AA1919" s="49">
        <v>0.1</v>
      </c>
      <c r="AB1919" s="66">
        <f>Y1920/Price_data_Daily[[#This Row],[ASML]]-1</f>
        <v>-1.3329171761689018E-4</v>
      </c>
      <c r="AC1919" s="68">
        <f>Z1920/Price_data_Daily[[#This Row],[S&amp;P500]]-1</f>
        <v>-2.0471844025859998E-3</v>
      </c>
      <c r="AD1919" s="70">
        <f t="shared" si="60"/>
        <v>607.00328870765202</v>
      </c>
      <c r="AE1919" s="70">
        <f t="shared" si="61"/>
        <v>230.67449159612195</v>
      </c>
    </row>
    <row r="1920" spans="24:31">
      <c r="X1920" s="6">
        <v>44056</v>
      </c>
      <c r="Y1920" s="49">
        <v>362.31479999999999</v>
      </c>
      <c r="Z1920" s="49">
        <v>3373.4299000000001</v>
      </c>
      <c r="AA1920" s="49">
        <v>0.09</v>
      </c>
      <c r="AB1920" s="66">
        <f>Y1921/Price_data_Daily[[#This Row],[ASML]]-1</f>
        <v>-9.7663689145461863E-3</v>
      </c>
      <c r="AC1920" s="68">
        <f>Z1921/Price_data_Daily[[#This Row],[S&amp;P500]]-1</f>
        <v>-1.718725502491969E-4</v>
      </c>
      <c r="AD1920" s="70">
        <f t="shared" si="60"/>
        <v>601.07507065779032</v>
      </c>
      <c r="AE1920" s="70">
        <f t="shared" si="61"/>
        <v>230.6348449829739</v>
      </c>
    </row>
    <row r="1921" spans="24:31">
      <c r="X1921" s="6">
        <v>44057</v>
      </c>
      <c r="Y1921" s="49">
        <v>358.77629999999999</v>
      </c>
      <c r="Z1921" s="49">
        <v>3372.8501000000001</v>
      </c>
      <c r="AA1921" s="49">
        <v>8.7999999999999995E-2</v>
      </c>
      <c r="AB1921" s="66">
        <f>Y1922/Price_data_Daily[[#This Row],[ASML]]-1</f>
        <v>1.9967874132154284E-2</v>
      </c>
      <c r="AC1921" s="68">
        <f>Z1922/Price_data_Daily[[#This Row],[S&amp;P500]]-1</f>
        <v>2.709844709671394E-3</v>
      </c>
      <c r="AD1921" s="70">
        <f t="shared" si="60"/>
        <v>613.07726201266087</v>
      </c>
      <c r="AE1921" s="70">
        <f t="shared" si="61"/>
        <v>231.2598295975169</v>
      </c>
    </row>
    <row r="1922" spans="24:31">
      <c r="X1922" s="6">
        <v>44060</v>
      </c>
      <c r="Y1922" s="49">
        <v>365.94029999999998</v>
      </c>
      <c r="Z1922" s="49">
        <v>3381.99</v>
      </c>
      <c r="AA1922" s="49">
        <v>8.5000000000000006E-2</v>
      </c>
      <c r="AB1922" s="66">
        <f>Y1923/Price_data_Daily[[#This Row],[ASML]]-1</f>
        <v>-3.4082062019404891E-3</v>
      </c>
      <c r="AC1922" s="68">
        <f>Z1923/Price_data_Daily[[#This Row],[S&amp;P500]]-1</f>
        <v>2.3033775972136628E-3</v>
      </c>
      <c r="AD1922" s="70">
        <f t="shared" si="60"/>
        <v>610.98776828600057</v>
      </c>
      <c r="AE1922" s="70">
        <f t="shared" si="61"/>
        <v>231.79250830814726</v>
      </c>
    </row>
    <row r="1923" spans="24:31">
      <c r="X1923" s="6">
        <v>44061</v>
      </c>
      <c r="Y1923" s="49">
        <v>364.69310000000002</v>
      </c>
      <c r="Z1923" s="49">
        <v>3389.78</v>
      </c>
      <c r="AA1923" s="49">
        <v>0.1</v>
      </c>
      <c r="AB1923" s="66">
        <f>Y1924/Price_data_Daily[[#This Row],[ASML]]-1</f>
        <v>-6.0442602286689961E-3</v>
      </c>
      <c r="AC1923" s="68">
        <f>Z1924/Price_data_Daily[[#This Row],[S&amp;P500]]-1</f>
        <v>-4.4043861253533212E-3</v>
      </c>
      <c r="AD1923" s="70">
        <f t="shared" si="60"/>
        <v>607.29479921794632</v>
      </c>
      <c r="AE1923" s="70">
        <f t="shared" si="61"/>
        <v>230.771604600594</v>
      </c>
    </row>
    <row r="1924" spans="24:31">
      <c r="X1924" s="6">
        <v>44062</v>
      </c>
      <c r="Y1924" s="49">
        <v>362.48880000000003</v>
      </c>
      <c r="Z1924" s="49">
        <v>3374.8501000000001</v>
      </c>
      <c r="AA1924" s="49">
        <v>9.5000000000000001E-2</v>
      </c>
      <c r="AB1924" s="66">
        <f>Y1925/Price_data_Daily[[#This Row],[ASML]]-1</f>
        <v>-7.3878144648884536E-3</v>
      </c>
      <c r="AC1924" s="68">
        <f>Z1925/Price_data_Daily[[#This Row],[S&amp;P500]]-1</f>
        <v>3.158629178819039E-3</v>
      </c>
      <c r="AD1924" s="70">
        <f t="shared" si="60"/>
        <v>602.80821791583242</v>
      </c>
      <c r="AE1924" s="70">
        <f t="shared" si="61"/>
        <v>231.50052652452834</v>
      </c>
    </row>
    <row r="1925" spans="24:31">
      <c r="X1925" s="6">
        <v>44063</v>
      </c>
      <c r="Y1925" s="49">
        <v>359.81079999999997</v>
      </c>
      <c r="Z1925" s="49">
        <v>3385.51</v>
      </c>
      <c r="AA1925" s="49">
        <v>8.7999999999999995E-2</v>
      </c>
      <c r="AB1925" s="66">
        <f>Y1926/Price_data_Daily[[#This Row],[ASML]]-1</f>
        <v>-1.3423721578109671E-4</v>
      </c>
      <c r="AC1925" s="68">
        <f>Z1926/Price_data_Daily[[#This Row],[S&amp;P500]]-1</f>
        <v>3.4411063621138105E-3</v>
      </c>
      <c r="AD1925" s="70">
        <f t="shared" si="60"/>
        <v>602.72729861900939</v>
      </c>
      <c r="AE1925" s="70">
        <f t="shared" si="61"/>
        <v>232.29714445918458</v>
      </c>
    </row>
    <row r="1926" spans="24:31">
      <c r="X1926" s="6">
        <v>44064</v>
      </c>
      <c r="Y1926" s="49">
        <v>359.76249999999999</v>
      </c>
      <c r="Z1926" s="49">
        <v>3397.1599000000001</v>
      </c>
      <c r="AA1926" s="49">
        <v>8.7999999999999995E-2</v>
      </c>
      <c r="AB1926" s="66">
        <f>Y1927/Price_data_Daily[[#This Row],[ASML]]-1</f>
        <v>1.5774295542198002E-2</v>
      </c>
      <c r="AC1926" s="68">
        <f>Z1927/Price_data_Daily[[#This Row],[S&amp;P500]]-1</f>
        <v>1.0043713279436872E-2</v>
      </c>
      <c r="AD1926" s="70">
        <f t="shared" si="60"/>
        <v>612.23489715877622</v>
      </c>
      <c r="AE1926" s="70">
        <f t="shared" si="61"/>
        <v>234.63027037376455</v>
      </c>
    </row>
    <row r="1927" spans="24:31">
      <c r="X1927" s="6">
        <v>44067</v>
      </c>
      <c r="Y1927" s="49">
        <v>365.4375</v>
      </c>
      <c r="Z1927" s="49">
        <v>3431.28</v>
      </c>
      <c r="AA1927" s="49">
        <v>8.5000000000000006E-2</v>
      </c>
      <c r="AB1927" s="66">
        <f>Y1928/Price_data_Daily[[#This Row],[ASML]]-1</f>
        <v>7.5131862493587054E-3</v>
      </c>
      <c r="AC1927" s="68">
        <f>Z1928/Price_data_Daily[[#This Row],[S&amp;P500]]-1</f>
        <v>3.5963547131099283E-3</v>
      </c>
      <c r="AD1927" s="70">
        <f t="shared" si="60"/>
        <v>616.83473196948705</v>
      </c>
      <c r="AE1927" s="70">
        <f t="shared" si="61"/>
        <v>235.47408405246148</v>
      </c>
    </row>
    <row r="1928" spans="24:31">
      <c r="X1928" s="6">
        <v>44068</v>
      </c>
      <c r="Y1928" s="49">
        <v>368.18310000000002</v>
      </c>
      <c r="Z1928" s="49">
        <v>3443.6201000000001</v>
      </c>
      <c r="AA1928" s="49">
        <v>9.5000000000000001E-2</v>
      </c>
      <c r="AB1928" s="66">
        <f>Y1929/Price_data_Daily[[#This Row],[ASML]]-1</f>
        <v>1.3365904084136293E-2</v>
      </c>
      <c r="AC1928" s="68">
        <f>Z1929/Price_data_Daily[[#This Row],[S&amp;P500]]-1</f>
        <v>1.0195636853205681E-2</v>
      </c>
      <c r="AD1928" s="70">
        <f t="shared" si="60"/>
        <v>625.07928583275509</v>
      </c>
      <c r="AE1928" s="70">
        <f t="shared" si="61"/>
        <v>237.87489230180159</v>
      </c>
    </row>
    <row r="1929" spans="24:31">
      <c r="X1929" s="6">
        <v>44069</v>
      </c>
      <c r="Y1929" s="49">
        <v>373.10419999999999</v>
      </c>
      <c r="Z1929" s="49">
        <v>3478.73</v>
      </c>
      <c r="AA1929" s="49">
        <v>9.2999999999999999E-2</v>
      </c>
      <c r="AB1929" s="66">
        <f>Y1930/Price_data_Daily[[#This Row],[ASML]]-1</f>
        <v>-2.5134801484411051E-2</v>
      </c>
      <c r="AC1929" s="68">
        <f>Z1930/Price_data_Daily[[#This Row],[S&amp;P500]]-1</f>
        <v>1.6730243508407128E-3</v>
      </c>
      <c r="AD1929" s="70">
        <f t="shared" si="60"/>
        <v>609.36804207133139</v>
      </c>
      <c r="AE1929" s="70">
        <f t="shared" si="61"/>
        <v>238.27286278907613</v>
      </c>
    </row>
    <row r="1930" spans="24:31">
      <c r="X1930" s="6">
        <v>44070</v>
      </c>
      <c r="Y1930" s="49">
        <v>363.72629999999998</v>
      </c>
      <c r="Z1930" s="49">
        <v>3484.55</v>
      </c>
      <c r="AA1930" s="49">
        <v>9.5000000000000001E-2</v>
      </c>
      <c r="AB1930" s="66">
        <f>Y1931/Price_data_Daily[[#This Row],[ASML]]-1</f>
        <v>8.6386384487457946E-3</v>
      </c>
      <c r="AC1930" s="68">
        <f>Z1931/Price_data_Daily[[#This Row],[S&amp;P500]]-1</f>
        <v>6.732576659826961E-3</v>
      </c>
      <c r="AD1930" s="70">
        <f t="shared" si="60"/>
        <v>614.6321522690057</v>
      </c>
      <c r="AE1930" s="70">
        <f t="shared" si="61"/>
        <v>239.87705310376001</v>
      </c>
    </row>
    <row r="1931" spans="24:31">
      <c r="X1931" s="6">
        <v>44071</v>
      </c>
      <c r="Y1931" s="49">
        <v>366.86840000000001</v>
      </c>
      <c r="Z1931" s="49">
        <v>3508.01</v>
      </c>
      <c r="AA1931" s="49">
        <v>9.5000000000000001E-2</v>
      </c>
      <c r="AB1931" s="66">
        <f>Y1932/Price_data_Daily[[#This Row],[ASML]]-1</f>
        <v>-1.3940421142840331E-2</v>
      </c>
      <c r="AC1931" s="68">
        <f>Z1932/Price_data_Daily[[#This Row],[S&amp;P500]]-1</f>
        <v>-2.1949481329871512E-3</v>
      </c>
      <c r="AD1931" s="70">
        <f t="shared" si="60"/>
        <v>606.06392121844544</v>
      </c>
      <c r="AE1931" s="70">
        <f t="shared" si="61"/>
        <v>239.35053541390346</v>
      </c>
    </row>
    <row r="1932" spans="24:31">
      <c r="X1932" s="6">
        <v>44074</v>
      </c>
      <c r="Y1932" s="49">
        <v>361.75409999999999</v>
      </c>
      <c r="Z1932" s="49">
        <v>3500.3101000000001</v>
      </c>
      <c r="AA1932" s="49">
        <v>9.5000000000000001E-2</v>
      </c>
      <c r="AB1932" s="66">
        <f>Y1933/Price_data_Daily[[#This Row],[ASML]]-1</f>
        <v>3.3994086038002136E-2</v>
      </c>
      <c r="AC1932" s="68">
        <f>Z1933/Price_data_Daily[[#This Row],[S&amp;P500]]-1</f>
        <v>7.5249904287051361E-3</v>
      </c>
      <c r="AD1932" s="70">
        <f t="shared" si="60"/>
        <v>626.66651030087428</v>
      </c>
      <c r="AE1932" s="70">
        <f t="shared" si="61"/>
        <v>241.15164590199853</v>
      </c>
    </row>
    <row r="1933" spans="24:31">
      <c r="X1933" s="6">
        <v>44075</v>
      </c>
      <c r="Y1933" s="49">
        <v>374.05160000000001</v>
      </c>
      <c r="Z1933" s="49">
        <v>3526.6498999999999</v>
      </c>
      <c r="AA1933" s="49">
        <v>0.1</v>
      </c>
      <c r="AB1933" s="66">
        <f>Y1934/Price_data_Daily[[#This Row],[ASML]]-1</f>
        <v>2.9956294799968752E-2</v>
      </c>
      <c r="AC1933" s="68">
        <f>Z1934/Price_data_Daily[[#This Row],[S&amp;P500]]-1</f>
        <v>1.5365914263278491E-2</v>
      </c>
      <c r="AD1933" s="70">
        <f t="shared" si="60"/>
        <v>645.43911702471496</v>
      </c>
      <c r="AE1933" s="70">
        <f t="shared" si="61"/>
        <v>244.85716141737714</v>
      </c>
    </row>
    <row r="1934" spans="24:31">
      <c r="X1934" s="6">
        <v>44076</v>
      </c>
      <c r="Y1934" s="49">
        <v>385.2568</v>
      </c>
      <c r="Z1934" s="49">
        <v>3580.8400999999999</v>
      </c>
      <c r="AA1934" s="49">
        <v>0.1</v>
      </c>
      <c r="AB1934" s="66">
        <f>Y1935/Price_data_Daily[[#This Row],[ASML]]-1</f>
        <v>-5.6036648801526701E-2</v>
      </c>
      <c r="AC1934" s="68">
        <f>Z1935/Price_data_Daily[[#This Row],[S&amp;P500]]-1</f>
        <v>-3.5125835414990925E-2</v>
      </c>
      <c r="AD1934" s="70">
        <f t="shared" ref="AD1934:AD1997" si="62">AD1933*(1+AB1934)</f>
        <v>609.27087190123348</v>
      </c>
      <c r="AE1934" s="70">
        <f t="shared" ref="AE1934:AE1997" si="63">AE1933*(1+AC1934)</f>
        <v>236.25634906524849</v>
      </c>
    </row>
    <row r="1935" spans="24:31">
      <c r="X1935" s="6">
        <v>44077</v>
      </c>
      <c r="Y1935" s="49">
        <v>363.66829999999999</v>
      </c>
      <c r="Z1935" s="49">
        <v>3455.0601000000001</v>
      </c>
      <c r="AA1935" s="49">
        <v>0.1</v>
      </c>
      <c r="AB1935" s="66">
        <f>Y1936/Price_data_Daily[[#This Row],[ASML]]-1</f>
        <v>-2.3234634418232258E-2</v>
      </c>
      <c r="AC1935" s="68">
        <f>Z1936/Price_data_Daily[[#This Row],[S&amp;P500]]-1</f>
        <v>-8.1330278451596794E-3</v>
      </c>
      <c r="AD1935" s="70">
        <f t="shared" si="62"/>
        <v>595.1146859309307</v>
      </c>
      <c r="AE1935" s="70">
        <f t="shared" si="63"/>
        <v>234.33486959970506</v>
      </c>
    </row>
    <row r="1936" spans="24:31">
      <c r="X1936" s="6">
        <v>44078</v>
      </c>
      <c r="Y1936" s="49">
        <v>355.21859999999998</v>
      </c>
      <c r="Z1936" s="49">
        <v>3426.96</v>
      </c>
      <c r="AA1936" s="49">
        <v>0.10299999999999999</v>
      </c>
      <c r="AB1936" s="66">
        <f>Y1937/Price_data_Daily[[#This Row],[ASML]]-1</f>
        <v>-5.4624391853354437E-2</v>
      </c>
      <c r="AC1936" s="68">
        <f>Z1937/Price_data_Daily[[#This Row],[S&amp;P500]]-1</f>
        <v>-2.775634965100271E-2</v>
      </c>
      <c r="AD1936" s="70">
        <f t="shared" si="62"/>
        <v>562.60690812895359</v>
      </c>
      <c r="AE1936" s="70">
        <f t="shared" si="63"/>
        <v>227.83058902367353</v>
      </c>
    </row>
    <row r="1937" spans="24:31">
      <c r="X1937" s="6">
        <v>44082</v>
      </c>
      <c r="Y1937" s="49">
        <v>335.815</v>
      </c>
      <c r="Z1937" s="49">
        <v>3331.8400999999999</v>
      </c>
      <c r="AA1937" s="49">
        <v>0.108</v>
      </c>
      <c r="AB1937" s="66">
        <f>Y1938/Price_data_Daily[[#This Row],[ASML]]-1</f>
        <v>3.4605065288924042E-2</v>
      </c>
      <c r="AC1937" s="68">
        <f>Z1938/Price_data_Daily[[#This Row],[S&amp;P500]]-1</f>
        <v>2.0144994353120449E-2</v>
      </c>
      <c r="AD1937" s="70">
        <f t="shared" si="62"/>
        <v>582.07595691675567</v>
      </c>
      <c r="AE1937" s="70">
        <f t="shared" si="63"/>
        <v>232.42023495302354</v>
      </c>
    </row>
    <row r="1938" spans="24:31">
      <c r="X1938" s="6">
        <v>44083</v>
      </c>
      <c r="Y1938" s="49">
        <v>347.4359</v>
      </c>
      <c r="Z1938" s="49">
        <v>3398.96</v>
      </c>
      <c r="AA1938" s="49">
        <v>0.105</v>
      </c>
      <c r="AB1938" s="66">
        <f>Y1939/Price_data_Daily[[#This Row],[ASML]]-1</f>
        <v>-6.5948855601852818E-3</v>
      </c>
      <c r="AC1938" s="68">
        <f>Z1939/Price_data_Daily[[#This Row],[S&amp;P500]]-1</f>
        <v>-1.758482006260742E-2</v>
      </c>
      <c r="AD1938" s="70">
        <f t="shared" si="62"/>
        <v>578.23723259355438</v>
      </c>
      <c r="AE1938" s="70">
        <f t="shared" si="63"/>
        <v>228.33316694246568</v>
      </c>
    </row>
    <row r="1939" spans="24:31">
      <c r="X1939" s="6">
        <v>44084</v>
      </c>
      <c r="Y1939" s="49">
        <v>345.14460000000003</v>
      </c>
      <c r="Z1939" s="49">
        <v>3339.1898999999999</v>
      </c>
      <c r="AA1939" s="49">
        <v>0.10299999999999999</v>
      </c>
      <c r="AB1939" s="66">
        <f>Y1940/Price_data_Daily[[#This Row],[ASML]]-1</f>
        <v>6.2463674645349965E-3</v>
      </c>
      <c r="AC1939" s="68">
        <f>Z1940/Price_data_Daily[[#This Row],[S&amp;P500]]-1</f>
        <v>5.3309337093998543E-4</v>
      </c>
      <c r="AD1939" s="70">
        <f t="shared" si="62"/>
        <v>581.84911483000951</v>
      </c>
      <c r="AE1939" s="70">
        <f t="shared" si="63"/>
        <v>228.45488984012843</v>
      </c>
    </row>
    <row r="1940" spans="24:31">
      <c r="X1940" s="6">
        <v>44085</v>
      </c>
      <c r="Y1940" s="49">
        <v>347.3005</v>
      </c>
      <c r="Z1940" s="49">
        <v>3340.97</v>
      </c>
      <c r="AA1940" s="49">
        <v>0.10299999999999999</v>
      </c>
      <c r="AB1940" s="66">
        <f>Y1941/Price_data_Daily[[#This Row],[ASML]]-1</f>
        <v>2.4246437883043592E-2</v>
      </c>
      <c r="AC1940" s="68">
        <f>Z1941/Price_data_Daily[[#This Row],[S&amp;P500]]-1</f>
        <v>1.274180851668838E-2</v>
      </c>
      <c r="AD1940" s="70">
        <f t="shared" si="62"/>
        <v>595.95688325003925</v>
      </c>
      <c r="AE1940" s="70">
        <f t="shared" si="63"/>
        <v>231.36581830117248</v>
      </c>
    </row>
    <row r="1941" spans="24:31">
      <c r="X1941" s="6">
        <v>44088</v>
      </c>
      <c r="Y1941" s="49">
        <v>355.72129999999999</v>
      </c>
      <c r="Z1941" s="49">
        <v>3383.54</v>
      </c>
      <c r="AA1941" s="49">
        <v>0.1</v>
      </c>
      <c r="AB1941" s="66">
        <f>Y1942/Price_data_Daily[[#This Row],[ASML]]-1</f>
        <v>6.2782296140266869E-3</v>
      </c>
      <c r="AC1941" s="68">
        <f>Z1942/Price_data_Daily[[#This Row],[S&amp;P500]]-1</f>
        <v>5.2193856138835759E-3</v>
      </c>
      <c r="AD1941" s="70">
        <f t="shared" si="62"/>
        <v>599.69843740314275</v>
      </c>
      <c r="AE1941" s="70">
        <f t="shared" si="63"/>
        <v>232.57340572475803</v>
      </c>
    </row>
    <row r="1942" spans="24:31">
      <c r="X1942" s="6">
        <v>44089</v>
      </c>
      <c r="Y1942" s="49">
        <v>357.95460000000003</v>
      </c>
      <c r="Z1942" s="49">
        <v>3401.2</v>
      </c>
      <c r="AA1942" s="49">
        <v>0.1</v>
      </c>
      <c r="AB1942" s="66">
        <f>Y1943/Price_data_Daily[[#This Row],[ASML]]-1</f>
        <v>-2.1256047554634172E-2</v>
      </c>
      <c r="AC1942" s="68">
        <f>Z1943/Price_data_Daily[[#This Row],[S&amp;P500]]-1</f>
        <v>-4.6189580148182641E-3</v>
      </c>
      <c r="AD1942" s="70">
        <f t="shared" si="62"/>
        <v>586.95121889926179</v>
      </c>
      <c r="AE1942" s="70">
        <f t="shared" si="63"/>
        <v>231.49915892835207</v>
      </c>
    </row>
    <row r="1943" spans="24:31">
      <c r="X1943" s="6">
        <v>44090</v>
      </c>
      <c r="Y1943" s="49">
        <v>350.34589999999997</v>
      </c>
      <c r="Z1943" s="49">
        <v>3385.49</v>
      </c>
      <c r="AA1943" s="49">
        <v>0.1</v>
      </c>
      <c r="AB1943" s="66">
        <f>Y1944/Price_data_Daily[[#This Row],[ASML]]-1</f>
        <v>1.2031537974327877E-2</v>
      </c>
      <c r="AC1943" s="68">
        <f>Z1944/Price_data_Daily[[#This Row],[S&amp;P500]]-1</f>
        <v>-8.4123716212423094E-3</v>
      </c>
      <c r="AD1943" s="70">
        <f t="shared" si="62"/>
        <v>594.01314477852634</v>
      </c>
      <c r="AE1943" s="70">
        <f t="shared" si="63"/>
        <v>229.55170197344174</v>
      </c>
    </row>
    <row r="1944" spans="24:31">
      <c r="X1944" s="6">
        <v>44091</v>
      </c>
      <c r="Y1944" s="49">
        <v>354.56110000000001</v>
      </c>
      <c r="Z1944" s="49">
        <v>3357.01</v>
      </c>
      <c r="AA1944" s="49">
        <v>8.5000000000000006E-2</v>
      </c>
      <c r="AB1944" s="66">
        <f>Y1945/Price_data_Daily[[#This Row],[ASML]]-1</f>
        <v>-1.090926218358379E-3</v>
      </c>
      <c r="AC1944" s="68">
        <f>Z1945/Price_data_Daily[[#This Row],[S&amp;P500]]-1</f>
        <v>-1.1182570203842279E-2</v>
      </c>
      <c r="AD1944" s="70">
        <f t="shared" si="62"/>
        <v>593.36512026483797</v>
      </c>
      <c r="AE1944" s="70">
        <f t="shared" si="63"/>
        <v>226.98472395071224</v>
      </c>
    </row>
    <row r="1945" spans="24:31">
      <c r="X1945" s="6">
        <v>44092</v>
      </c>
      <c r="Y1945" s="49">
        <v>354.17430000000002</v>
      </c>
      <c r="Z1945" s="49">
        <v>3319.47</v>
      </c>
      <c r="AA1945" s="49">
        <v>8.3000000000000004E-2</v>
      </c>
      <c r="AB1945" s="66">
        <f>Y1946/Price_data_Daily[[#This Row],[ASML]]-1</f>
        <v>-1.015432232095892E-2</v>
      </c>
      <c r="AC1945" s="68">
        <f>Z1946/Price_data_Daily[[#This Row],[S&amp;P500]]-1</f>
        <v>-1.1571094180697461E-2</v>
      </c>
      <c r="AD1945" s="70">
        <f t="shared" si="62"/>
        <v>587.33989957965423</v>
      </c>
      <c r="AE1945" s="70">
        <f t="shared" si="63"/>
        <v>224.35826233229892</v>
      </c>
    </row>
    <row r="1946" spans="24:31">
      <c r="X1946" s="6">
        <v>44095</v>
      </c>
      <c r="Y1946" s="49">
        <v>350.5779</v>
      </c>
      <c r="Z1946" s="49">
        <v>3281.0601000000001</v>
      </c>
      <c r="AA1946" s="49">
        <v>0.08</v>
      </c>
      <c r="AB1946" s="66">
        <f>Y1947/Price_data_Daily[[#This Row],[ASML]]-1</f>
        <v>5.5708018103821644E-3</v>
      </c>
      <c r="AC1946" s="68">
        <f>Z1947/Price_data_Daily[[#This Row],[S&amp;P500]]-1</f>
        <v>1.0517942051716744E-2</v>
      </c>
      <c r="AD1946" s="70">
        <f t="shared" si="62"/>
        <v>590.61185375554226</v>
      </c>
      <c r="AE1946" s="70">
        <f t="shared" si="63"/>
        <v>226.71804953433391</v>
      </c>
    </row>
    <row r="1947" spans="24:31">
      <c r="X1947" s="6">
        <v>44096</v>
      </c>
      <c r="Y1947" s="49">
        <v>352.53089999999997</v>
      </c>
      <c r="Z1947" s="49">
        <v>3315.5700999999999</v>
      </c>
      <c r="AA1947" s="49">
        <v>8.7999999999999995E-2</v>
      </c>
      <c r="AB1947" s="66">
        <f>Y1948/Price_data_Daily[[#This Row],[ASML]]-1</f>
        <v>-1.9416737653351723E-2</v>
      </c>
      <c r="AC1947" s="68">
        <f>Z1948/Price_data_Daily[[#This Row],[S&amp;P500]]-1</f>
        <v>-2.3721471007354111E-2</v>
      </c>
      <c r="AD1947" s="70">
        <f t="shared" si="62"/>
        <v>579.14409833621119</v>
      </c>
      <c r="AE1947" s="70">
        <f t="shared" si="63"/>
        <v>221.33996389546135</v>
      </c>
    </row>
    <row r="1948" spans="24:31">
      <c r="X1948" s="6">
        <v>44097</v>
      </c>
      <c r="Y1948" s="49">
        <v>345.6859</v>
      </c>
      <c r="Z1948" s="49">
        <v>3236.9198999999999</v>
      </c>
      <c r="AA1948" s="49">
        <v>8.7999999999999995E-2</v>
      </c>
      <c r="AB1948" s="66">
        <f>Y1949/Price_data_Daily[[#This Row],[ASML]]-1</f>
        <v>7.2716301127699889E-3</v>
      </c>
      <c r="AC1948" s="68">
        <f>Z1949/Price_data_Daily[[#This Row],[S&amp;P500]]-1</f>
        <v>2.9874696621314811E-3</v>
      </c>
      <c r="AD1948" s="70">
        <f t="shared" si="62"/>
        <v>583.35542000130579</v>
      </c>
      <c r="AE1948" s="70">
        <f t="shared" si="63"/>
        <v>222.00121032261632</v>
      </c>
    </row>
    <row r="1949" spans="24:31">
      <c r="X1949" s="6">
        <v>44098</v>
      </c>
      <c r="Y1949" s="49">
        <v>348.19959999999998</v>
      </c>
      <c r="Z1949" s="49">
        <v>3246.5900999999999</v>
      </c>
      <c r="AA1949" s="49">
        <v>9.2999999999999999E-2</v>
      </c>
      <c r="AB1949" s="66">
        <f>Y1950/Price_data_Daily[[#This Row],[ASML]]-1</f>
        <v>8.8857080823778745E-4</v>
      </c>
      <c r="AC1949" s="68">
        <f>Z1950/Price_data_Daily[[#This Row],[S&amp;P500]]-1</f>
        <v>1.5976732018002648E-2</v>
      </c>
      <c r="AD1949" s="70">
        <f t="shared" si="62"/>
        <v>583.87377259834625</v>
      </c>
      <c r="AE1949" s="70">
        <f t="shared" si="63"/>
        <v>225.54806416761301</v>
      </c>
    </row>
    <row r="1950" spans="24:31">
      <c r="X1950" s="6">
        <v>44099</v>
      </c>
      <c r="Y1950" s="49">
        <v>348.50900000000001</v>
      </c>
      <c r="Z1950" s="49">
        <v>3298.46</v>
      </c>
      <c r="AA1950" s="49">
        <v>0.09</v>
      </c>
      <c r="AB1950" s="66">
        <f>Y1951/Price_data_Daily[[#This Row],[ASML]]-1</f>
        <v>2.9349887664307017E-2</v>
      </c>
      <c r="AC1950" s="68">
        <f>Z1951/Price_data_Daily[[#This Row],[S&amp;P500]]-1</f>
        <v>1.6110578876202819E-2</v>
      </c>
      <c r="AD1950" s="70">
        <f t="shared" si="62"/>
        <v>601.01040223424286</v>
      </c>
      <c r="AE1950" s="70">
        <f t="shared" si="63"/>
        <v>229.18177404576019</v>
      </c>
    </row>
    <row r="1951" spans="24:31">
      <c r="X1951" s="6">
        <v>44102</v>
      </c>
      <c r="Y1951" s="49">
        <v>358.73770000000002</v>
      </c>
      <c r="Z1951" s="49">
        <v>3351.6001000000001</v>
      </c>
      <c r="AA1951" s="49">
        <v>8.7999999999999995E-2</v>
      </c>
      <c r="AB1951" s="66">
        <f>Y1952/Price_data_Daily[[#This Row],[ASML]]-1</f>
        <v>7.9230591041865583E-3</v>
      </c>
      <c r="AC1951" s="68">
        <f>Z1952/Price_data_Daily[[#This Row],[S&amp;P500]]-1</f>
        <v>-4.8126564980113251E-3</v>
      </c>
      <c r="AD1951" s="70">
        <f t="shared" si="62"/>
        <v>605.77224317337573</v>
      </c>
      <c r="AE1951" s="70">
        <f t="shared" si="63"/>
        <v>228.0788008916731</v>
      </c>
    </row>
    <row r="1952" spans="24:31">
      <c r="X1952" s="6">
        <v>44103</v>
      </c>
      <c r="Y1952" s="49">
        <v>361.58</v>
      </c>
      <c r="Z1952" s="49">
        <v>3335.47</v>
      </c>
      <c r="AA1952" s="49">
        <v>8.5000000000000006E-2</v>
      </c>
      <c r="AB1952" s="66">
        <f>Y1953/Price_data_Daily[[#This Row],[ASML]]-1</f>
        <v>-1.2646993749654278E-2</v>
      </c>
      <c r="AC1952" s="68">
        <f>Z1953/Price_data_Daily[[#This Row],[S&amp;P500]]-1</f>
        <v>8.2537093722925281E-3</v>
      </c>
      <c r="AD1952" s="70">
        <f t="shared" si="62"/>
        <v>598.11104540024803</v>
      </c>
      <c r="AE1952" s="70">
        <f t="shared" si="63"/>
        <v>229.96129702821395</v>
      </c>
    </row>
    <row r="1953" spans="24:31">
      <c r="X1953" s="6">
        <v>44104</v>
      </c>
      <c r="Y1953" s="49">
        <v>357.00709999999998</v>
      </c>
      <c r="Z1953" s="49">
        <v>3363</v>
      </c>
      <c r="AA1953" s="49">
        <v>8.5000000000000006E-2</v>
      </c>
      <c r="AB1953" s="66">
        <f>Y1954/Price_data_Daily[[#This Row],[ASML]]-1</f>
        <v>3.450043430508809E-2</v>
      </c>
      <c r="AC1953" s="68">
        <f>Z1954/Price_data_Daily[[#This Row],[S&amp;P500]]-1</f>
        <v>5.2928932500744263E-3</v>
      </c>
      <c r="AD1953" s="70">
        <f t="shared" si="62"/>
        <v>618.74613622922686</v>
      </c>
      <c r="AE1953" s="70">
        <f t="shared" si="63"/>
        <v>231.17845762503293</v>
      </c>
    </row>
    <row r="1954" spans="24:31">
      <c r="X1954" s="6">
        <v>44105</v>
      </c>
      <c r="Y1954" s="49">
        <v>369.32400000000001</v>
      </c>
      <c r="Z1954" s="49">
        <v>3380.8</v>
      </c>
      <c r="AA1954" s="49">
        <v>8.3000000000000004E-2</v>
      </c>
      <c r="AB1954" s="66">
        <f>Y1955/Price_data_Daily[[#This Row],[ASML]]-1</f>
        <v>-3.143906163693666E-2</v>
      </c>
      <c r="AC1954" s="68">
        <f>Z1955/Price_data_Daily[[#This Row],[S&amp;P500]]-1</f>
        <v>-9.5776443445338977E-3</v>
      </c>
      <c r="AD1954" s="70">
        <f t="shared" si="62"/>
        <v>599.29333831469978</v>
      </c>
      <c r="AE1954" s="70">
        <f t="shared" si="63"/>
        <v>228.96431257778247</v>
      </c>
    </row>
    <row r="1955" spans="24:31">
      <c r="X1955" s="6">
        <v>44106</v>
      </c>
      <c r="Y1955" s="49">
        <v>357.71280000000002</v>
      </c>
      <c r="Z1955" s="49">
        <v>3348.4198999999999</v>
      </c>
      <c r="AA1955" s="49">
        <v>8.5000000000000006E-2</v>
      </c>
      <c r="AB1955" s="66">
        <f>Y1956/Price_data_Daily[[#This Row],[ASML]]-1</f>
        <v>3.2729888334999568E-2</v>
      </c>
      <c r="AC1955" s="68">
        <f>Z1956/Price_data_Daily[[#This Row],[S&amp;P500]]-1</f>
        <v>1.797271602644579E-2</v>
      </c>
      <c r="AD1955" s="70">
        <f t="shared" si="62"/>
        <v>618.90814235764901</v>
      </c>
      <c r="AE1955" s="70">
        <f t="shared" si="63"/>
        <v>233.07942314793331</v>
      </c>
    </row>
    <row r="1956" spans="24:31">
      <c r="X1956" s="6">
        <v>44109</v>
      </c>
      <c r="Y1956" s="49">
        <v>369.42070000000001</v>
      </c>
      <c r="Z1956" s="49">
        <v>3408.6001000000001</v>
      </c>
      <c r="AA1956" s="49">
        <v>8.5000000000000006E-2</v>
      </c>
      <c r="AB1956" s="66">
        <f>Y1957/Price_data_Daily[[#This Row],[ASML]]-1</f>
        <v>-3.1404574784249961E-2</v>
      </c>
      <c r="AC1956" s="68">
        <f>Z1957/Price_data_Daily[[#This Row],[S&amp;P500]]-1</f>
        <v>-1.3973507775230209E-2</v>
      </c>
      <c r="AD1956" s="70">
        <f t="shared" si="62"/>
        <v>599.47159531639704</v>
      </c>
      <c r="AE1956" s="70">
        <f t="shared" si="63"/>
        <v>229.82248601632949</v>
      </c>
    </row>
    <row r="1957" spans="24:31">
      <c r="X1957" s="6">
        <v>44110</v>
      </c>
      <c r="Y1957" s="49">
        <v>357.81920000000002</v>
      </c>
      <c r="Z1957" s="49">
        <v>3360.97</v>
      </c>
      <c r="AA1957" s="49">
        <v>8.7999999999999995E-2</v>
      </c>
      <c r="AB1957" s="66">
        <f>Y1958/Price_data_Daily[[#This Row],[ASML]]-1</f>
        <v>1.537368592853583E-2</v>
      </c>
      <c r="AC1957" s="68">
        <f>Z1958/Price_data_Daily[[#This Row],[S&amp;P500]]-1</f>
        <v>1.7396733681050325E-2</v>
      </c>
      <c r="AD1957" s="70">
        <f t="shared" si="62"/>
        <v>608.68768334586969</v>
      </c>
      <c r="AE1957" s="70">
        <f t="shared" si="63"/>
        <v>233.8206465994725</v>
      </c>
    </row>
    <row r="1958" spans="24:31">
      <c r="X1958" s="6">
        <v>44111</v>
      </c>
      <c r="Y1958" s="49">
        <v>363.3202</v>
      </c>
      <c r="Z1958" s="49">
        <v>3419.4398999999999</v>
      </c>
      <c r="AA1958" s="49">
        <v>8.7999999999999995E-2</v>
      </c>
      <c r="AB1958" s="66">
        <f>Y1959/Price_data_Daily[[#This Row],[ASML]]-1</f>
        <v>1.354452628838132E-2</v>
      </c>
      <c r="AC1958" s="68">
        <f>Z1959/Price_data_Daily[[#This Row],[S&amp;P500]]-1</f>
        <v>8.0101422458105365E-3</v>
      </c>
      <c r="AD1958" s="70">
        <f t="shared" si="62"/>
        <v>616.93206967436174</v>
      </c>
      <c r="AE1958" s="70">
        <f t="shared" si="63"/>
        <v>235.69358323874167</v>
      </c>
    </row>
    <row r="1959" spans="24:31">
      <c r="X1959" s="6">
        <v>44112</v>
      </c>
      <c r="Y1959" s="49">
        <v>368.24119999999999</v>
      </c>
      <c r="Z1959" s="49">
        <v>3446.8301000000001</v>
      </c>
      <c r="AA1959" s="49">
        <v>8.7999999999999995E-2</v>
      </c>
      <c r="AB1959" s="66">
        <f>Y1960/Price_data_Daily[[#This Row],[ASML]]-1</f>
        <v>2.1265952859158554E-2</v>
      </c>
      <c r="AC1959" s="68">
        <f>Z1960/Price_data_Daily[[#This Row],[S&amp;P500]]-1</f>
        <v>8.7935288716436411E-3</v>
      </c>
      <c r="AD1959" s="70">
        <f t="shared" si="62"/>
        <v>630.0517179853598</v>
      </c>
      <c r="AE1959" s="70">
        <f t="shared" si="63"/>
        <v>237.76616156781267</v>
      </c>
    </row>
    <row r="1960" spans="24:31">
      <c r="X1960" s="6">
        <v>44113</v>
      </c>
      <c r="Y1960" s="49">
        <v>376.07220000000001</v>
      </c>
      <c r="Z1960" s="49">
        <v>3477.1399000000001</v>
      </c>
      <c r="AA1960" s="49">
        <v>9.2999999999999999E-2</v>
      </c>
      <c r="AB1960" s="66">
        <f>Y1961/Price_data_Daily[[#This Row],[ASML]]-1</f>
        <v>2.5836262292187495E-2</v>
      </c>
      <c r="AC1960" s="68">
        <f>Z1961/Price_data_Daily[[#This Row],[S&amp;P500]]-1</f>
        <v>1.6415819219698147E-2</v>
      </c>
      <c r="AD1960" s="70">
        <f t="shared" si="62"/>
        <v>646.32989942887286</v>
      </c>
      <c r="AE1960" s="70">
        <f t="shared" si="63"/>
        <v>241.66928789267143</v>
      </c>
    </row>
    <row r="1961" spans="24:31">
      <c r="X1961" s="6">
        <v>44116</v>
      </c>
      <c r="Y1961" s="49">
        <v>385.7885</v>
      </c>
      <c r="Z1961" s="49">
        <v>3534.22</v>
      </c>
      <c r="AA1961" s="49">
        <v>0.09</v>
      </c>
      <c r="AB1961" s="66">
        <f>Y1962/Price_data_Daily[[#This Row],[ASML]]-1</f>
        <v>1.5311498398733914E-2</v>
      </c>
      <c r="AC1961" s="68">
        <f>Z1962/Price_data_Daily[[#This Row],[S&amp;P500]]-1</f>
        <v>-6.3069361839386273E-3</v>
      </c>
      <c r="AD1961" s="70">
        <f t="shared" si="62"/>
        <v>656.22617864903191</v>
      </c>
      <c r="AE1961" s="70">
        <f t="shared" si="63"/>
        <v>240.14509511631445</v>
      </c>
    </row>
    <row r="1962" spans="24:31">
      <c r="X1962" s="6">
        <v>44117</v>
      </c>
      <c r="Y1962" s="49">
        <v>391.69549999999998</v>
      </c>
      <c r="Z1962" s="49">
        <v>3511.9299000000001</v>
      </c>
      <c r="AA1962" s="49">
        <v>9.2999999999999999E-2</v>
      </c>
      <c r="AB1962" s="66">
        <f>Y1963/Price_data_Daily[[#This Row],[ASML]]-1</f>
        <v>-1.7573599900943426E-2</v>
      </c>
      <c r="AC1962" s="68">
        <f>Z1963/Price_data_Daily[[#This Row],[S&amp;P500]]-1</f>
        <v>-6.6231390324733574E-3</v>
      </c>
      <c r="AD1962" s="70">
        <f t="shared" si="62"/>
        <v>644.69392234092879</v>
      </c>
      <c r="AE1962" s="70">
        <f t="shared" si="63"/>
        <v>238.55458076339255</v>
      </c>
    </row>
    <row r="1963" spans="24:31">
      <c r="X1963" s="6">
        <v>44118</v>
      </c>
      <c r="Y1963" s="49">
        <v>384.81200000000001</v>
      </c>
      <c r="Z1963" s="49">
        <v>3488.6698999999999</v>
      </c>
      <c r="AA1963" s="49">
        <v>0.1</v>
      </c>
      <c r="AB1963" s="66">
        <f>Y1964/Price_data_Daily[[#This Row],[ASML]]-1</f>
        <v>-2.8791721671881376E-2</v>
      </c>
      <c r="AC1963" s="68">
        <f>Z1964/Price_data_Daily[[#This Row],[S&amp;P500]]-1</f>
        <v>-1.5277455743233359E-3</v>
      </c>
      <c r="AD1963" s="70">
        <f t="shared" si="62"/>
        <v>626.13207436533526</v>
      </c>
      <c r="AE1963" s="70">
        <f t="shared" si="63"/>
        <v>238.19013005839673</v>
      </c>
    </row>
    <row r="1964" spans="24:31">
      <c r="X1964" s="6">
        <v>44119</v>
      </c>
      <c r="Y1964" s="49">
        <v>373.73259999999999</v>
      </c>
      <c r="Z1964" s="49">
        <v>3483.3400999999999</v>
      </c>
      <c r="AA1964" s="49">
        <v>9.5000000000000001E-2</v>
      </c>
      <c r="AB1964" s="66">
        <f>Y1965/Price_data_Daily[[#This Row],[ASML]]-1</f>
        <v>8.5355144293020047E-4</v>
      </c>
      <c r="AC1964" s="68">
        <f>Z1965/Price_data_Daily[[#This Row],[S&amp;P500]]-1</f>
        <v>1.3492796755620873E-4</v>
      </c>
      <c r="AD1964" s="70">
        <f t="shared" si="62"/>
        <v>626.66651030087462</v>
      </c>
      <c r="AE1964" s="70">
        <f t="shared" si="63"/>
        <v>238.22226856853746</v>
      </c>
    </row>
    <row r="1965" spans="24:31">
      <c r="X1965" s="6">
        <v>44120</v>
      </c>
      <c r="Y1965" s="49">
        <v>374.05160000000001</v>
      </c>
      <c r="Z1965" s="49">
        <v>3483.8101000000001</v>
      </c>
      <c r="AA1965" s="49">
        <v>0.09</v>
      </c>
      <c r="AB1965" s="66">
        <f>Y1966/Price_data_Daily[[#This Row],[ASML]]-1</f>
        <v>-4.1095934357718855E-3</v>
      </c>
      <c r="AC1965" s="68">
        <f>Z1966/Price_data_Daily[[#This Row],[S&amp;P500]]-1</f>
        <v>-1.6329879748612108E-2</v>
      </c>
      <c r="AD1965" s="70">
        <f t="shared" si="62"/>
        <v>624.09116572372409</v>
      </c>
      <c r="AE1965" s="70">
        <f t="shared" si="63"/>
        <v>234.33212756937166</v>
      </c>
    </row>
    <row r="1966" spans="24:31">
      <c r="X1966" s="6">
        <v>44123</v>
      </c>
      <c r="Y1966" s="49">
        <v>372.51440000000002</v>
      </c>
      <c r="Z1966" s="49">
        <v>3426.9198999999999</v>
      </c>
      <c r="AA1966" s="49">
        <v>0.09</v>
      </c>
      <c r="AB1966" s="66">
        <f>Y1967/Price_data_Daily[[#This Row],[ASML]]-1</f>
        <v>-9.0842125834611487E-4</v>
      </c>
      <c r="AC1966" s="68">
        <f>Z1967/Price_data_Daily[[#This Row],[S&amp;P500]]-1</f>
        <v>4.7273354711325766E-3</v>
      </c>
      <c r="AD1966" s="70">
        <f t="shared" si="62"/>
        <v>623.52422804163461</v>
      </c>
      <c r="AE1966" s="70">
        <f t="shared" si="63"/>
        <v>235.43989414805631</v>
      </c>
    </row>
    <row r="1967" spans="24:31">
      <c r="X1967" s="6">
        <v>44124</v>
      </c>
      <c r="Y1967" s="49">
        <v>372.17599999999999</v>
      </c>
      <c r="Z1967" s="49">
        <v>3443.1201000000001</v>
      </c>
      <c r="AA1967" s="49">
        <v>9.5000000000000001E-2</v>
      </c>
      <c r="AB1967" s="66">
        <f>Y1968/Price_data_Daily[[#This Row],[ASML]]-1</f>
        <v>-5.0914083659344689E-3</v>
      </c>
      <c r="AC1967" s="68">
        <f>Z1968/Price_data_Daily[[#This Row],[S&amp;P500]]-1</f>
        <v>-2.1956829214293538E-3</v>
      </c>
      <c r="AD1967" s="70">
        <f t="shared" si="62"/>
        <v>620.3496115706206</v>
      </c>
      <c r="AE1967" s="70">
        <f t="shared" si="63"/>
        <v>234.92294279345228</v>
      </c>
    </row>
    <row r="1968" spans="24:31">
      <c r="X1968" s="6">
        <v>44125</v>
      </c>
      <c r="Y1968" s="49">
        <v>370.28109999999998</v>
      </c>
      <c r="Z1968" s="49">
        <v>3435.5601000000001</v>
      </c>
      <c r="AA1968" s="49">
        <v>0.09</v>
      </c>
      <c r="AB1968" s="66">
        <f>Y1969/Price_data_Daily[[#This Row],[ASML]]-1</f>
        <v>-1.958214988558693E-2</v>
      </c>
      <c r="AC1968" s="68">
        <f>Z1969/Price_data_Daily[[#This Row],[S&amp;P500]]-1</f>
        <v>5.218916123749251E-3</v>
      </c>
      <c r="AD1968" s="70">
        <f t="shared" si="62"/>
        <v>608.20183249537911</v>
      </c>
      <c r="AE1968" s="70">
        <f t="shared" si="63"/>
        <v>236.14898592743566</v>
      </c>
    </row>
    <row r="1969" spans="24:31">
      <c r="X1969" s="6">
        <v>44126</v>
      </c>
      <c r="Y1969" s="49">
        <v>363.03019999999998</v>
      </c>
      <c r="Z1969" s="49">
        <v>3453.49</v>
      </c>
      <c r="AA1969" s="49">
        <v>8.5000000000000006E-2</v>
      </c>
      <c r="AB1969" s="66">
        <f>Y1970/Price_data_Daily[[#This Row],[ASML]]-1</f>
        <v>8.1491842827401406E-3</v>
      </c>
      <c r="AC1969" s="68">
        <f>Z1970/Price_data_Daily[[#This Row],[S&amp;P500]]-1</f>
        <v>3.4457606652980033E-3</v>
      </c>
      <c r="AD1969" s="70">
        <f t="shared" si="62"/>
        <v>613.15818130948423</v>
      </c>
      <c r="AE1969" s="70">
        <f t="shared" si="63"/>
        <v>236.96269881429444</v>
      </c>
    </row>
    <row r="1970" spans="24:31">
      <c r="X1970" s="6">
        <v>44127</v>
      </c>
      <c r="Y1970" s="49">
        <v>365.98860000000002</v>
      </c>
      <c r="Z1970" s="49">
        <v>3465.3899000000001</v>
      </c>
      <c r="AA1970" s="49">
        <v>8.3000000000000004E-2</v>
      </c>
      <c r="AB1970" s="66">
        <f>Y1971/Price_data_Daily[[#This Row],[ASML]]-1</f>
        <v>-2.9242440884770793E-2</v>
      </c>
      <c r="AC1970" s="68">
        <f>Z1971/Price_data_Daily[[#This Row],[S&amp;P500]]-1</f>
        <v>-1.8589509942301241E-2</v>
      </c>
      <c r="AD1970" s="70">
        <f t="shared" si="62"/>
        <v>595.22793943952809</v>
      </c>
      <c r="AE1970" s="70">
        <f t="shared" si="63"/>
        <v>232.55767836873159</v>
      </c>
    </row>
    <row r="1971" spans="24:31">
      <c r="X1971" s="6">
        <v>44130</v>
      </c>
      <c r="Y1971" s="49">
        <v>355.28620000000001</v>
      </c>
      <c r="Z1971" s="49">
        <v>3400.97</v>
      </c>
      <c r="AA1971" s="49">
        <v>0.08</v>
      </c>
      <c r="AB1971" s="66">
        <f>Y1972/Price_data_Daily[[#This Row],[ASML]]-1</f>
        <v>-3.0476838109670945E-3</v>
      </c>
      <c r="AC1971" s="68">
        <f>Z1972/Price_data_Daily[[#This Row],[S&amp;P500]]-1</f>
        <v>-3.0256368036176706E-3</v>
      </c>
      <c r="AD1971" s="70">
        <f t="shared" si="62"/>
        <v>593.41387288466296</v>
      </c>
      <c r="AE1971" s="70">
        <f t="shared" si="63"/>
        <v>231.85404329809526</v>
      </c>
    </row>
    <row r="1972" spans="24:31">
      <c r="X1972" s="6">
        <v>44131</v>
      </c>
      <c r="Y1972" s="49">
        <v>354.20339999999999</v>
      </c>
      <c r="Z1972" s="49">
        <v>3390.6799000000001</v>
      </c>
      <c r="AA1972" s="49">
        <v>0.09</v>
      </c>
      <c r="AB1972" s="66">
        <f>Y1973/Price_data_Daily[[#This Row],[ASML]]-1</f>
        <v>-9.580653375998005E-3</v>
      </c>
      <c r="AC1972" s="68">
        <f>Z1973/Price_data_Daily[[#This Row],[S&amp;P500]]-1</f>
        <v>-3.5287878398665651E-2</v>
      </c>
      <c r="AD1972" s="70">
        <f t="shared" si="62"/>
        <v>587.72858026004644</v>
      </c>
      <c r="AE1972" s="70">
        <f t="shared" si="63"/>
        <v>223.67240601195311</v>
      </c>
    </row>
    <row r="1973" spans="24:31">
      <c r="X1973" s="6">
        <v>44132</v>
      </c>
      <c r="Y1973" s="49">
        <v>350.80990000000003</v>
      </c>
      <c r="Z1973" s="49">
        <v>3271.03</v>
      </c>
      <c r="AA1973" s="49">
        <v>0.09</v>
      </c>
      <c r="AB1973" s="66">
        <f>Y1974/Price_data_Daily[[#This Row],[ASML]]-1</f>
        <v>2.2047268335357639E-2</v>
      </c>
      <c r="AC1973" s="68">
        <f>Z1974/Price_data_Daily[[#This Row],[S&amp;P500]]-1</f>
        <v>1.1947337688740234E-2</v>
      </c>
      <c r="AD1973" s="70">
        <f t="shared" si="62"/>
        <v>600.68638997739845</v>
      </c>
      <c r="AE1973" s="70">
        <f t="shared" si="63"/>
        <v>226.34469577823094</v>
      </c>
    </row>
    <row r="1974" spans="24:31">
      <c r="X1974" s="6">
        <v>44133</v>
      </c>
      <c r="Y1974" s="49">
        <v>358.54430000000002</v>
      </c>
      <c r="Z1974" s="49">
        <v>3310.1100999999999</v>
      </c>
      <c r="AA1974" s="49">
        <v>8.3000000000000004E-2</v>
      </c>
      <c r="AB1974" s="66">
        <f>Y1975/Price_data_Daily[[#This Row],[ASML]]-1</f>
        <v>-2.6020494538610661E-2</v>
      </c>
      <c r="AC1974" s="68">
        <f>Z1975/Price_data_Daily[[#This Row],[S&amp;P500]]-1</f>
        <v>-1.2129536114221628E-2</v>
      </c>
      <c r="AD1974" s="70">
        <f t="shared" si="62"/>
        <v>585.05623304757376</v>
      </c>
      <c r="AE1974" s="70">
        <f t="shared" si="63"/>
        <v>223.59923961652638</v>
      </c>
    </row>
    <row r="1975" spans="24:31">
      <c r="X1975" s="6">
        <v>44134</v>
      </c>
      <c r="Y1975" s="49">
        <v>349.21480000000003</v>
      </c>
      <c r="Z1975" s="49">
        <v>3269.96</v>
      </c>
      <c r="AA1975" s="49">
        <v>8.3000000000000004E-2</v>
      </c>
      <c r="AB1975" s="66">
        <f>Y1976/Price_data_Daily[[#This Row],[ASML]]-1</f>
        <v>1.4996500721046191E-2</v>
      </c>
      <c r="AC1975" s="68">
        <f>Z1976/Price_data_Daily[[#This Row],[S&amp;P500]]-1</f>
        <v>1.231819349472163E-2</v>
      </c>
      <c r="AD1975" s="70">
        <f t="shared" si="62"/>
        <v>593.83002926832421</v>
      </c>
      <c r="AE1975" s="70">
        <f t="shared" si="63"/>
        <v>226.35357831539537</v>
      </c>
    </row>
    <row r="1976" spans="24:31">
      <c r="X1976" s="6">
        <v>44137</v>
      </c>
      <c r="Y1976" s="49">
        <v>354.45179999999999</v>
      </c>
      <c r="Z1976" s="49">
        <v>3310.24</v>
      </c>
      <c r="AA1976" s="49">
        <v>8.3000000000000004E-2</v>
      </c>
      <c r="AB1976" s="66">
        <f>Y1977/Price_data_Daily[[#This Row],[ASML]]-1</f>
        <v>1.8756287878916256E-2</v>
      </c>
      <c r="AC1976" s="68">
        <f>Z1977/Price_data_Daily[[#This Row],[S&amp;P500]]-1</f>
        <v>1.7799283435642188E-2</v>
      </c>
      <c r="AD1976" s="70">
        <f t="shared" si="62"/>
        <v>604.9680762484262</v>
      </c>
      <c r="AE1976" s="70">
        <f t="shared" si="63"/>
        <v>230.38250981250292</v>
      </c>
    </row>
    <row r="1977" spans="24:31">
      <c r="X1977" s="6">
        <v>44138</v>
      </c>
      <c r="Y1977" s="49">
        <v>361.1</v>
      </c>
      <c r="Z1977" s="49">
        <v>3369.1599000000001</v>
      </c>
      <c r="AA1977" s="49">
        <v>0.09</v>
      </c>
      <c r="AB1977" s="66">
        <f>Y1978/Price_data_Daily[[#This Row],[ASML]]-1</f>
        <v>2.9403766269731291E-2</v>
      </c>
      <c r="AC1977" s="68">
        <f>Z1978/Price_data_Daily[[#This Row],[S&amp;P500]]-1</f>
        <v>2.2047039085322018E-2</v>
      </c>
      <c r="AD1977" s="70">
        <f t="shared" si="62"/>
        <v>622.75641616308394</v>
      </c>
      <c r="AE1977" s="70">
        <f t="shared" si="63"/>
        <v>235.46176201091376</v>
      </c>
    </row>
    <row r="1978" spans="24:31">
      <c r="X1978" s="6">
        <v>44139</v>
      </c>
      <c r="Y1978" s="49">
        <v>371.71769999999998</v>
      </c>
      <c r="Z1978" s="49">
        <v>3443.4398999999999</v>
      </c>
      <c r="AA1978" s="49">
        <v>8.3000000000000004E-2</v>
      </c>
      <c r="AB1978" s="66">
        <f>Y1979/Price_data_Daily[[#This Row],[ASML]]-1</f>
        <v>3.9660742547368733E-2</v>
      </c>
      <c r="AC1978" s="68">
        <f>Z1979/Price_data_Daily[[#This Row],[S&amp;P500]]-1</f>
        <v>1.9460220577684595E-2</v>
      </c>
      <c r="AD1978" s="70">
        <f t="shared" si="62"/>
        <v>647.45539805425005</v>
      </c>
      <c r="AE1978" s="70">
        <f t="shared" si="63"/>
        <v>240.04389983725642</v>
      </c>
    </row>
    <row r="1979" spans="24:31">
      <c r="X1979" s="6">
        <v>44140</v>
      </c>
      <c r="Y1979" s="49">
        <v>386.46030000000002</v>
      </c>
      <c r="Z1979" s="49">
        <v>3510.45</v>
      </c>
      <c r="AA1979" s="49">
        <v>8.5000000000000006E-2</v>
      </c>
      <c r="AB1979" s="66">
        <f>Y1980/Price_data_Daily[[#This Row],[ASML]]-1</f>
        <v>2.0216306823753971E-2</v>
      </c>
      <c r="AC1979" s="68">
        <f>Z1980/Price_data_Daily[[#This Row],[S&amp;P500]]-1</f>
        <v>-2.8774088792038466E-4</v>
      </c>
      <c r="AD1979" s="70">
        <f t="shared" si="62"/>
        <v>660.54455503601048</v>
      </c>
      <c r="AE1979" s="70">
        <f t="shared" si="63"/>
        <v>239.97482939237739</v>
      </c>
    </row>
    <row r="1980" spans="24:31">
      <c r="X1980" s="6">
        <v>44141</v>
      </c>
      <c r="Y1980" s="49">
        <v>394.2731</v>
      </c>
      <c r="Z1980" s="49">
        <v>3509.4398999999999</v>
      </c>
      <c r="AA1980" s="49">
        <v>8.3000000000000004E-2</v>
      </c>
      <c r="AB1980" s="66">
        <f>Y1981/Price_data_Daily[[#This Row],[ASML]]-1</f>
        <v>2.216737586206996E-4</v>
      </c>
      <c r="AC1980" s="68">
        <f>Z1981/Price_data_Daily[[#This Row],[S&amp;P500]]-1</f>
        <v>1.1699901172264049E-2</v>
      </c>
      <c r="AD1980" s="70">
        <f t="shared" si="62"/>
        <v>660.69098043026179</v>
      </c>
      <c r="AE1980" s="70">
        <f t="shared" si="63"/>
        <v>242.78251118009914</v>
      </c>
    </row>
    <row r="1981" spans="24:31">
      <c r="X1981" s="6">
        <v>44144</v>
      </c>
      <c r="Y1981" s="49">
        <v>394.3605</v>
      </c>
      <c r="Z1981" s="49">
        <v>3550.5</v>
      </c>
      <c r="AA1981" s="49">
        <v>8.7999999999999995E-2</v>
      </c>
      <c r="AB1981" s="66">
        <f>Y1982/Price_data_Daily[[#This Row],[ASML]]-1</f>
        <v>-1.7301174940188013E-2</v>
      </c>
      <c r="AC1981" s="68">
        <f>Z1982/Price_data_Daily[[#This Row],[S&amp;P500]]-1</f>
        <v>-1.3998028446696731E-3</v>
      </c>
      <c r="AD1981" s="70">
        <f t="shared" si="62"/>
        <v>649.2602501964335</v>
      </c>
      <c r="AE1981" s="70">
        <f t="shared" si="63"/>
        <v>242.44266353031318</v>
      </c>
    </row>
    <row r="1982" spans="24:31">
      <c r="X1982" s="6">
        <v>44145</v>
      </c>
      <c r="Y1982" s="49">
        <v>387.5376</v>
      </c>
      <c r="Z1982" s="49">
        <v>3545.53</v>
      </c>
      <c r="AA1982" s="49">
        <v>0.09</v>
      </c>
      <c r="AB1982" s="66">
        <f>Y1983/Price_data_Daily[[#This Row],[ASML]]-1</f>
        <v>4.6957250083604851E-2</v>
      </c>
      <c r="AC1982" s="68">
        <f>Z1983/Price_data_Daily[[#This Row],[S&amp;P500]]-1</f>
        <v>7.6518602296411498E-3</v>
      </c>
      <c r="AD1982" s="70">
        <f t="shared" si="62"/>
        <v>679.74772613425125</v>
      </c>
      <c r="AE1982" s="70">
        <f t="shared" si="63"/>
        <v>244.29780090534905</v>
      </c>
    </row>
    <row r="1983" spans="24:31">
      <c r="X1983" s="6">
        <v>44146</v>
      </c>
      <c r="Y1983" s="49">
        <v>405.7353</v>
      </c>
      <c r="Z1983" s="49">
        <v>3572.6599000000001</v>
      </c>
      <c r="AA1983" s="49">
        <v>0.09</v>
      </c>
      <c r="AB1983" s="66">
        <f>Y1984/Price_data_Daily[[#This Row],[ASML]]-1</f>
        <v>-1.2749691732516277E-2</v>
      </c>
      <c r="AC1983" s="68">
        <f>Z1984/Price_data_Daily[[#This Row],[S&amp;P500]]-1</f>
        <v>-9.9785316816750624E-3</v>
      </c>
      <c r="AD1983" s="70">
        <f t="shared" si="62"/>
        <v>671.08115217016064</v>
      </c>
      <c r="AE1983" s="70">
        <f t="shared" si="63"/>
        <v>241.86006755925149</v>
      </c>
    </row>
    <row r="1984" spans="24:31">
      <c r="X1984" s="6">
        <v>44147</v>
      </c>
      <c r="Y1984" s="49">
        <v>400.56229999999999</v>
      </c>
      <c r="Z1984" s="49">
        <v>3537.01</v>
      </c>
      <c r="AA1984" s="49">
        <v>8.5000000000000006E-2</v>
      </c>
      <c r="AB1984" s="66">
        <f>Y1985/Price_data_Daily[[#This Row],[ASML]]-1</f>
        <v>1.6645600447171338E-2</v>
      </c>
      <c r="AC1984" s="68">
        <f>Z1985/Price_data_Daily[[#This Row],[S&amp;P500]]-1</f>
        <v>1.3610337544988527E-2</v>
      </c>
      <c r="AD1984" s="70">
        <f t="shared" si="62"/>
        <v>682.25170089681251</v>
      </c>
      <c r="AE1984" s="70">
        <f t="shared" si="63"/>
        <v>245.15186471738664</v>
      </c>
    </row>
    <row r="1985" spans="24:31">
      <c r="X1985" s="6">
        <v>44148</v>
      </c>
      <c r="Y1985" s="49">
        <v>407.22989999999999</v>
      </c>
      <c r="Z1985" s="49">
        <v>3585.1498999999999</v>
      </c>
      <c r="AA1985" s="49">
        <v>8.3000000000000004E-2</v>
      </c>
      <c r="AB1985" s="66">
        <f>Y1986/Price_data_Daily[[#This Row],[ASML]]-1</f>
        <v>1.6492158360670528E-2</v>
      </c>
      <c r="AC1985" s="68">
        <f>Z1986/Price_data_Daily[[#This Row],[S&amp;P500]]-1</f>
        <v>1.1648048523717369E-2</v>
      </c>
      <c r="AD1985" s="70">
        <f t="shared" si="62"/>
        <v>693.5035039898396</v>
      </c>
      <c r="AE1985" s="70">
        <f t="shared" si="63"/>
        <v>248.00740553329456</v>
      </c>
    </row>
    <row r="1986" spans="24:31">
      <c r="X1986" s="6">
        <v>44151</v>
      </c>
      <c r="Y1986" s="49">
        <v>413.94600000000003</v>
      </c>
      <c r="Z1986" s="49">
        <v>3626.9099000000001</v>
      </c>
      <c r="AA1986" s="49">
        <v>7.4999999999999997E-2</v>
      </c>
      <c r="AB1986" s="66">
        <f>Y1987/Price_data_Daily[[#This Row],[ASML]]-1</f>
        <v>-7.029902451050063E-5</v>
      </c>
      <c r="AC1986" s="68">
        <f>Z1987/Price_data_Daily[[#This Row],[S&amp;P500]]-1</f>
        <v>-4.7919304529732143E-3</v>
      </c>
      <c r="AD1986" s="70">
        <f t="shared" si="62"/>
        <v>693.45475137001449</v>
      </c>
      <c r="AE1986" s="70">
        <f t="shared" si="63"/>
        <v>246.81897129415668</v>
      </c>
    </row>
    <row r="1987" spans="24:31">
      <c r="X1987" s="6">
        <v>44152</v>
      </c>
      <c r="Y1987" s="49">
        <v>413.9169</v>
      </c>
      <c r="Z1987" s="49">
        <v>3609.53</v>
      </c>
      <c r="AA1987" s="49">
        <v>0.08</v>
      </c>
      <c r="AB1987" s="66">
        <f>Y1988/Price_data_Daily[[#This Row],[ASML]]-1</f>
        <v>-6.2604353675822511E-3</v>
      </c>
      <c r="AC1987" s="68">
        <f>Z1988/Price_data_Daily[[#This Row],[S&amp;P500]]-1</f>
        <v>-1.156383241031389E-2</v>
      </c>
      <c r="AD1987" s="70">
        <f t="shared" si="62"/>
        <v>689.11342271871968</v>
      </c>
      <c r="AE1987" s="70">
        <f t="shared" si="63"/>
        <v>243.96479807442498</v>
      </c>
    </row>
    <row r="1988" spans="24:31">
      <c r="X1988" s="6">
        <v>44153</v>
      </c>
      <c r="Y1988" s="49">
        <v>411.32560000000001</v>
      </c>
      <c r="Z1988" s="49">
        <v>3567.79</v>
      </c>
      <c r="AA1988" s="49">
        <v>7.4999999999999997E-2</v>
      </c>
      <c r="AB1988" s="66">
        <f>Y1989/Price_data_Daily[[#This Row],[ASML]]-1</f>
        <v>-1.0616893283569295E-3</v>
      </c>
      <c r="AC1988" s="68">
        <f>Z1989/Price_data_Daily[[#This Row],[S&amp;P500]]-1</f>
        <v>3.9464486418763212E-3</v>
      </c>
      <c r="AD1988" s="70">
        <f t="shared" si="62"/>
        <v>688.38179835179164</v>
      </c>
      <c r="AE1988" s="70">
        <f t="shared" si="63"/>
        <v>244.92759262045143</v>
      </c>
    </row>
    <row r="1989" spans="24:31">
      <c r="X1989" s="6">
        <v>44154</v>
      </c>
      <c r="Y1989" s="49">
        <v>410.88889999999998</v>
      </c>
      <c r="Z1989" s="49">
        <v>3581.8701000000001</v>
      </c>
      <c r="AA1989" s="49">
        <v>0.06</v>
      </c>
      <c r="AB1989" s="66">
        <f>Y1990/Price_data_Daily[[#This Row],[ASML]]-1</f>
        <v>5.4296915784290967E-4</v>
      </c>
      <c r="AC1989" s="68">
        <f>Z1990/Price_data_Daily[[#This Row],[S&amp;P500]]-1</f>
        <v>-6.7925690549190954E-3</v>
      </c>
      <c r="AD1989" s="70">
        <f t="shared" si="62"/>
        <v>688.75556843711706</v>
      </c>
      <c r="AE1989" s="70">
        <f t="shared" si="63"/>
        <v>243.26390503412193</v>
      </c>
    </row>
    <row r="1990" spans="24:31">
      <c r="X1990" s="6">
        <v>44155</v>
      </c>
      <c r="Y1990" s="49">
        <v>411.11200000000002</v>
      </c>
      <c r="Z1990" s="49">
        <v>3557.54</v>
      </c>
      <c r="AA1990" s="49">
        <v>5.8000000000000003E-2</v>
      </c>
      <c r="AB1990" s="66">
        <f>Y1991/Price_data_Daily[[#This Row],[ASML]]-1</f>
        <v>8.4045223686002313E-3</v>
      </c>
      <c r="AC1990" s="68">
        <f>Z1991/Price_data_Daily[[#This Row],[S&amp;P500]]-1</f>
        <v>5.6359450631615626E-3</v>
      </c>
      <c r="AD1990" s="70">
        <f t="shared" si="62"/>
        <v>694.54423001854479</v>
      </c>
      <c r="AE1990" s="70">
        <f t="shared" si="63"/>
        <v>244.63492703874439</v>
      </c>
    </row>
    <row r="1991" spans="24:31">
      <c r="X1991" s="6">
        <v>44158</v>
      </c>
      <c r="Y1991" s="49">
        <v>414.56720000000001</v>
      </c>
      <c r="Z1991" s="49">
        <v>3577.5900999999999</v>
      </c>
      <c r="AA1991" s="49">
        <v>7.0000000000000007E-2</v>
      </c>
      <c r="AB1991" s="66">
        <f>Y1992/Price_data_Daily[[#This Row],[ASML]]-1</f>
        <v>-6.7424533344654369E-3</v>
      </c>
      <c r="AC1991" s="68">
        <f>Z1992/Price_data_Daily[[#This Row],[S&amp;P500]]-1</f>
        <v>1.6161661449141551E-2</v>
      </c>
      <c r="AD1991" s="70">
        <f t="shared" si="62"/>
        <v>689.86129795892248</v>
      </c>
      <c r="AE1991" s="70">
        <f t="shared" si="63"/>
        <v>248.58863390818001</v>
      </c>
    </row>
    <row r="1992" spans="24:31">
      <c r="X1992" s="6">
        <v>44159</v>
      </c>
      <c r="Y1992" s="49">
        <v>411.77199999999999</v>
      </c>
      <c r="Z1992" s="49">
        <v>3635.4099000000001</v>
      </c>
      <c r="AA1992" s="49">
        <v>0.08</v>
      </c>
      <c r="AB1992" s="66">
        <f>Y1993/Price_data_Daily[[#This Row],[ASML]]-1</f>
        <v>-1.8619527311231066E-3</v>
      </c>
      <c r="AC1992" s="68">
        <f>Z1993/Price_data_Daily[[#This Row],[S&amp;P500]]-1</f>
        <v>-1.5844155565511997E-3</v>
      </c>
      <c r="AD1992" s="70">
        <f t="shared" si="62"/>
        <v>688.57680883109174</v>
      </c>
      <c r="AE1992" s="70">
        <f t="shared" si="63"/>
        <v>248.19476620943408</v>
      </c>
    </row>
    <row r="1993" spans="24:31">
      <c r="X1993" s="6">
        <v>44160</v>
      </c>
      <c r="Y1993" s="49">
        <v>411.00529999999998</v>
      </c>
      <c r="Z1993" s="49">
        <v>3629.6498999999999</v>
      </c>
      <c r="AA1993" s="49">
        <v>0.08</v>
      </c>
      <c r="AB1993" s="66">
        <f>Y1994/Price_data_Daily[[#This Row],[ASML]]-1</f>
        <v>3.3744090404673743E-2</v>
      </c>
      <c r="AC1993" s="68">
        <f>Z1994/Price_data_Daily[[#This Row],[S&amp;P500]]-1</f>
        <v>2.3969804911487813E-3</v>
      </c>
      <c r="AD1993" s="70">
        <f t="shared" si="62"/>
        <v>711.81220691884982</v>
      </c>
      <c r="AE1993" s="70">
        <f t="shared" si="63"/>
        <v>248.78968422204332</v>
      </c>
    </row>
    <row r="1994" spans="24:31">
      <c r="X1994" s="6">
        <v>44162</v>
      </c>
      <c r="Y1994" s="49">
        <v>424.87430000000001</v>
      </c>
      <c r="Z1994" s="49">
        <v>3638.3501000000001</v>
      </c>
      <c r="AA1994" s="49">
        <v>7.2999999999999995E-2</v>
      </c>
      <c r="AB1994" s="66">
        <f>Y1995/Price_data_Daily[[#This Row],[ASML]]-1</f>
        <v>-9.1321127213328523E-5</v>
      </c>
      <c r="AC1994" s="68">
        <f>Z1995/Price_data_Daily[[#This Row],[S&amp;P500]]-1</f>
        <v>-4.5955445574080711E-3</v>
      </c>
      <c r="AD1994" s="70">
        <f t="shared" si="62"/>
        <v>711.74720342574983</v>
      </c>
      <c r="AE1994" s="70">
        <f t="shared" si="63"/>
        <v>247.64636014277744</v>
      </c>
    </row>
    <row r="1995" spans="24:31">
      <c r="X1995" s="6">
        <v>44165</v>
      </c>
      <c r="Y1995" s="49">
        <v>424.83550000000002</v>
      </c>
      <c r="Z1995" s="49">
        <v>3621.6298999999999</v>
      </c>
      <c r="AA1995" s="49">
        <v>7.4999999999999997E-2</v>
      </c>
      <c r="AB1995" s="66">
        <f>Y1996/Price_data_Daily[[#This Row],[ASML]]-1</f>
        <v>2.6294648163818657E-2</v>
      </c>
      <c r="AC1995" s="68">
        <f>Z1996/Price_data_Daily[[#This Row],[S&amp;P500]]-1</f>
        <v>1.1271195877855966E-2</v>
      </c>
      <c r="AD1995" s="70">
        <f t="shared" si="62"/>
        <v>730.46234572141179</v>
      </c>
      <c r="AE1995" s="70">
        <f t="shared" si="63"/>
        <v>250.43763077638474</v>
      </c>
    </row>
    <row r="1996" spans="24:31">
      <c r="X1996" s="6">
        <v>44166</v>
      </c>
      <c r="Y1996" s="49">
        <v>436.00639999999999</v>
      </c>
      <c r="Z1996" s="49">
        <v>3662.45</v>
      </c>
      <c r="AA1996" s="49">
        <v>0.08</v>
      </c>
      <c r="AB1996" s="66">
        <f>Y1997/Price_data_Daily[[#This Row],[ASML]]-1</f>
        <v>3.9178323987905106E-3</v>
      </c>
      <c r="AC1996" s="68">
        <f>Z1997/Price_data_Daily[[#This Row],[S&amp;P500]]-1</f>
        <v>1.7911507324332998E-3</v>
      </c>
      <c r="AD1996" s="70">
        <f t="shared" si="62"/>
        <v>733.32417476557566</v>
      </c>
      <c r="AE1996" s="70">
        <f t="shared" si="63"/>
        <v>250.88620232217872</v>
      </c>
    </row>
    <row r="1997" spans="24:31">
      <c r="X1997" s="6">
        <v>44167</v>
      </c>
      <c r="Y1997" s="49">
        <v>437.71460000000002</v>
      </c>
      <c r="Z1997" s="49">
        <v>3669.01</v>
      </c>
      <c r="AA1997" s="49">
        <v>7.4999999999999997E-2</v>
      </c>
      <c r="AB1997" s="66">
        <f>Y1998/Price_data_Daily[[#This Row],[ASML]]-1</f>
        <v>4.2127907088316263E-3</v>
      </c>
      <c r="AC1997" s="68">
        <f>Z1998/Price_data_Daily[[#This Row],[S&amp;P500]]-1</f>
        <v>-6.241465681479097E-4</v>
      </c>
      <c r="AD1997" s="70">
        <f t="shared" si="62"/>
        <v>736.41351603558974</v>
      </c>
      <c r="AE1997" s="70">
        <f t="shared" si="63"/>
        <v>250.72961256000366</v>
      </c>
    </row>
    <row r="1998" spans="24:31">
      <c r="X1998" s="6">
        <v>44168</v>
      </c>
      <c r="Y1998" s="49">
        <v>439.55860000000001</v>
      </c>
      <c r="Z1998" s="49">
        <v>3666.72</v>
      </c>
      <c r="AA1998" s="49">
        <v>7.4999999999999997E-2</v>
      </c>
      <c r="AB1998" s="66">
        <f>Y1999/Price_data_Daily[[#This Row],[ASML]]-1</f>
        <v>2.536999617343394E-2</v>
      </c>
      <c r="AC1998" s="68">
        <f>Z1999/Price_data_Daily[[#This Row],[S&amp;P500]]-1</f>
        <v>8.8362623816382602E-3</v>
      </c>
      <c r="AD1998" s="70">
        <f t="shared" ref="AD1998:AD2061" si="64">AD1997*(1+AB1998)</f>
        <v>755.09632411947769</v>
      </c>
      <c r="AE1998" s="70">
        <f t="shared" ref="AE1998:AE2061" si="65">AE1997*(1+AC1998)</f>
        <v>252.94512520343036</v>
      </c>
    </row>
    <row r="1999" spans="24:31">
      <c r="X1999" s="6">
        <v>44169</v>
      </c>
      <c r="Y1999" s="49">
        <v>450.71019999999999</v>
      </c>
      <c r="Z1999" s="49">
        <v>3699.1201000000001</v>
      </c>
      <c r="AA1999" s="49">
        <v>7.4999999999999997E-2</v>
      </c>
      <c r="AB1999" s="66">
        <f>Y2000/Price_data_Daily[[#This Row],[ASML]]-1</f>
        <v>1.149896319186916E-2</v>
      </c>
      <c r="AC1999" s="68">
        <f>Z2000/Price_data_Daily[[#This Row],[S&amp;P500]]-1</f>
        <v>-1.9356224741121641E-3</v>
      </c>
      <c r="AD1999" s="70">
        <f t="shared" si="64"/>
        <v>763.7791489568433</v>
      </c>
      <c r="AE1999" s="70">
        <f t="shared" si="65"/>
        <v>252.45551893436948</v>
      </c>
    </row>
    <row r="2000" spans="24:31">
      <c r="X2000" s="6">
        <v>44172</v>
      </c>
      <c r="Y2000" s="49">
        <v>455.8929</v>
      </c>
      <c r="Z2000" s="49">
        <v>3691.96</v>
      </c>
      <c r="AA2000" s="49">
        <v>7.0000000000000007E-2</v>
      </c>
      <c r="AB2000" s="66">
        <f>Y2001/Price_data_Daily[[#This Row],[ASML]]-1</f>
        <v>-2.4694396425124499E-3</v>
      </c>
      <c r="AC2000" s="68">
        <f>Z2001/Price_data_Daily[[#This Row],[S&amp;P500]]-1</f>
        <v>2.7871374554437889E-3</v>
      </c>
      <c r="AD2000" s="70">
        <f t="shared" si="64"/>
        <v>761.89304244828486</v>
      </c>
      <c r="AE2000" s="70">
        <f t="shared" si="65"/>
        <v>253.15914716702497</v>
      </c>
    </row>
    <row r="2001" spans="24:31">
      <c r="X2001" s="6">
        <v>44173</v>
      </c>
      <c r="Y2001" s="49">
        <v>454.76710000000003</v>
      </c>
      <c r="Z2001" s="49">
        <v>3702.25</v>
      </c>
      <c r="AA2001" s="49">
        <v>6.8000000000000005E-2</v>
      </c>
      <c r="AB2001" s="66">
        <f>Y2002/Price_data_Daily[[#This Row],[ASML]]-1</f>
        <v>-3.3463502526897893E-2</v>
      </c>
      <c r="AC2001" s="68">
        <f>Z2002/Price_data_Daily[[#This Row],[S&amp;P500]]-1</f>
        <v>-7.9491930582753501E-3</v>
      </c>
      <c r="AD2001" s="70">
        <f t="shared" si="64"/>
        <v>736.39743269709072</v>
      </c>
      <c r="AE2001" s="70">
        <f t="shared" si="65"/>
        <v>251.14673623172595</v>
      </c>
    </row>
    <row r="2002" spans="24:31">
      <c r="X2002" s="6">
        <v>44174</v>
      </c>
      <c r="Y2002" s="49">
        <v>439.54899999999998</v>
      </c>
      <c r="Z2002" s="49">
        <v>3672.8200999999999</v>
      </c>
      <c r="AA2002" s="49">
        <v>7.0000000000000007E-2</v>
      </c>
      <c r="AB2002" s="66">
        <f>Y2003/Price_data_Daily[[#This Row],[ASML]]-1</f>
        <v>1.0841339645864423E-2</v>
      </c>
      <c r="AC2002" s="68">
        <f>Z2003/Price_data_Daily[[#This Row],[S&amp;P500]]-1</f>
        <v>-1.2851160338617218E-3</v>
      </c>
      <c r="AD2002" s="70">
        <f t="shared" si="64"/>
        <v>744.38096737930243</v>
      </c>
      <c r="AE2002" s="70">
        <f t="shared" si="65"/>
        <v>250.82398353414251</v>
      </c>
    </row>
    <row r="2003" spans="24:31">
      <c r="X2003" s="6">
        <v>44175</v>
      </c>
      <c r="Y2003" s="49">
        <v>444.3143</v>
      </c>
      <c r="Z2003" s="49">
        <v>3668.1001000000001</v>
      </c>
      <c r="AA2003" s="49">
        <v>7.0000000000000007E-2</v>
      </c>
      <c r="AB2003" s="66">
        <f>Y2004/Price_data_Daily[[#This Row],[ASML]]-1</f>
        <v>-1.129313191135195E-2</v>
      </c>
      <c r="AC2003" s="68">
        <f>Z2004/Price_data_Daily[[#This Row],[S&amp;P500]]-1</f>
        <v>-1.2649872886512092E-3</v>
      </c>
      <c r="AD2003" s="70">
        <f t="shared" si="64"/>
        <v>735.97457492238823</v>
      </c>
      <c r="AE2003" s="70">
        <f t="shared" si="65"/>
        <v>250.50669438328296</v>
      </c>
    </row>
    <row r="2004" spans="24:31">
      <c r="X2004" s="6">
        <v>44176</v>
      </c>
      <c r="Y2004" s="49">
        <v>439.29660000000001</v>
      </c>
      <c r="Z2004" s="49">
        <v>3663.46</v>
      </c>
      <c r="AA2004" s="49">
        <v>6.5000000000000002E-2</v>
      </c>
      <c r="AB2004" s="66">
        <f>Y2005/Price_data_Daily[[#This Row],[ASML]]-1</f>
        <v>7.9536240435285066E-4</v>
      </c>
      <c r="AC2004" s="68">
        <f>Z2005/Price_data_Daily[[#This Row],[S&amp;P500]]-1</f>
        <v>-4.359266922526861E-3</v>
      </c>
      <c r="AD2004" s="70">
        <f t="shared" si="64"/>
        <v>736.55994142984105</v>
      </c>
      <c r="AE2004" s="70">
        <f t="shared" si="65"/>
        <v>249.41466883658637</v>
      </c>
    </row>
    <row r="2005" spans="24:31">
      <c r="X2005" s="6">
        <v>44179</v>
      </c>
      <c r="Y2005" s="49">
        <v>439.64600000000002</v>
      </c>
      <c r="Z2005" s="49">
        <v>3647.49</v>
      </c>
      <c r="AA2005" s="49">
        <v>0.06</v>
      </c>
      <c r="AB2005" s="66">
        <f>Y2006/Price_data_Daily[[#This Row],[ASML]]-1</f>
        <v>3.6005331562211307E-2</v>
      </c>
      <c r="AC2005" s="68">
        <f>Z2006/Price_data_Daily[[#This Row],[S&amp;P500]]-1</f>
        <v>1.2921241730614819E-2</v>
      </c>
      <c r="AD2005" s="70">
        <f t="shared" si="64"/>
        <v>763.08002633646538</v>
      </c>
      <c r="AE2005" s="70">
        <f t="shared" si="65"/>
        <v>252.63741606378514</v>
      </c>
    </row>
    <row r="2006" spans="24:31">
      <c r="X2006" s="6">
        <v>44180</v>
      </c>
      <c r="Y2006" s="49">
        <v>455.47559999999999</v>
      </c>
      <c r="Z2006" s="49">
        <v>3694.6201000000001</v>
      </c>
      <c r="AA2006" s="49">
        <v>7.0000000000000007E-2</v>
      </c>
      <c r="AB2006" s="66">
        <f>Y2007/Price_data_Daily[[#This Row],[ASML]]-1</f>
        <v>4.7517364267153361E-3</v>
      </c>
      <c r="AC2006" s="68">
        <f>Z2007/Price_data_Daily[[#This Row],[S&amp;P500]]-1</f>
        <v>1.7727939064695608E-3</v>
      </c>
      <c r="AD2006" s="70">
        <f t="shared" si="64"/>
        <v>766.70598149410728</v>
      </c>
      <c r="AE2006" s="70">
        <f t="shared" si="65"/>
        <v>253.08529013552922</v>
      </c>
    </row>
    <row r="2007" spans="24:31">
      <c r="X2007" s="6">
        <v>44181</v>
      </c>
      <c r="Y2007" s="49">
        <v>457.63990000000001</v>
      </c>
      <c r="Z2007" s="49">
        <v>3701.1698999999999</v>
      </c>
      <c r="AA2007" s="49">
        <v>7.4999999999999997E-2</v>
      </c>
      <c r="AB2007" s="66">
        <f>Y2008/Price_data_Daily[[#This Row],[ASML]]-1</f>
        <v>1.2236476758254566E-2</v>
      </c>
      <c r="AC2007" s="68">
        <f>Z2008/Price_data_Daily[[#This Row],[S&amp;P500]]-1</f>
        <v>5.7576659747502479E-3</v>
      </c>
      <c r="AD2007" s="70">
        <f t="shared" si="64"/>
        <v>776.08776141707472</v>
      </c>
      <c r="AE2007" s="70">
        <f t="shared" si="65"/>
        <v>254.54247069925236</v>
      </c>
    </row>
    <row r="2008" spans="24:31">
      <c r="X2008" s="6">
        <v>44182</v>
      </c>
      <c r="Y2008" s="49">
        <v>463.2398</v>
      </c>
      <c r="Z2008" s="49">
        <v>3722.48</v>
      </c>
      <c r="AA2008" s="49">
        <v>0.08</v>
      </c>
      <c r="AB2008" s="66">
        <f>Y2009/Price_data_Daily[[#This Row],[ASML]]-1</f>
        <v>-1.2563687317024286E-4</v>
      </c>
      <c r="AC2008" s="68">
        <f>Z2009/Price_data_Daily[[#This Row],[S&amp;P500]]-1</f>
        <v>-3.5111269906084042E-3</v>
      </c>
      <c r="AD2008" s="70">
        <f t="shared" si="64"/>
        <v>775.99025617742461</v>
      </c>
      <c r="AE2008" s="70">
        <f t="shared" si="65"/>
        <v>253.64873976012407</v>
      </c>
    </row>
    <row r="2009" spans="24:31">
      <c r="X2009" s="6">
        <v>44183</v>
      </c>
      <c r="Y2009" s="49">
        <v>463.1816</v>
      </c>
      <c r="Z2009" s="49">
        <v>3709.4099000000001</v>
      </c>
      <c r="AA2009" s="49">
        <v>0.08</v>
      </c>
      <c r="AB2009" s="66">
        <f>Y2010/Price_data_Daily[[#This Row],[ASML]]-1</f>
        <v>-1.0434784110595063E-2</v>
      </c>
      <c r="AC2009" s="68">
        <f>Z2010/Price_data_Daily[[#This Row],[S&amp;P500]]-1</f>
        <v>-3.9062816972587067E-3</v>
      </c>
      <c r="AD2009" s="70">
        <f t="shared" si="64"/>
        <v>767.8929653822878</v>
      </c>
      <c r="AE2009" s="70">
        <f t="shared" si="65"/>
        <v>252.65791633046635</v>
      </c>
    </row>
    <row r="2010" spans="24:31">
      <c r="X2010" s="6">
        <v>44186</v>
      </c>
      <c r="Y2010" s="49">
        <v>458.34840000000003</v>
      </c>
      <c r="Z2010" s="49">
        <v>3694.9198999999999</v>
      </c>
      <c r="AA2010" s="49">
        <v>7.8E-2</v>
      </c>
      <c r="AB2010" s="66">
        <f>Y2011/Price_data_Daily[[#This Row],[ASML]]-1</f>
        <v>8.3004544141529468E-3</v>
      </c>
      <c r="AC2010" s="68">
        <f>Z2011/Price_data_Daily[[#This Row],[S&amp;P500]]-1</f>
        <v>-2.0730895952574269E-3</v>
      </c>
      <c r="AD2010" s="70">
        <f t="shared" si="64"/>
        <v>774.26682593639225</v>
      </c>
      <c r="AE2010" s="70">
        <f t="shared" si="65"/>
        <v>252.13413383296225</v>
      </c>
    </row>
    <row r="2011" spans="24:31">
      <c r="X2011" s="6">
        <v>44187</v>
      </c>
      <c r="Y2011" s="49">
        <v>462.15289999999999</v>
      </c>
      <c r="Z2011" s="49">
        <v>3687.26</v>
      </c>
      <c r="AA2011" s="49">
        <v>7.8E-2</v>
      </c>
      <c r="AB2011" s="66">
        <f>Y2012/Price_data_Daily[[#This Row],[ASML]]-1</f>
        <v>-3.276188464899743E-3</v>
      </c>
      <c r="AC2011" s="68">
        <f>Z2012/Price_data_Daily[[#This Row],[S&amp;P500]]-1</f>
        <v>7.4581125280026583E-4</v>
      </c>
      <c r="AD2011" s="70">
        <f t="shared" si="64"/>
        <v>771.7301818925049</v>
      </c>
      <c r="AE2011" s="70">
        <f t="shared" si="65"/>
        <v>252.32217830718992</v>
      </c>
    </row>
    <row r="2012" spans="24:31">
      <c r="X2012" s="6">
        <v>44188</v>
      </c>
      <c r="Y2012" s="49">
        <v>460.6388</v>
      </c>
      <c r="Z2012" s="49">
        <v>3690.01</v>
      </c>
      <c r="AA2012" s="49">
        <v>7.4999999999999997E-2</v>
      </c>
      <c r="AB2012" s="66">
        <f>Y2013/Price_data_Daily[[#This Row],[ASML]]-1</f>
        <v>1.7845869692262095E-2</v>
      </c>
      <c r="AC2012" s="68">
        <f>Z2013/Price_data_Daily[[#This Row],[S&amp;P500]]-1</f>
        <v>3.5366028818348827E-3</v>
      </c>
      <c r="AD2012" s="70">
        <f t="shared" si="64"/>
        <v>785.50237815614423</v>
      </c>
      <c r="AE2012" s="70">
        <f t="shared" si="65"/>
        <v>253.21454165014197</v>
      </c>
    </row>
    <row r="2013" spans="24:31">
      <c r="X2013" s="6">
        <v>44189</v>
      </c>
      <c r="Y2013" s="49">
        <v>468.85930000000002</v>
      </c>
      <c r="Z2013" s="49">
        <v>3703.0601000000001</v>
      </c>
      <c r="AA2013" s="49">
        <v>7.4999999999999997E-2</v>
      </c>
      <c r="AB2013" s="66">
        <f>Y2014/Price_data_Daily[[#This Row],[ASML]]-1</f>
        <v>-5.8994244115452288E-3</v>
      </c>
      <c r="AC2013" s="68">
        <f>Z2014/Price_data_Daily[[#This Row],[S&amp;P500]]-1</f>
        <v>8.7225157377273099E-3</v>
      </c>
      <c r="AD2013" s="70">
        <f t="shared" si="64"/>
        <v>780.86836625112301</v>
      </c>
      <c r="AE2013" s="70">
        <f t="shared" si="65"/>
        <v>255.42320947470674</v>
      </c>
    </row>
    <row r="2014" spans="24:31">
      <c r="X2014" s="6">
        <v>44193</v>
      </c>
      <c r="Y2014" s="49">
        <v>466.0933</v>
      </c>
      <c r="Z2014" s="49">
        <v>3735.3600999999999</v>
      </c>
      <c r="AA2014" s="49">
        <v>0.08</v>
      </c>
      <c r="AB2014" s="66">
        <f>Y2015/Price_data_Daily[[#This Row],[ASML]]-1</f>
        <v>7.8503595739307652E-3</v>
      </c>
      <c r="AC2014" s="68">
        <f>Z2015/Price_data_Daily[[#This Row],[S&amp;P500]]-1</f>
        <v>-2.227389000594604E-3</v>
      </c>
      <c r="AD2014" s="70">
        <f t="shared" si="64"/>
        <v>786.99846370610214</v>
      </c>
      <c r="AE2014" s="70">
        <f t="shared" si="65"/>
        <v>254.85428262742622</v>
      </c>
    </row>
    <row r="2015" spans="24:31">
      <c r="X2015" s="6">
        <v>44194</v>
      </c>
      <c r="Y2015" s="49">
        <v>469.75229999999999</v>
      </c>
      <c r="Z2015" s="49">
        <v>3727.04</v>
      </c>
      <c r="AA2015" s="49">
        <v>0.09</v>
      </c>
      <c r="AB2015" s="66">
        <f>Y2016/Price_data_Daily[[#This Row],[ASML]]-1</f>
        <v>1.2189615676176713E-2</v>
      </c>
      <c r="AC2015" s="68">
        <f>Z2016/Price_data_Daily[[#This Row],[S&amp;P500]]-1</f>
        <v>1.3415471795312772E-3</v>
      </c>
      <c r="AD2015" s="70">
        <f t="shared" si="64"/>
        <v>796.591672516421</v>
      </c>
      <c r="AE2015" s="70">
        <f t="shared" si="65"/>
        <v>255.1961816714765</v>
      </c>
    </row>
    <row r="2016" spans="24:31">
      <c r="X2016" s="6">
        <v>44195</v>
      </c>
      <c r="Y2016" s="49">
        <v>475.47840000000002</v>
      </c>
      <c r="Z2016" s="49">
        <v>3732.04</v>
      </c>
      <c r="AA2016" s="49">
        <v>7.0000000000000007E-2</v>
      </c>
      <c r="AB2016" s="66">
        <f>Y2017/Price_data_Daily[[#This Row],[ASML]]-1</f>
        <v>-4.4702346100264911E-3</v>
      </c>
      <c r="AC2016" s="68">
        <f>Z2017/Price_data_Daily[[#This Row],[S&amp;P500]]-1</f>
        <v>6.4388645352140284E-3</v>
      </c>
      <c r="AD2016" s="70">
        <f t="shared" si="64"/>
        <v>793.03072085187921</v>
      </c>
      <c r="AE2016" s="70">
        <f t="shared" si="65"/>
        <v>256.839355315163</v>
      </c>
    </row>
    <row r="2017" spans="24:31">
      <c r="X2017" s="6">
        <v>44196</v>
      </c>
      <c r="Y2017" s="49">
        <v>473.35289999999998</v>
      </c>
      <c r="Z2017" s="49">
        <v>3756.0700999999999</v>
      </c>
      <c r="AA2017" s="49">
        <v>6.5000000000000002E-2</v>
      </c>
      <c r="AB2017" s="66">
        <f>Y2018/Price_data_Daily[[#This Row],[ASML]]-1</f>
        <v>2.5178254955235291E-2</v>
      </c>
      <c r="AC2017" s="68">
        <f>Z2018/Price_data_Daily[[#This Row],[S&amp;P500]]-1</f>
        <v>-1.4754836444612729E-2</v>
      </c>
      <c r="AD2017" s="70">
        <f t="shared" si="64"/>
        <v>812.9978505288218</v>
      </c>
      <c r="AE2017" s="70">
        <f t="shared" si="65"/>
        <v>253.04973263494799</v>
      </c>
    </row>
    <row r="2018" spans="24:31">
      <c r="X2018" s="6">
        <v>44200</v>
      </c>
      <c r="Y2018" s="49">
        <v>485.27109999999999</v>
      </c>
      <c r="Z2018" s="49">
        <v>3700.6498999999999</v>
      </c>
      <c r="AA2018" s="49">
        <v>6.8000000000000005E-2</v>
      </c>
      <c r="AB2018" s="66">
        <f>Y2019/Price_data_Daily[[#This Row],[ASML]]-1</f>
        <v>1.071998724012202E-2</v>
      </c>
      <c r="AC2018" s="68">
        <f>Z2019/Price_data_Daily[[#This Row],[S&amp;P500]]-1</f>
        <v>7.082593789809799E-3</v>
      </c>
      <c r="AD2018" s="70">
        <f t="shared" si="64"/>
        <v>821.71317711273741</v>
      </c>
      <c r="AE2018" s="70">
        <f t="shared" si="65"/>
        <v>254.84198109982131</v>
      </c>
    </row>
    <row r="2019" spans="24:31">
      <c r="X2019" s="6">
        <v>44201</v>
      </c>
      <c r="Y2019" s="49">
        <v>490.47320000000002</v>
      </c>
      <c r="Z2019" s="49">
        <v>3726.8600999999999</v>
      </c>
      <c r="AA2019" s="49">
        <v>7.8E-2</v>
      </c>
      <c r="AB2019" s="66">
        <f>Y2020/Price_data_Daily[[#This Row],[ASML]]-1</f>
        <v>-2.9958619553525079E-2</v>
      </c>
      <c r="AC2019" s="68">
        <f>Z2020/Price_data_Daily[[#This Row],[S&amp;P500]]-1</f>
        <v>5.7098467420335641E-3</v>
      </c>
      <c r="AD2019" s="70">
        <f t="shared" si="64"/>
        <v>797.09578465749848</v>
      </c>
      <c r="AE2019" s="70">
        <f t="shared" si="65"/>
        <v>256.29708975533748</v>
      </c>
    </row>
    <row r="2020" spans="24:31">
      <c r="X2020" s="6">
        <v>44202</v>
      </c>
      <c r="Y2020" s="49">
        <v>475.77929999999998</v>
      </c>
      <c r="Z2020" s="49">
        <v>3748.1399000000001</v>
      </c>
      <c r="AA2020" s="49">
        <v>7.8E-2</v>
      </c>
      <c r="AB2020" s="66">
        <f>Y2021/Price_data_Daily[[#This Row],[ASML]]-1</f>
        <v>2.2867325249333215E-2</v>
      </c>
      <c r="AC2020" s="68">
        <f>Z2021/Price_data_Daily[[#This Row],[S&amp;P500]]-1</f>
        <v>1.4847391368715934E-2</v>
      </c>
      <c r="AD2020" s="70">
        <f t="shared" si="64"/>
        <v>815.32323322013394</v>
      </c>
      <c r="AE2020" s="70">
        <f t="shared" si="65"/>
        <v>260.10243295359788</v>
      </c>
    </row>
    <row r="2021" spans="24:31">
      <c r="X2021" s="6">
        <v>44203</v>
      </c>
      <c r="Y2021" s="49">
        <v>486.65910000000002</v>
      </c>
      <c r="Z2021" s="49">
        <v>3803.79</v>
      </c>
      <c r="AA2021" s="49">
        <v>0.08</v>
      </c>
      <c r="AB2021" s="66">
        <f>Y2022/Price_data_Daily[[#This Row],[ASML]]-1</f>
        <v>1.4578377348743787E-2</v>
      </c>
      <c r="AC2021" s="68">
        <f>Z2022/Price_data_Daily[[#This Row],[S&amp;P500]]-1</f>
        <v>5.4918646928459047E-3</v>
      </c>
      <c r="AD2021" s="70">
        <f t="shared" si="64"/>
        <v>827.20932297521495</v>
      </c>
      <c r="AE2021" s="70">
        <f t="shared" si="65"/>
        <v>261.53088032165908</v>
      </c>
    </row>
    <row r="2022" spans="24:31">
      <c r="X2022" s="6">
        <v>44204</v>
      </c>
      <c r="Y2022" s="49">
        <v>493.75380000000001</v>
      </c>
      <c r="Z2022" s="49">
        <v>3824.6799000000001</v>
      </c>
      <c r="AA2022" s="49">
        <v>0.08</v>
      </c>
      <c r="AB2022" s="66">
        <f>Y2023/Price_data_Daily[[#This Row],[ASML]]-1</f>
        <v>-1.5527981759330123E-3</v>
      </c>
      <c r="AC2022" s="68">
        <f>Z2023/Price_data_Daily[[#This Row],[S&amp;P500]]-1</f>
        <v>-6.5547446205891369E-3</v>
      </c>
      <c r="AD2022" s="70">
        <f t="shared" si="64"/>
        <v>825.92483384738421</v>
      </c>
      <c r="AE2022" s="70">
        <f t="shared" si="65"/>
        <v>259.81661219075272</v>
      </c>
    </row>
    <row r="2023" spans="24:31">
      <c r="X2023" s="6">
        <v>44207</v>
      </c>
      <c r="Y2023" s="49">
        <v>492.9871</v>
      </c>
      <c r="Z2023" s="49">
        <v>3799.6100999999999</v>
      </c>
      <c r="AA2023" s="49">
        <v>0.08</v>
      </c>
      <c r="AB2023" s="66">
        <f>Y2024/Price_data_Daily[[#This Row],[ASML]]-1</f>
        <v>1.1772518996947312E-2</v>
      </c>
      <c r="AC2023" s="68">
        <f>Z2024/Price_data_Daily[[#This Row],[S&amp;P500]]-1</f>
        <v>4.1577950327065238E-4</v>
      </c>
      <c r="AD2023" s="70">
        <f t="shared" si="64"/>
        <v>835.64804964390305</v>
      </c>
      <c r="AE2023" s="70">
        <f t="shared" si="65"/>
        <v>259.92463861271085</v>
      </c>
    </row>
    <row r="2024" spans="24:31">
      <c r="X2024" s="6">
        <v>44208</v>
      </c>
      <c r="Y2024" s="49">
        <v>498.79079999999999</v>
      </c>
      <c r="Z2024" s="49">
        <v>3801.1898999999999</v>
      </c>
      <c r="AA2024" s="49">
        <v>0.08</v>
      </c>
      <c r="AB2024" s="66">
        <f>Y2025/Price_data_Daily[[#This Row],[ASML]]-1</f>
        <v>2.5321236879261022E-4</v>
      </c>
      <c r="AC2024" s="68">
        <f>Z2025/Price_data_Daily[[#This Row],[S&amp;P500]]-1</f>
        <v>2.2756558413459249E-3</v>
      </c>
      <c r="AD2024" s="70">
        <f t="shared" si="64"/>
        <v>835.85964606603034</v>
      </c>
      <c r="AE2024" s="70">
        <f t="shared" si="65"/>
        <v>260.51613763487961</v>
      </c>
    </row>
    <row r="2025" spans="24:31">
      <c r="X2025" s="6">
        <v>44209</v>
      </c>
      <c r="Y2025" s="49">
        <v>498.9171</v>
      </c>
      <c r="Z2025" s="49">
        <v>3809.8400999999999</v>
      </c>
      <c r="AA2025" s="49">
        <v>0.08</v>
      </c>
      <c r="AB2025" s="66">
        <f>Y2026/Price_data_Daily[[#This Row],[ASML]]-1</f>
        <v>5.9506679566605269E-2</v>
      </c>
      <c r="AC2025" s="68">
        <f>Z2026/Price_data_Daily[[#This Row],[S&amp;P500]]-1</f>
        <v>-3.7534646139085748E-3</v>
      </c>
      <c r="AD2025" s="70">
        <f t="shared" si="64"/>
        <v>885.59887818713764</v>
      </c>
      <c r="AE2025" s="70">
        <f t="shared" si="65"/>
        <v>259.53829953091497</v>
      </c>
    </row>
    <row r="2026" spans="24:31">
      <c r="X2026" s="6">
        <v>44210</v>
      </c>
      <c r="Y2026" s="49">
        <v>528.60599999999999</v>
      </c>
      <c r="Z2026" s="49">
        <v>3795.54</v>
      </c>
      <c r="AA2026" s="49">
        <v>7.4999999999999997E-2</v>
      </c>
      <c r="AB2026" s="66">
        <f>Y2027/Price_data_Daily[[#This Row],[ASML]]-1</f>
        <v>-3.1488291846857641E-2</v>
      </c>
      <c r="AC2026" s="68">
        <f>Z2027/Price_data_Daily[[#This Row],[S&amp;P500]]-1</f>
        <v>-7.1900177576840196E-3</v>
      </c>
      <c r="AD2026" s="70">
        <f t="shared" si="64"/>
        <v>857.71288225153137</v>
      </c>
      <c r="AE2026" s="70">
        <f t="shared" si="65"/>
        <v>257.67221454848857</v>
      </c>
    </row>
    <row r="2027" spans="24:31">
      <c r="X2027" s="6">
        <v>44211</v>
      </c>
      <c r="Y2027" s="49">
        <v>511.96109999999999</v>
      </c>
      <c r="Z2027" s="49">
        <v>3768.25</v>
      </c>
      <c r="AA2027" s="49">
        <v>7.4999999999999997E-2</v>
      </c>
      <c r="AB2027" s="66">
        <f>Y2028/Price_data_Daily[[#This Row],[ASML]]-1</f>
        <v>4.1706489028170424E-2</v>
      </c>
      <c r="AC2027" s="68">
        <f>Z2028/Price_data_Daily[[#This Row],[S&amp;P500]]-1</f>
        <v>8.1363763019970392E-3</v>
      </c>
      <c r="AD2027" s="70">
        <f t="shared" si="64"/>
        <v>893.48507516447535</v>
      </c>
      <c r="AE2027" s="70">
        <f t="shared" si="65"/>
        <v>259.768732648624</v>
      </c>
    </row>
    <row r="2028" spans="24:31">
      <c r="X2028" s="6">
        <v>44215</v>
      </c>
      <c r="Y2028" s="49">
        <v>533.31320000000005</v>
      </c>
      <c r="Z2028" s="49">
        <v>3798.9099000000001</v>
      </c>
      <c r="AA2028" s="49">
        <v>7.2999999999999995E-2</v>
      </c>
      <c r="AB2028" s="66">
        <f>Y2029/Price_data_Daily[[#This Row],[ASML]]-1</f>
        <v>-2.1882076048374E-4</v>
      </c>
      <c r="AC2028" s="68">
        <f>Z2029/Price_data_Daily[[#This Row],[S&amp;P500]]-1</f>
        <v>1.3935629270912742E-2</v>
      </c>
      <c r="AD2028" s="70">
        <f t="shared" si="64"/>
        <v>893.28956208084696</v>
      </c>
      <c r="AE2028" s="70">
        <f t="shared" si="65"/>
        <v>263.38877340299007</v>
      </c>
    </row>
    <row r="2029" spans="24:31">
      <c r="X2029" s="6">
        <v>44216</v>
      </c>
      <c r="Y2029" s="49">
        <v>533.19650000000001</v>
      </c>
      <c r="Z2029" s="49">
        <v>3851.8501000000001</v>
      </c>
      <c r="AA2029" s="49">
        <v>7.4999999999999997E-2</v>
      </c>
      <c r="AB2029" s="66">
        <f>Y2030/Price_data_Daily[[#This Row],[ASML]]-1</f>
        <v>3.8880412755897709E-2</v>
      </c>
      <c r="AC2029" s="68">
        <f>Z2030/Price_data_Daily[[#This Row],[S&amp;P500]]-1</f>
        <v>3.1673091328232594E-4</v>
      </c>
      <c r="AD2029" s="70">
        <f t="shared" si="64"/>
        <v>928.02102896508541</v>
      </c>
      <c r="AE2029" s="70">
        <f t="shared" si="65"/>
        <v>263.47219676973833</v>
      </c>
    </row>
    <row r="2030" spans="24:31">
      <c r="X2030" s="6">
        <v>44217</v>
      </c>
      <c r="Y2030" s="49">
        <v>553.92740000000003</v>
      </c>
      <c r="Z2030" s="49">
        <v>3853.0700999999999</v>
      </c>
      <c r="AA2030" s="49">
        <v>7.2999999999999995E-2</v>
      </c>
      <c r="AB2030" s="66">
        <f>Y2031/Price_data_Daily[[#This Row],[ASML]]-1</f>
        <v>-2.2602239932526524E-3</v>
      </c>
      <c r="AC2030" s="68">
        <f>Z2031/Price_data_Daily[[#This Row],[S&amp;P500]]-1</f>
        <v>-3.0106122387962841E-3</v>
      </c>
      <c r="AD2030" s="70">
        <f t="shared" si="64"/>
        <v>925.92349356917555</v>
      </c>
      <c r="AE2030" s="70">
        <f t="shared" si="65"/>
        <v>262.67898414956079</v>
      </c>
    </row>
    <row r="2031" spans="24:31">
      <c r="X2031" s="6">
        <v>44218</v>
      </c>
      <c r="Y2031" s="49">
        <v>552.67539999999997</v>
      </c>
      <c r="Z2031" s="49">
        <v>3841.47</v>
      </c>
      <c r="AA2031" s="49">
        <v>7.0000000000000007E-2</v>
      </c>
      <c r="AB2031" s="66">
        <f>Y2032/Price_data_Daily[[#This Row],[ASML]]-1</f>
        <v>-3.2311914009561793E-3</v>
      </c>
      <c r="AC2031" s="68">
        <f>Z2032/Price_data_Daily[[#This Row],[S&amp;P500]]-1</f>
        <v>3.6158293569910072E-3</v>
      </c>
      <c r="AD2031" s="70">
        <f t="shared" si="64"/>
        <v>922.93165753881158</v>
      </c>
      <c r="AE2031" s="70">
        <f t="shared" si="65"/>
        <v>263.62878653191336</v>
      </c>
    </row>
    <row r="2032" spans="24:31">
      <c r="X2032" s="6">
        <v>44221</v>
      </c>
      <c r="Y2032" s="49">
        <v>550.88959999999997</v>
      </c>
      <c r="Z2032" s="49">
        <v>3855.3600999999999</v>
      </c>
      <c r="AA2032" s="49">
        <v>7.0000000000000007E-2</v>
      </c>
      <c r="AB2032" s="66">
        <f>Y2033/Price_data_Daily[[#This Row],[ASML]]-1</f>
        <v>-3.2786605519508738E-2</v>
      </c>
      <c r="AC2032" s="68">
        <f>Z2033/Price_data_Daily[[#This Row],[S&amp;P500]]-1</f>
        <v>-1.4888362827637502E-3</v>
      </c>
      <c r="AD2032" s="70">
        <f t="shared" si="64"/>
        <v>892.67186136162024</v>
      </c>
      <c r="AE2032" s="70">
        <f t="shared" si="65"/>
        <v>263.23628642934369</v>
      </c>
    </row>
    <row r="2033" spans="24:31">
      <c r="X2033" s="6">
        <v>44222</v>
      </c>
      <c r="Y2033" s="49">
        <v>532.82780000000002</v>
      </c>
      <c r="Z2033" s="49">
        <v>3849.6201000000001</v>
      </c>
      <c r="AA2033" s="49">
        <v>6.8000000000000005E-2</v>
      </c>
      <c r="AB2033" s="66">
        <f>Y2034/Price_data_Daily[[#This Row],[ASML]]-1</f>
        <v>-4.4389951124922611E-2</v>
      </c>
      <c r="AC2033" s="68">
        <f>Z2034/Price_data_Daily[[#This Row],[S&amp;P500]]-1</f>
        <v>-2.5677884422933062E-2</v>
      </c>
      <c r="AD2033" s="70">
        <f t="shared" si="64"/>
        <v>853.04620106518428</v>
      </c>
      <c r="AE2033" s="70">
        <f t="shared" si="65"/>
        <v>256.47693549048893</v>
      </c>
    </row>
    <row r="2034" spans="24:31">
      <c r="X2034" s="6">
        <v>44223</v>
      </c>
      <c r="Y2034" s="49">
        <v>509.17559999999997</v>
      </c>
      <c r="Z2034" s="49">
        <v>3750.77</v>
      </c>
      <c r="AA2034" s="49">
        <v>0.06</v>
      </c>
      <c r="AB2034" s="66">
        <f>Y2035/Price_data_Daily[[#This Row],[ASML]]-1</f>
        <v>4.3059015396653022E-2</v>
      </c>
      <c r="AC2034" s="68">
        <f>Z2035/Price_data_Daily[[#This Row],[S&amp;P500]]-1</f>
        <v>9.7606358161124174E-3</v>
      </c>
      <c r="AD2034" s="70">
        <f t="shared" si="64"/>
        <v>889.77753057090638</v>
      </c>
      <c r="AE2034" s="70">
        <f t="shared" si="65"/>
        <v>258.98031345304418</v>
      </c>
    </row>
    <row r="2035" spans="24:31">
      <c r="X2035" s="6">
        <v>44224</v>
      </c>
      <c r="Y2035" s="49">
        <v>531.10019999999997</v>
      </c>
      <c r="Z2035" s="49">
        <v>3787.3798999999999</v>
      </c>
      <c r="AA2035" s="49">
        <v>5.5E-2</v>
      </c>
      <c r="AB2035" s="66">
        <f>Y2036/Price_data_Daily[[#This Row],[ASML]]-1</f>
        <v>-2.3866117918991514E-2</v>
      </c>
      <c r="AC2035" s="68">
        <f>Z2036/Price_data_Daily[[#This Row],[S&amp;P500]]-1</f>
        <v>-1.9311477045120373E-2</v>
      </c>
      <c r="AD2035" s="70">
        <f t="shared" si="64"/>
        <v>868.54199510463206</v>
      </c>
      <c r="AE2035" s="70">
        <f t="shared" si="65"/>
        <v>253.97902107465762</v>
      </c>
    </row>
    <row r="2036" spans="24:31">
      <c r="X2036" s="6">
        <v>44225</v>
      </c>
      <c r="Y2036" s="49">
        <v>518.42489999999998</v>
      </c>
      <c r="Z2036" s="49">
        <v>3714.24</v>
      </c>
      <c r="AA2036" s="49">
        <v>4.8000000000000001E-2</v>
      </c>
      <c r="AB2036" s="66">
        <f>Y2037/Price_data_Daily[[#This Row],[ASML]]-1</f>
        <v>3.787260218403854E-2</v>
      </c>
      <c r="AC2036" s="68">
        <f>Z2037/Price_data_Daily[[#This Row],[S&amp;P500]]-1</f>
        <v>1.6051762944774728E-2</v>
      </c>
      <c r="AD2036" s="70">
        <f t="shared" si="64"/>
        <v>901.43594056536097</v>
      </c>
      <c r="AE2036" s="70">
        <f t="shared" si="65"/>
        <v>258.05583211389398</v>
      </c>
    </row>
    <row r="2037" spans="24:31">
      <c r="X2037" s="6">
        <v>44228</v>
      </c>
      <c r="Y2037" s="49">
        <v>538.05899999999997</v>
      </c>
      <c r="Z2037" s="49">
        <v>3773.8600999999999</v>
      </c>
      <c r="AA2037" s="49">
        <v>4.8000000000000001E-2</v>
      </c>
      <c r="AB2037" s="66">
        <f>Y2038/Price_data_Daily[[#This Row],[ASML]]-1</f>
        <v>-1.6052142980602646E-3</v>
      </c>
      <c r="AC2037" s="68">
        <f>Z2038/Price_data_Daily[[#This Row],[S&amp;P500]]-1</f>
        <v>1.389823645025956E-2</v>
      </c>
      <c r="AD2037" s="70">
        <f t="shared" si="64"/>
        <v>899.98894270478002</v>
      </c>
      <c r="AE2037" s="70">
        <f t="shared" si="65"/>
        <v>261.64235308598137</v>
      </c>
    </row>
    <row r="2038" spans="24:31">
      <c r="X2038" s="6">
        <v>44229</v>
      </c>
      <c r="Y2038" s="49">
        <v>537.19529999999997</v>
      </c>
      <c r="Z2038" s="49">
        <v>3826.3101000000001</v>
      </c>
      <c r="AA2038" s="49">
        <v>0.05</v>
      </c>
      <c r="AB2038" s="66">
        <f>Y2039/Price_data_Daily[[#This Row],[ASML]]-1</f>
        <v>-1.9132892636998133E-2</v>
      </c>
      <c r="AC2038" s="68">
        <f>Z2039/Price_data_Daily[[#This Row],[S&amp;P500]]-1</f>
        <v>1.0087525315838342E-3</v>
      </c>
      <c r="AD2038" s="70">
        <f t="shared" si="64"/>
        <v>882.769550889524</v>
      </c>
      <c r="AE2038" s="70">
        <f t="shared" si="65"/>
        <v>261.90628547202641</v>
      </c>
    </row>
    <row r="2039" spans="24:31">
      <c r="X2039" s="6">
        <v>44230</v>
      </c>
      <c r="Y2039" s="49">
        <v>526.91719999999998</v>
      </c>
      <c r="Z2039" s="49">
        <v>3830.1698999999999</v>
      </c>
      <c r="AA2039" s="49">
        <v>0.04</v>
      </c>
      <c r="AB2039" s="66">
        <f>Y2040/Price_data_Daily[[#This Row],[ASML]]-1</f>
        <v>2.307952748553288E-2</v>
      </c>
      <c r="AC2039" s="68">
        <f>Z2040/Price_data_Daily[[#This Row],[S&amp;P500]]-1</f>
        <v>1.0853330553300067E-2</v>
      </c>
      <c r="AD2039" s="70">
        <f t="shared" si="64"/>
        <v>903.14345500267029</v>
      </c>
      <c r="AE2039" s="70">
        <f t="shared" si="65"/>
        <v>264.74884096224127</v>
      </c>
    </row>
    <row r="2040" spans="24:31">
      <c r="X2040" s="6">
        <v>44231</v>
      </c>
      <c r="Y2040" s="49">
        <v>539.07820000000004</v>
      </c>
      <c r="Z2040" s="49">
        <v>3871.74</v>
      </c>
      <c r="AA2040" s="49">
        <v>0.03</v>
      </c>
      <c r="AB2040" s="66">
        <f>Y2041/Price_data_Daily[[#This Row],[ASML]]-1</f>
        <v>-4.7353055642020969E-3</v>
      </c>
      <c r="AC2040" s="68">
        <f>Z2041/Price_data_Daily[[#This Row],[S&amp;P500]]-1</f>
        <v>3.8974982824260263E-3</v>
      </c>
      <c r="AD2040" s="70">
        <f t="shared" si="64"/>
        <v>898.86679477492339</v>
      </c>
      <c r="AE2040" s="70">
        <f t="shared" si="65"/>
        <v>265.78069911516587</v>
      </c>
    </row>
    <row r="2041" spans="24:31">
      <c r="X2041" s="6">
        <v>44232</v>
      </c>
      <c r="Y2041" s="49">
        <v>536.52549999999997</v>
      </c>
      <c r="Z2041" s="49">
        <v>3886.8301000000001</v>
      </c>
      <c r="AA2041" s="49">
        <v>2.3E-2</v>
      </c>
      <c r="AB2041" s="66">
        <f>Y2042/Price_data_Daily[[#This Row],[ASML]]-1</f>
        <v>2.0242281121773287E-2</v>
      </c>
      <c r="AC2041" s="68">
        <f>Z2042/Price_data_Daily[[#This Row],[S&amp;P500]]-1</f>
        <v>7.3993458062393547E-3</v>
      </c>
      <c r="AD2041" s="70">
        <f t="shared" si="64"/>
        <v>917.06190912578472</v>
      </c>
      <c r="AE2041" s="70">
        <f t="shared" si="65"/>
        <v>267.74730241654305</v>
      </c>
    </row>
    <row r="2042" spans="24:31">
      <c r="X2042" s="6">
        <v>44235</v>
      </c>
      <c r="Y2042" s="49">
        <v>547.38599999999997</v>
      </c>
      <c r="Z2042" s="49">
        <v>3915.5900999999999</v>
      </c>
      <c r="AA2042" s="49">
        <v>0.02</v>
      </c>
      <c r="AB2042" s="66">
        <f>Y2043/Price_data_Daily[[#This Row],[ASML]]-1</f>
        <v>2.6593665164984515E-3</v>
      </c>
      <c r="AC2042" s="68">
        <f>Z2043/Price_data_Daily[[#This Row],[S&amp;P500]]-1</f>
        <v>-1.1135230932369788E-3</v>
      </c>
      <c r="AD2042" s="70">
        <f t="shared" si="64"/>
        <v>919.50071286047</v>
      </c>
      <c r="AE2042" s="70">
        <f t="shared" si="65"/>
        <v>267.44915961215031</v>
      </c>
    </row>
    <row r="2043" spans="24:31">
      <c r="X2043" s="6">
        <v>44236</v>
      </c>
      <c r="Y2043" s="49">
        <v>548.84169999999995</v>
      </c>
      <c r="Z2043" s="49">
        <v>3911.23</v>
      </c>
      <c r="AA2043" s="49">
        <v>3.3000000000000002E-2</v>
      </c>
      <c r="AB2043" s="66">
        <f>Y2044/Price_data_Daily[[#This Row],[ASML]]-1</f>
        <v>2.4580858196452393E-3</v>
      </c>
      <c r="AC2043" s="68">
        <f>Z2044/Price_data_Daily[[#This Row],[S&amp;P500]]-1</f>
        <v>-3.4518552987172768E-4</v>
      </c>
      <c r="AD2043" s="70">
        <f t="shared" si="64"/>
        <v>921.76092452390606</v>
      </c>
      <c r="AE2043" s="70">
        <f t="shared" si="65"/>
        <v>267.35684003227584</v>
      </c>
    </row>
    <row r="2044" spans="24:31">
      <c r="X2044" s="6">
        <v>44237</v>
      </c>
      <c r="Y2044" s="49">
        <v>550.19079999999997</v>
      </c>
      <c r="Z2044" s="49">
        <v>3909.8798999999999</v>
      </c>
      <c r="AA2044" s="49">
        <v>3.5000000000000003E-2</v>
      </c>
      <c r="AB2044" s="66">
        <f>Y2045/Price_data_Daily[[#This Row],[ASML]]-1</f>
        <v>4.3430024638725362E-2</v>
      </c>
      <c r="AC2044" s="68">
        <f>Z2045/Price_data_Daily[[#This Row],[S&amp;P500]]-1</f>
        <v>1.6624551562312018E-3</v>
      </c>
      <c r="AD2044" s="70">
        <f t="shared" si="64"/>
        <v>961.79302418699353</v>
      </c>
      <c r="AE2044" s="70">
        <f t="shared" si="65"/>
        <v>267.80130878954117</v>
      </c>
    </row>
    <row r="2045" spans="24:31">
      <c r="X2045" s="6">
        <v>44238</v>
      </c>
      <c r="Y2045" s="49">
        <v>574.0856</v>
      </c>
      <c r="Z2045" s="49">
        <v>3916.3798999999999</v>
      </c>
      <c r="AA2045" s="49">
        <v>3.5000000000000003E-2</v>
      </c>
      <c r="AB2045" s="66">
        <f>Y2046/Price_data_Daily[[#This Row],[ASML]]-1</f>
        <v>1.0954986503754816E-2</v>
      </c>
      <c r="AC2045" s="68">
        <f>Z2046/Price_data_Daily[[#This Row],[S&amp;P500]]-1</f>
        <v>4.711034289599958E-3</v>
      </c>
      <c r="AD2045" s="70">
        <f t="shared" si="64"/>
        <v>972.32945378636759</v>
      </c>
      <c r="AE2045" s="70">
        <f t="shared" si="65"/>
        <v>269.06292993804846</v>
      </c>
    </row>
    <row r="2046" spans="24:31">
      <c r="X2046" s="6">
        <v>44239</v>
      </c>
      <c r="Y2046" s="49">
        <v>580.37469999999996</v>
      </c>
      <c r="Z2046" s="49">
        <v>3934.8301000000001</v>
      </c>
      <c r="AA2046" s="49">
        <v>3.5000000000000003E-2</v>
      </c>
      <c r="AB2046" s="66">
        <f>Y2047/Price_data_Daily[[#This Row],[ASML]]-1</f>
        <v>8.612022543367237E-3</v>
      </c>
      <c r="AC2046" s="68">
        <f>Z2047/Price_data_Daily[[#This Row],[S&amp;P500]]-1</f>
        <v>-5.6927489702796041E-4</v>
      </c>
      <c r="AD2046" s="70">
        <f t="shared" si="64"/>
        <v>980.70317696195571</v>
      </c>
      <c r="AE2046" s="70">
        <f t="shared" si="65"/>
        <v>268.9097591663139</v>
      </c>
    </row>
    <row r="2047" spans="24:31">
      <c r="X2047" s="6">
        <v>44243</v>
      </c>
      <c r="Y2047" s="49">
        <v>585.37289999999996</v>
      </c>
      <c r="Z2047" s="49">
        <v>3932.5900999999999</v>
      </c>
      <c r="AA2047" s="49">
        <v>3.5000000000000003E-2</v>
      </c>
      <c r="AB2047" s="66">
        <f>Y2048/Price_data_Daily[[#This Row],[ASML]]-1</f>
        <v>-2.5798085288881611E-2</v>
      </c>
      <c r="AC2047" s="68">
        <f>Z2048/Price_data_Daily[[#This Row],[S&amp;P500]]-1</f>
        <v>-3.2039952498474911E-4</v>
      </c>
      <c r="AD2047" s="70">
        <f t="shared" si="64"/>
        <v>955.40291275961397</v>
      </c>
      <c r="AE2047" s="70">
        <f t="shared" si="65"/>
        <v>268.82360060721328</v>
      </c>
    </row>
    <row r="2048" spans="24:31">
      <c r="X2048" s="6">
        <v>44244</v>
      </c>
      <c r="Y2048" s="49">
        <v>570.27139999999997</v>
      </c>
      <c r="Z2048" s="49">
        <v>3931.3301000000001</v>
      </c>
      <c r="AA2048" s="49">
        <v>3.5000000000000003E-2</v>
      </c>
      <c r="AB2048" s="66">
        <f>Y2049/Price_data_Daily[[#This Row],[ASML]]-1</f>
        <v>-8.6797268809202244E-3</v>
      </c>
      <c r="AC2048" s="68">
        <f>Z2049/Price_data_Daily[[#This Row],[S&amp;P500]]-1</f>
        <v>-4.4158337149048377E-3</v>
      </c>
      <c r="AD2048" s="70">
        <f t="shared" si="64"/>
        <v>947.11027641562487</v>
      </c>
      <c r="AE2048" s="70">
        <f t="shared" si="65"/>
        <v>267.63652028828983</v>
      </c>
    </row>
    <row r="2049" spans="24:31">
      <c r="X2049" s="6">
        <v>44245</v>
      </c>
      <c r="Y2049" s="49">
        <v>565.32159999999999</v>
      </c>
      <c r="Z2049" s="49">
        <v>3913.97</v>
      </c>
      <c r="AA2049" s="49">
        <v>2.3E-2</v>
      </c>
      <c r="AB2049" s="66">
        <f>Y2050/Price_data_Daily[[#This Row],[ASML]]-1</f>
        <v>2.0464280862432904E-2</v>
      </c>
      <c r="AC2049" s="68">
        <f>Z2050/Price_data_Daily[[#This Row],[S&amp;P500]]-1</f>
        <v>-1.8548941356217874E-3</v>
      </c>
      <c r="AD2049" s="70">
        <f t="shared" si="64"/>
        <v>966.49220711989062</v>
      </c>
      <c r="AE2049" s="70">
        <f t="shared" si="65"/>
        <v>267.14008287632885</v>
      </c>
    </row>
    <row r="2050" spans="24:31">
      <c r="X2050" s="6">
        <v>44246</v>
      </c>
      <c r="Y2050" s="49">
        <v>576.89049999999997</v>
      </c>
      <c r="Z2050" s="49">
        <v>3906.71</v>
      </c>
      <c r="AA2050" s="49">
        <v>2.3E-2</v>
      </c>
      <c r="AB2050" s="66">
        <f>Y2051/Price_data_Daily[[#This Row],[ASML]]-1</f>
        <v>-2.6749963814623356E-2</v>
      </c>
      <c r="AC2050" s="68">
        <f>Z2051/Price_data_Daily[[#This Row],[S&amp;P500]]-1</f>
        <v>-7.7328493796570141E-3</v>
      </c>
      <c r="AD2050" s="70">
        <f t="shared" si="64"/>
        <v>940.63857555231812</v>
      </c>
      <c r="AE2050" s="70">
        <f t="shared" si="65"/>
        <v>265.07432885217713</v>
      </c>
    </row>
    <row r="2051" spans="24:31">
      <c r="X2051" s="6">
        <v>44249</v>
      </c>
      <c r="Y2051" s="49">
        <v>561.45870000000002</v>
      </c>
      <c r="Z2051" s="49">
        <v>3876.5</v>
      </c>
      <c r="AA2051" s="49">
        <v>2.5000000000000001E-2</v>
      </c>
      <c r="AB2051" s="66">
        <f>Y2052/Price_data_Daily[[#This Row],[ASML]]-1</f>
        <v>-4.2003089452528064E-3</v>
      </c>
      <c r="AC2051" s="68">
        <f>Z2052/Price_data_Daily[[#This Row],[S&amp;P500]]-1</f>
        <v>1.2563136850252121E-3</v>
      </c>
      <c r="AD2051" s="70">
        <f t="shared" si="64"/>
        <v>936.68760292917591</v>
      </c>
      <c r="AE2051" s="70">
        <f t="shared" si="65"/>
        <v>265.40734535906302</v>
      </c>
    </row>
    <row r="2052" spans="24:31">
      <c r="X2052" s="6">
        <v>44250</v>
      </c>
      <c r="Y2052" s="49">
        <v>559.10040000000004</v>
      </c>
      <c r="Z2052" s="49">
        <v>3881.3701000000001</v>
      </c>
      <c r="AA2052" s="49">
        <v>2.3E-2</v>
      </c>
      <c r="AB2052" s="66">
        <f>Y2053/Price_data_Daily[[#This Row],[ASML]]-1</f>
        <v>3.2877815862768056E-2</v>
      </c>
      <c r="AC2052" s="68">
        <f>Z2053/Price_data_Daily[[#This Row],[S&amp;P500]]-1</f>
        <v>1.135161009252883E-2</v>
      </c>
      <c r="AD2052" s="70">
        <f t="shared" si="64"/>
        <v>967.48384545921897</v>
      </c>
      <c r="AE2052" s="70">
        <f t="shared" si="65"/>
        <v>268.42014605927221</v>
      </c>
    </row>
    <row r="2053" spans="24:31">
      <c r="X2053" s="6">
        <v>44251</v>
      </c>
      <c r="Y2053" s="49">
        <v>577.48239999999998</v>
      </c>
      <c r="Z2053" s="49">
        <v>3925.4299000000001</v>
      </c>
      <c r="AA2053" s="49">
        <v>2.8000000000000001E-2</v>
      </c>
      <c r="AB2053" s="66">
        <f>Y2054/Price_data_Daily[[#This Row],[ASML]]-1</f>
        <v>-5.9225701077643134E-2</v>
      </c>
      <c r="AC2053" s="68">
        <f>Z2054/Price_data_Daily[[#This Row],[S&amp;P500]]-1</f>
        <v>-2.4478796577159678E-2</v>
      </c>
      <c r="AD2053" s="70">
        <f t="shared" si="64"/>
        <v>910.18393643060256</v>
      </c>
      <c r="AE2053" s="70">
        <f t="shared" si="65"/>
        <v>261.84954390667582</v>
      </c>
    </row>
    <row r="2054" spans="24:31">
      <c r="X2054" s="6">
        <v>44252</v>
      </c>
      <c r="Y2054" s="49">
        <v>543.28060000000005</v>
      </c>
      <c r="Z2054" s="49">
        <v>3829.3400999999999</v>
      </c>
      <c r="AA2054" s="49">
        <v>3.3000000000000002E-2</v>
      </c>
      <c r="AB2054" s="66">
        <f>Y2055/Price_data_Daily[[#This Row],[ASML]]-1</f>
        <v>1.3076667931820163E-2</v>
      </c>
      <c r="AC2054" s="68">
        <f>Z2055/Price_data_Daily[[#This Row],[S&amp;P500]]-1</f>
        <v>-4.750217929193612E-3</v>
      </c>
      <c r="AD2054" s="70">
        <f t="shared" si="64"/>
        <v>922.08610952418246</v>
      </c>
      <c r="AE2054" s="70">
        <f t="shared" si="65"/>
        <v>260.60570150845916</v>
      </c>
    </row>
    <row r="2055" spans="24:31">
      <c r="X2055" s="6">
        <v>44253</v>
      </c>
      <c r="Y2055" s="49">
        <v>550.38490000000002</v>
      </c>
      <c r="Z2055" s="49">
        <v>3811.1498999999999</v>
      </c>
      <c r="AA2055" s="49">
        <v>3.5000000000000003E-2</v>
      </c>
      <c r="AB2055" s="66">
        <f>Y2056/Price_data_Daily[[#This Row],[ASML]]-1</f>
        <v>2.9025323914227963E-2</v>
      </c>
      <c r="AC2055" s="68">
        <f>Z2056/Price_data_Daily[[#This Row],[S&amp;P500]]-1</f>
        <v>2.3790772438523122E-2</v>
      </c>
      <c r="AD2055" s="70">
        <f t="shared" si="64"/>
        <v>948.84995752993211</v>
      </c>
      <c r="AE2055" s="70">
        <f t="shared" si="65"/>
        <v>266.80571244922862</v>
      </c>
    </row>
    <row r="2056" spans="24:31">
      <c r="X2056" s="6">
        <v>44256</v>
      </c>
      <c r="Y2056" s="49">
        <v>566.36</v>
      </c>
      <c r="Z2056" s="49">
        <v>3901.8200999999999</v>
      </c>
      <c r="AA2056" s="49">
        <v>2.8000000000000001E-2</v>
      </c>
      <c r="AB2056" s="66">
        <f>Y2057/Price_data_Daily[[#This Row],[ASML]]-1</f>
        <v>-3.4975633872448619E-2</v>
      </c>
      <c r="AC2056" s="68">
        <f>Z2057/Price_data_Daily[[#This Row],[S&amp;P500]]-1</f>
        <v>-8.0808697458911727E-3</v>
      </c>
      <c r="AD2056" s="70">
        <f t="shared" si="64"/>
        <v>915.6633288154768</v>
      </c>
      <c r="AE2056" s="70">
        <f t="shared" si="65"/>
        <v>264.64969023946674</v>
      </c>
    </row>
    <row r="2057" spans="24:31">
      <c r="X2057" s="6">
        <v>44257</v>
      </c>
      <c r="Y2057" s="49">
        <v>546.55119999999999</v>
      </c>
      <c r="Z2057" s="49">
        <v>3870.29</v>
      </c>
      <c r="AA2057" s="49">
        <v>3.5000000000000003E-2</v>
      </c>
      <c r="AB2057" s="66">
        <f>Y2058/Price_data_Daily[[#This Row],[ASML]]-1</f>
        <v>-3.4698121603245924E-2</v>
      </c>
      <c r="AC2057" s="68">
        <f>Z2058/Price_data_Daily[[#This Row],[S&amp;P500]]-1</f>
        <v>-1.306620434127681E-2</v>
      </c>
      <c r="AD2057" s="70">
        <f t="shared" si="64"/>
        <v>883.89153128460441</v>
      </c>
      <c r="AE2057" s="70">
        <f t="shared" si="65"/>
        <v>261.19172330794225</v>
      </c>
    </row>
    <row r="2058" spans="24:31">
      <c r="X2058" s="6">
        <v>44258</v>
      </c>
      <c r="Y2058" s="49">
        <v>527.58690000000001</v>
      </c>
      <c r="Z2058" s="49">
        <v>3819.72</v>
      </c>
      <c r="AA2058" s="49">
        <v>3.5000000000000003E-2</v>
      </c>
      <c r="AB2058" s="66">
        <f>Y2059/Price_data_Daily[[#This Row],[ASML]]-1</f>
        <v>-6.0890442882490015E-2</v>
      </c>
      <c r="AC2058" s="68">
        <f>Z2059/Price_data_Daily[[#This Row],[S&amp;P500]]-1</f>
        <v>-1.3417213827191521E-2</v>
      </c>
      <c r="AD2058" s="70">
        <f t="shared" si="64"/>
        <v>830.0709844846026</v>
      </c>
      <c r="AE2058" s="70">
        <f t="shared" si="65"/>
        <v>257.68725810642695</v>
      </c>
    </row>
    <row r="2059" spans="24:31">
      <c r="X2059" s="6">
        <v>44259</v>
      </c>
      <c r="Y2059" s="49">
        <v>495.46190000000001</v>
      </c>
      <c r="Z2059" s="49">
        <v>3768.47</v>
      </c>
      <c r="AA2059" s="49">
        <v>2.8000000000000001E-2</v>
      </c>
      <c r="AB2059" s="66">
        <f>Y2060/Price_data_Daily[[#This Row],[ASML]]-1</f>
        <v>3.2399665847161918E-2</v>
      </c>
      <c r="AC2059" s="68">
        <f>Z2060/Price_data_Daily[[#This Row],[S&amp;P500]]-1</f>
        <v>1.9495949284457526E-2</v>
      </c>
      <c r="AD2059" s="70">
        <f t="shared" si="64"/>
        <v>856.96500701132845</v>
      </c>
      <c r="AE2059" s="70">
        <f t="shared" si="65"/>
        <v>262.7111158217208</v>
      </c>
    </row>
    <row r="2060" spans="24:31">
      <c r="X2060" s="6">
        <v>44260</v>
      </c>
      <c r="Y2060" s="49">
        <v>511.5147</v>
      </c>
      <c r="Z2060" s="49">
        <v>3841.9398999999999</v>
      </c>
      <c r="AA2060" s="49">
        <v>2.8000000000000001E-2</v>
      </c>
      <c r="AB2060" s="66">
        <f>Y2061/Price_data_Daily[[#This Row],[ASML]]-1</f>
        <v>-4.7150355600728666E-2</v>
      </c>
      <c r="AC2060" s="68">
        <f>Z2061/Price_data_Daily[[#This Row],[S&amp;P500]]-1</f>
        <v>-5.3592197004433961E-3</v>
      </c>
      <c r="AD2060" s="70">
        <f t="shared" si="64"/>
        <v>816.55880219336336</v>
      </c>
      <c r="AE2060" s="70">
        <f t="shared" si="65"/>
        <v>261.30318923428354</v>
      </c>
    </row>
    <row r="2061" spans="24:31">
      <c r="X2061" s="6">
        <v>44263</v>
      </c>
      <c r="Y2061" s="49">
        <v>487.39659999999998</v>
      </c>
      <c r="Z2061" s="49">
        <v>3821.3501000000001</v>
      </c>
      <c r="AA2061" s="49">
        <v>3.5000000000000003E-2</v>
      </c>
      <c r="AB2061" s="66">
        <f>Y2062/Price_data_Daily[[#This Row],[ASML]]-1</f>
        <v>7.4334535776408694E-2</v>
      </c>
      <c r="AC2061" s="68">
        <f>Z2062/Price_data_Daily[[#This Row],[S&amp;P500]]-1</f>
        <v>1.4154630846307414E-2</v>
      </c>
      <c r="AD2061" s="70">
        <f t="shared" si="64"/>
        <v>877.25732168854734</v>
      </c>
      <c r="AE2061" s="70">
        <f t="shared" si="65"/>
        <v>265.00183941685765</v>
      </c>
    </row>
    <row r="2062" spans="24:31">
      <c r="X2062" s="6">
        <v>44264</v>
      </c>
      <c r="Y2062" s="49">
        <v>523.62699999999995</v>
      </c>
      <c r="Z2062" s="49">
        <v>3875.4398999999999</v>
      </c>
      <c r="AA2062" s="49">
        <v>3.5000000000000003E-2</v>
      </c>
      <c r="AB2062" s="66">
        <f>Y2063/Price_data_Daily[[#This Row],[ASML]]-1</f>
        <v>-3.0008192854837357E-2</v>
      </c>
      <c r="AC2062" s="68">
        <f>Z2063/Price_data_Daily[[#This Row],[S&amp;P500]]-1</f>
        <v>6.0303347756729409E-3</v>
      </c>
      <c r="AD2062" s="70">
        <f t="shared" ref="AD2062:AD2125" si="66">AD2061*(1+AB2062)</f>
        <v>850.93241479599931</v>
      </c>
      <c r="AE2062" s="70">
        <f t="shared" ref="AE2062:AE2125" si="67">AE2061*(1+AC2062)</f>
        <v>266.59988922471041</v>
      </c>
    </row>
    <row r="2063" spans="24:31">
      <c r="X2063" s="6">
        <v>44265</v>
      </c>
      <c r="Y2063" s="49">
        <v>507.91390000000001</v>
      </c>
      <c r="Z2063" s="49">
        <v>3898.8101000000001</v>
      </c>
      <c r="AA2063" s="49">
        <v>0.03</v>
      </c>
      <c r="AB2063" s="66">
        <f>Y2064/Price_data_Daily[[#This Row],[ASML]]-1</f>
        <v>4.0261548266349756E-2</v>
      </c>
      <c r="AC2063" s="68">
        <f>Z2064/Price_data_Daily[[#This Row],[S&amp;P500]]-1</f>
        <v>1.0395479379721406E-2</v>
      </c>
      <c r="AD2063" s="70">
        <f t="shared" si="66"/>
        <v>885.19227128571004</v>
      </c>
      <c r="AE2063" s="70">
        <f t="shared" si="67"/>
        <v>269.37132287578191</v>
      </c>
    </row>
    <row r="2064" spans="24:31">
      <c r="X2064" s="6">
        <v>44266</v>
      </c>
      <c r="Y2064" s="49">
        <v>528.36329999999998</v>
      </c>
      <c r="Z2064" s="49">
        <v>3939.3400999999999</v>
      </c>
      <c r="AA2064" s="49">
        <v>2.8000000000000001E-2</v>
      </c>
      <c r="AB2064" s="66">
        <f>Y2065/Price_data_Daily[[#This Row],[ASML]]-1</f>
        <v>-1.2435761529992706E-2</v>
      </c>
      <c r="AC2064" s="68">
        <f>Z2065/Price_data_Daily[[#This Row],[S&amp;P500]]-1</f>
        <v>1.0153984927576687E-3</v>
      </c>
      <c r="AD2064" s="70">
        <f t="shared" si="66"/>
        <v>874.18423129180837</v>
      </c>
      <c r="AE2064" s="70">
        <f t="shared" si="67"/>
        <v>269.64484211102211</v>
      </c>
    </row>
    <row r="2065" spans="24:31">
      <c r="X2065" s="6">
        <v>44267</v>
      </c>
      <c r="Y2065" s="49">
        <v>521.79269999999997</v>
      </c>
      <c r="Z2065" s="49">
        <v>3943.3400999999999</v>
      </c>
      <c r="AA2065" s="49">
        <v>2.5000000000000001E-2</v>
      </c>
      <c r="AB2065" s="66">
        <f>Y2066/Price_data_Daily[[#This Row],[ASML]]-1</f>
        <v>1.7781774256328209E-2</v>
      </c>
      <c r="AC2065" s="68">
        <f>Z2066/Price_data_Daily[[#This Row],[S&amp;P500]]-1</f>
        <v>6.4919077104204082E-3</v>
      </c>
      <c r="AD2065" s="70">
        <f t="shared" si="66"/>
        <v>889.72877795108116</v>
      </c>
      <c r="AE2065" s="70">
        <f t="shared" si="67"/>
        <v>271.39535154059774</v>
      </c>
    </row>
    <row r="2066" spans="24:31">
      <c r="X2066" s="6">
        <v>44270</v>
      </c>
      <c r="Y2066" s="49">
        <v>531.0711</v>
      </c>
      <c r="Z2066" s="49">
        <v>3968.9398999999999</v>
      </c>
      <c r="AA2066" s="49">
        <v>1.4999999999999999E-2</v>
      </c>
      <c r="AB2066" s="66">
        <f>Y2067/Price_data_Daily[[#This Row],[ASML]]-1</f>
        <v>4.0021006603447873E-3</v>
      </c>
      <c r="AC2066" s="68">
        <f>Z2067/Price_data_Daily[[#This Row],[S&amp;P500]]-1</f>
        <v>-1.5696634761337425E-3</v>
      </c>
      <c r="AD2066" s="70">
        <f t="shared" si="66"/>
        <v>893.28956208084696</v>
      </c>
      <c r="AE2066" s="70">
        <f t="shared" si="67"/>
        <v>270.969352169692</v>
      </c>
    </row>
    <row r="2067" spans="24:31">
      <c r="X2067" s="6">
        <v>44271</v>
      </c>
      <c r="Y2067" s="49">
        <v>533.19650000000001</v>
      </c>
      <c r="Z2067" s="49">
        <v>3962.71</v>
      </c>
      <c r="AA2067" s="49">
        <v>8.0000000000000002E-3</v>
      </c>
      <c r="AB2067" s="66">
        <f>Y2068/Price_data_Daily[[#This Row],[ASML]]-1</f>
        <v>1.8548321303684556E-2</v>
      </c>
      <c r="AC2067" s="68">
        <f>Z2068/Price_data_Daily[[#This Row],[S&amp;P500]]-1</f>
        <v>2.8793679073160217E-3</v>
      </c>
      <c r="AD2067" s="70">
        <f t="shared" si="66"/>
        <v>909.85858389555017</v>
      </c>
      <c r="AE2067" s="70">
        <f t="shared" si="67"/>
        <v>271.74957262619563</v>
      </c>
    </row>
    <row r="2068" spans="24:31">
      <c r="X2068" s="6">
        <v>44272</v>
      </c>
      <c r="Y2068" s="49">
        <v>543.08640000000003</v>
      </c>
      <c r="Z2068" s="49">
        <v>3974.1201000000001</v>
      </c>
      <c r="AA2068" s="49">
        <v>8.0000000000000002E-3</v>
      </c>
      <c r="AB2068" s="66">
        <f>Y2069/Price_data_Daily[[#This Row],[ASML]]-1</f>
        <v>-3.6420724216257416E-2</v>
      </c>
      <c r="AC2068" s="68">
        <f>Z2069/Price_data_Daily[[#This Row],[S&amp;P500]]-1</f>
        <v>-1.476052522921989E-2</v>
      </c>
      <c r="AD2068" s="70">
        <f t="shared" si="66"/>
        <v>876.72087533569584</v>
      </c>
      <c r="AE2068" s="70">
        <f t="shared" si="67"/>
        <v>267.73840620341696</v>
      </c>
    </row>
    <row r="2069" spans="24:31">
      <c r="X2069" s="6">
        <v>44273</v>
      </c>
      <c r="Y2069" s="49">
        <v>523.30679999999995</v>
      </c>
      <c r="Z2069" s="49">
        <v>3915.46</v>
      </c>
      <c r="AA2069" s="49">
        <v>3.0000000000000001E-3</v>
      </c>
      <c r="AB2069" s="66">
        <f>Y2070/Price_data_Daily[[#This Row],[ASML]]-1</f>
        <v>1.5263703815811436E-2</v>
      </c>
      <c r="AC2069" s="68">
        <f>Z2070/Price_data_Daily[[#This Row],[S&amp;P500]]-1</f>
        <v>-6.0271334657990838E-4</v>
      </c>
      <c r="AD2069" s="70">
        <f t="shared" si="66"/>
        <v>890.10288310595888</v>
      </c>
      <c r="AE2069" s="70">
        <f t="shared" si="67"/>
        <v>267.5770366926061</v>
      </c>
    </row>
    <row r="2070" spans="24:31">
      <c r="X2070" s="6">
        <v>44274</v>
      </c>
      <c r="Y2070" s="49">
        <v>531.2944</v>
      </c>
      <c r="Z2070" s="49">
        <v>3913.1001000000001</v>
      </c>
      <c r="AA2070" s="49">
        <v>5.0000000000000001E-3</v>
      </c>
      <c r="AB2070" s="66">
        <f>Y2071/Price_data_Daily[[#This Row],[ASML]]-1</f>
        <v>5.2190273415266608E-2</v>
      </c>
      <c r="AC2070" s="68">
        <f>Z2071/Price_data_Daily[[#This Row],[S&amp;P500]]-1</f>
        <v>7.0251205687275053E-3</v>
      </c>
      <c r="AD2070" s="70">
        <f t="shared" si="66"/>
        <v>936.55759594297592</v>
      </c>
      <c r="AE2070" s="70">
        <f t="shared" si="67"/>
        <v>269.45679763679448</v>
      </c>
    </row>
    <row r="2071" spans="24:31">
      <c r="X2071" s="6">
        <v>44277</v>
      </c>
      <c r="Y2071" s="49">
        <v>559.02279999999996</v>
      </c>
      <c r="Z2071" s="49">
        <v>3940.5900999999999</v>
      </c>
      <c r="AA2071" s="49">
        <v>5.0000000000000001E-3</v>
      </c>
      <c r="AB2071" s="66">
        <f>Y2072/Price_data_Daily[[#This Row],[ASML]]-1</f>
        <v>-2.9722937955303341E-2</v>
      </c>
      <c r="AC2071" s="68">
        <f>Z2072/Price_data_Daily[[#This Row],[S&amp;P500]]-1</f>
        <v>-7.6308621899039419E-3</v>
      </c>
      <c r="AD2071" s="70">
        <f t="shared" si="66"/>
        <v>908.72035262719476</v>
      </c>
      <c r="AE2071" s="70">
        <f t="shared" si="67"/>
        <v>267.40060994789525</v>
      </c>
    </row>
    <row r="2072" spans="24:31">
      <c r="X2072" s="6">
        <v>44278</v>
      </c>
      <c r="Y2072" s="49">
        <v>542.40700000000004</v>
      </c>
      <c r="Z2072" s="49">
        <v>3910.52</v>
      </c>
      <c r="AA2072" s="49">
        <v>0.01</v>
      </c>
      <c r="AB2072" s="66">
        <f>Y2073/Price_data_Daily[[#This Row],[ASML]]-1</f>
        <v>3.5267428333336293E-2</v>
      </c>
      <c r="AC2072" s="68">
        <f>Z2073/Price_data_Daily[[#This Row],[S&amp;P500]]-1</f>
        <v>-5.4673291531560642E-3</v>
      </c>
      <c r="AD2072" s="70">
        <f t="shared" si="66"/>
        <v>940.76858253851844</v>
      </c>
      <c r="AE2072" s="70">
        <f t="shared" si="67"/>
        <v>265.93864279755542</v>
      </c>
    </row>
    <row r="2073" spans="24:31">
      <c r="X2073" s="6">
        <v>44279</v>
      </c>
      <c r="Y2073" s="49">
        <v>561.53629999999998</v>
      </c>
      <c r="Z2073" s="49">
        <v>3889.1399000000001</v>
      </c>
      <c r="AA2073" s="49">
        <v>1.4999999999999999E-2</v>
      </c>
      <c r="AB2073" s="66">
        <f>Y2074/Price_data_Daily[[#This Row],[ASML]]-1</f>
        <v>9.3680497592052436E-3</v>
      </c>
      <c r="AC2073" s="68">
        <f>Z2074/Price_data_Daily[[#This Row],[S&amp;P500]]-1</f>
        <v>5.240258906602957E-3</v>
      </c>
      <c r="AD2073" s="70">
        <f t="shared" si="66"/>
        <v>949.58174943163624</v>
      </c>
      <c r="AE2073" s="70">
        <f t="shared" si="67"/>
        <v>267.3322301390852</v>
      </c>
    </row>
    <row r="2074" spans="24:31">
      <c r="X2074" s="6">
        <v>44280</v>
      </c>
      <c r="Y2074" s="49">
        <v>566.79679999999996</v>
      </c>
      <c r="Z2074" s="49">
        <v>3909.52</v>
      </c>
      <c r="AA2074" s="49">
        <v>1.4999999999999999E-2</v>
      </c>
      <c r="AB2074" s="66">
        <f>Y2075/Price_data_Daily[[#This Row],[ASML]]-1</f>
        <v>7.1352731702084338E-2</v>
      </c>
      <c r="AC2074" s="68">
        <f>Z2075/Price_data_Daily[[#This Row],[S&amp;P500]]-1</f>
        <v>1.6631197691788335E-2</v>
      </c>
      <c r="AD2074" s="70">
        <f t="shared" si="66"/>
        <v>1017.3370012280277</v>
      </c>
      <c r="AE2074" s="70">
        <f t="shared" si="67"/>
        <v>271.77828530791498</v>
      </c>
    </row>
    <row r="2075" spans="24:31">
      <c r="X2075" s="6">
        <v>44281</v>
      </c>
      <c r="Y2075" s="49">
        <v>607.23929999999996</v>
      </c>
      <c r="Z2075" s="49">
        <v>3974.54</v>
      </c>
      <c r="AA2075" s="49">
        <v>1.4999999999999999E-2</v>
      </c>
      <c r="AB2075" s="66">
        <f>Y2076/Price_data_Daily[[#This Row],[ASML]]-1</f>
        <v>-2.824174917532507E-2</v>
      </c>
      <c r="AC2075" s="68">
        <f>Z2076/Price_data_Daily[[#This Row],[S&amp;P500]]-1</f>
        <v>-8.6799981884699839E-4</v>
      </c>
      <c r="AD2075" s="70">
        <f t="shared" si="66"/>
        <v>988.60562481256841</v>
      </c>
      <c r="AE2075" s="70">
        <f t="shared" si="67"/>
        <v>271.54238180550118</v>
      </c>
    </row>
    <row r="2076" spans="24:31">
      <c r="X2076" s="6">
        <v>44284</v>
      </c>
      <c r="Y2076" s="49">
        <v>590.08979999999997</v>
      </c>
      <c r="Z2076" s="49">
        <v>3971.0900999999999</v>
      </c>
      <c r="AA2076" s="49">
        <v>8.0000000000000002E-3</v>
      </c>
      <c r="AB2076" s="66">
        <f>Y2077/Price_data_Daily[[#This Row],[ASML]]-1</f>
        <v>-1.1036116875770441E-2</v>
      </c>
      <c r="AC2076" s="68">
        <f>Z2077/Price_data_Daily[[#This Row],[S&amp;P500]]-1</f>
        <v>-3.1578482694210042E-3</v>
      </c>
      <c r="AD2076" s="70">
        <f t="shared" si="66"/>
        <v>977.69525759309283</v>
      </c>
      <c r="AE2076" s="70">
        <f t="shared" si="67"/>
        <v>270.68489216504224</v>
      </c>
    </row>
    <row r="2077" spans="24:31">
      <c r="X2077" s="6">
        <v>44285</v>
      </c>
      <c r="Y2077" s="49">
        <v>583.57749999999999</v>
      </c>
      <c r="Z2077" s="49">
        <v>3958.55</v>
      </c>
      <c r="AA2077" s="49">
        <v>1.2999999999999999E-2</v>
      </c>
      <c r="AB2077" s="66">
        <f>Y2078/Price_data_Daily[[#This Row],[ASML]]-1</f>
        <v>2.672584189760574E-2</v>
      </c>
      <c r="AC2077" s="68">
        <f>Z2078/Price_data_Daily[[#This Row],[S&amp;P500]]-1</f>
        <v>3.6225132940090887E-3</v>
      </c>
      <c r="AD2077" s="70">
        <f t="shared" si="66"/>
        <v>1003.8249864715648</v>
      </c>
      <c r="AE2077" s="70">
        <f t="shared" si="67"/>
        <v>271.66545178539752</v>
      </c>
    </row>
    <row r="2078" spans="24:31">
      <c r="X2078" s="6">
        <v>44286</v>
      </c>
      <c r="Y2078" s="49">
        <v>599.17409999999995</v>
      </c>
      <c r="Z2078" s="49">
        <v>3972.8899000000001</v>
      </c>
      <c r="AA2078" s="49">
        <v>1.2999999999999999E-2</v>
      </c>
      <c r="AB2078" s="66">
        <f>Y2079/Price_data_Daily[[#This Row],[ASML]]-1</f>
        <v>3.197467981342994E-2</v>
      </c>
      <c r="AC2078" s="68">
        <f>Z2079/Price_data_Daily[[#This Row],[S&amp;P500]]-1</f>
        <v>1.182519555852779E-2</v>
      </c>
      <c r="AD2078" s="70">
        <f t="shared" si="66"/>
        <v>1035.9219690027137</v>
      </c>
      <c r="AE2078" s="70">
        <f t="shared" si="67"/>
        <v>274.87794887925565</v>
      </c>
    </row>
    <row r="2079" spans="24:31">
      <c r="X2079" s="6">
        <v>44287</v>
      </c>
      <c r="Y2079" s="49">
        <v>618.33249999999998</v>
      </c>
      <c r="Z2079" s="49">
        <v>4019.8701000000001</v>
      </c>
      <c r="AA2079" s="49">
        <v>8.0000000000000002E-3</v>
      </c>
      <c r="AB2079" s="66">
        <f>Y2080/Price_data_Daily[[#This Row],[ASML]]-1</f>
        <v>5.3210853383900414E-3</v>
      </c>
      <c r="AC2079" s="68">
        <f>Z2080/Price_data_Daily[[#This Row],[S&amp;P500]]-1</f>
        <v>1.4438227742732179E-2</v>
      </c>
      <c r="AD2079" s="70">
        <f t="shared" si="66"/>
        <v>1041.4341982036901</v>
      </c>
      <c r="AE2079" s="70">
        <f t="shared" si="67"/>
        <v>278.84669930662943</v>
      </c>
    </row>
    <row r="2080" spans="24:31">
      <c r="X2080" s="6">
        <v>44291</v>
      </c>
      <c r="Y2080" s="49">
        <v>621.62270000000001</v>
      </c>
      <c r="Z2080" s="49">
        <v>4077.9099000000001</v>
      </c>
      <c r="AA2080" s="49">
        <v>1.4999999999999999E-2</v>
      </c>
      <c r="AB2080" s="66">
        <f>Y2081/Price_data_Daily[[#This Row],[ASML]]-1</f>
        <v>-1.950073573568023E-2</v>
      </c>
      <c r="AC2080" s="68">
        <f>Z2081/Price_data_Daily[[#This Row],[S&amp;P500]]-1</f>
        <v>-9.7353793912913211E-4</v>
      </c>
      <c r="AD2080" s="70">
        <f t="shared" si="66"/>
        <v>1021.1254651184199</v>
      </c>
      <c r="AE2080" s="70">
        <f t="shared" si="67"/>
        <v>278.57523146565347</v>
      </c>
    </row>
    <row r="2081" spans="24:31">
      <c r="X2081" s="6">
        <v>44292</v>
      </c>
      <c r="Y2081" s="49">
        <v>609.50059999999996</v>
      </c>
      <c r="Z2081" s="49">
        <v>4073.9398999999999</v>
      </c>
      <c r="AA2081" s="49">
        <v>1.4999999999999999E-2</v>
      </c>
      <c r="AB2081" s="66">
        <f>Y2082/Price_data_Daily[[#This Row],[ASML]]-1</f>
        <v>-2.2928607453379657E-3</v>
      </c>
      <c r="AC2081" s="68">
        <f>Z2082/Price_data_Daily[[#This Row],[S&amp;P500]]-1</f>
        <v>1.475254949146354E-3</v>
      </c>
      <c r="AD2081" s="70">
        <f t="shared" si="66"/>
        <v>1018.784166623385</v>
      </c>
      <c r="AE2081" s="70">
        <f t="shared" si="67"/>
        <v>278.98620095458278</v>
      </c>
    </row>
    <row r="2082" spans="24:31">
      <c r="X2082" s="6">
        <v>44293</v>
      </c>
      <c r="Y2082" s="49">
        <v>608.10310000000004</v>
      </c>
      <c r="Z2082" s="49">
        <v>4079.95</v>
      </c>
      <c r="AA2082" s="49">
        <v>0.01</v>
      </c>
      <c r="AB2082" s="66">
        <f>Y2083/Price_data_Daily[[#This Row],[ASML]]-1</f>
        <v>2.1259059524610047E-2</v>
      </c>
      <c r="AC2082" s="68">
        <f>Z2083/Price_data_Daily[[#This Row],[S&amp;P500]]-1</f>
        <v>4.2206154487187675E-3</v>
      </c>
      <c r="AD2082" s="70">
        <f t="shared" si="66"/>
        <v>1040.4425598643618</v>
      </c>
      <c r="AE2082" s="70">
        <f t="shared" si="67"/>
        <v>280.16369442431107</v>
      </c>
    </row>
    <row r="2083" spans="24:31">
      <c r="X2083" s="6">
        <v>44294</v>
      </c>
      <c r="Y2083" s="49">
        <v>621.0308</v>
      </c>
      <c r="Z2083" s="49">
        <v>4097.1698999999999</v>
      </c>
      <c r="AA2083" s="49">
        <v>5.0000000000000001E-3</v>
      </c>
      <c r="AB2083" s="66">
        <f>Y2084/Price_data_Daily[[#This Row],[ASML]]-1</f>
        <v>-8.6894240994166427E-3</v>
      </c>
      <c r="AC2083" s="68">
        <f>Z2084/Price_data_Daily[[#This Row],[S&amp;P500]]-1</f>
        <v>7.7199385849242574E-3</v>
      </c>
      <c r="AD2083" s="70">
        <f t="shared" si="66"/>
        <v>1031.4017132106176</v>
      </c>
      <c r="AE2083" s="70">
        <f t="shared" si="67"/>
        <v>282.32654093899225</v>
      </c>
    </row>
    <row r="2084" spans="24:31">
      <c r="X2084" s="6">
        <v>44295</v>
      </c>
      <c r="Y2084" s="49">
        <v>615.63440000000003</v>
      </c>
      <c r="Z2084" s="49">
        <v>4128.7997999999998</v>
      </c>
      <c r="AA2084" s="49">
        <v>3.0000000000000001E-3</v>
      </c>
      <c r="AB2084" s="66">
        <f>Y2085/Price_data_Daily[[#This Row],[ASML]]-1</f>
        <v>-6.1323733696493354E-3</v>
      </c>
      <c r="AC2084" s="68">
        <f>Z2085/Price_data_Daily[[#This Row],[S&amp;P500]]-1</f>
        <v>-1.9608603933751745E-4</v>
      </c>
      <c r="AD2084" s="70">
        <f t="shared" si="66"/>
        <v>1025.0767728111141</v>
      </c>
      <c r="AE2084" s="70">
        <f t="shared" si="67"/>
        <v>282.27118064577968</v>
      </c>
    </row>
    <row r="2085" spans="24:31">
      <c r="X2085" s="6">
        <v>44298</v>
      </c>
      <c r="Y2085" s="49">
        <v>611.85910000000001</v>
      </c>
      <c r="Z2085" s="49">
        <v>4127.9902000000002</v>
      </c>
      <c r="AA2085" s="49">
        <v>0.01</v>
      </c>
      <c r="AB2085" s="66">
        <f>Y2086/Price_data_Daily[[#This Row],[ASML]]-1</f>
        <v>-2.0780928158133927E-3</v>
      </c>
      <c r="AC2085" s="68">
        <f>Z2086/Price_data_Daily[[#This Row],[S&amp;P500]]-1</f>
        <v>3.2944845653943844E-3</v>
      </c>
      <c r="AD2085" s="70">
        <f t="shared" si="66"/>
        <v>1022.9465681338781</v>
      </c>
      <c r="AE2085" s="70">
        <f t="shared" si="67"/>
        <v>283.20111869367287</v>
      </c>
    </row>
    <row r="2086" spans="24:31">
      <c r="X2086" s="6">
        <v>44299</v>
      </c>
      <c r="Y2086" s="49">
        <v>610.58759999999995</v>
      </c>
      <c r="Z2086" s="49">
        <v>4141.5897999999997</v>
      </c>
      <c r="AA2086" s="49">
        <v>1.4999999999999999E-2</v>
      </c>
      <c r="AB2086" s="66">
        <f>Y2087/Price_data_Daily[[#This Row],[ASML]]-1</f>
        <v>2.9725464454242179E-3</v>
      </c>
      <c r="AC2086" s="68">
        <f>Z2087/Price_data_Daily[[#This Row],[S&amp;P500]]-1</f>
        <v>-4.0877056438567427E-3</v>
      </c>
      <c r="AD2086" s="70">
        <f t="shared" si="66"/>
        <v>1025.9873243188433</v>
      </c>
      <c r="AE2086" s="70">
        <f t="shared" si="67"/>
        <v>282.04347588244218</v>
      </c>
    </row>
    <row r="2087" spans="24:31">
      <c r="X2087" s="6">
        <v>44300</v>
      </c>
      <c r="Y2087" s="49">
        <v>612.40260000000001</v>
      </c>
      <c r="Z2087" s="49">
        <v>4124.6602000000003</v>
      </c>
      <c r="AA2087" s="49">
        <v>1.4999999999999999E-2</v>
      </c>
      <c r="AB2087" s="66">
        <f>Y2088/Price_data_Daily[[#This Row],[ASML]]-1</f>
        <v>1.7591205523947995E-2</v>
      </c>
      <c r="AC2087" s="68">
        <f>Z2088/Price_data_Daily[[#This Row],[S&amp;P500]]-1</f>
        <v>1.1094174497089382E-2</v>
      </c>
      <c r="AD2087" s="70">
        <f t="shared" si="66"/>
        <v>1044.0356782059016</v>
      </c>
      <c r="AE2087" s="70">
        <f t="shared" si="67"/>
        <v>285.1725154196476</v>
      </c>
    </row>
    <row r="2088" spans="24:31">
      <c r="X2088" s="6">
        <v>44301</v>
      </c>
      <c r="Y2088" s="49">
        <v>623.17550000000006</v>
      </c>
      <c r="Z2088" s="49">
        <v>4170.4198999999999</v>
      </c>
      <c r="AA2088" s="49">
        <v>0.01</v>
      </c>
      <c r="AB2088" s="66">
        <f>Y2089/Price_data_Daily[[#This Row],[ASML]]-1</f>
        <v>5.6067672750290676E-3</v>
      </c>
      <c r="AC2088" s="68">
        <f>Z2089/Price_data_Daily[[#This Row],[S&amp;P500]]-1</f>
        <v>3.6088212604203918E-3</v>
      </c>
      <c r="AD2088" s="70">
        <f t="shared" si="66"/>
        <v>1049.8893432804293</v>
      </c>
      <c r="AE2088" s="70">
        <f t="shared" si="67"/>
        <v>286.20165205618156</v>
      </c>
    </row>
    <row r="2089" spans="24:31">
      <c r="X2089" s="6">
        <v>44302</v>
      </c>
      <c r="Y2089" s="49">
        <v>626.66949999999997</v>
      </c>
      <c r="Z2089" s="49">
        <v>4185.4701999999997</v>
      </c>
      <c r="AA2089" s="49">
        <v>8.0000000000000002E-3</v>
      </c>
      <c r="AB2089" s="66">
        <f>Y2090/Price_data_Daily[[#This Row],[ASML]]-1</f>
        <v>-2.4129146224604825E-2</v>
      </c>
      <c r="AC2089" s="68">
        <f>Z2090/Price_data_Daily[[#This Row],[S&amp;P500]]-1</f>
        <v>-5.3065483538743408E-3</v>
      </c>
      <c r="AD2089" s="70">
        <f t="shared" si="66"/>
        <v>1024.5564097967615</v>
      </c>
      <c r="AE2089" s="70">
        <f t="shared" si="67"/>
        <v>284.68290915058674</v>
      </c>
    </row>
    <row r="2090" spans="24:31">
      <c r="X2090" s="6">
        <v>44305</v>
      </c>
      <c r="Y2090" s="49">
        <v>611.54849999999999</v>
      </c>
      <c r="Z2090" s="49">
        <v>4163.2597999999998</v>
      </c>
      <c r="AA2090" s="49">
        <v>1.4999999999999999E-2</v>
      </c>
      <c r="AB2090" s="66">
        <f>Y2091/Price_data_Daily[[#This Row],[ASML]]-1</f>
        <v>-2.0901204074574631E-2</v>
      </c>
      <c r="AC2090" s="68">
        <f>Z2091/Price_data_Daily[[#This Row],[S&amp;P500]]-1</f>
        <v>-6.8023379179938948E-3</v>
      </c>
      <c r="AD2090" s="70">
        <f t="shared" si="66"/>
        <v>1003.1419471896859</v>
      </c>
      <c r="AE2090" s="70">
        <f t="shared" si="67"/>
        <v>282.74639980306688</v>
      </c>
    </row>
    <row r="2091" spans="24:31">
      <c r="X2091" s="6">
        <v>44306</v>
      </c>
      <c r="Y2091" s="49">
        <v>598.76639999999998</v>
      </c>
      <c r="Z2091" s="49">
        <v>4134.9399000000003</v>
      </c>
      <c r="AA2091" s="49">
        <v>1.4999999999999999E-2</v>
      </c>
      <c r="AB2091" s="66">
        <f>Y2092/Price_data_Daily[[#This Row],[ASML]]-1</f>
        <v>6.2485804146658941E-2</v>
      </c>
      <c r="AC2091" s="68">
        <f>Z2092/Price_data_Daily[[#This Row],[S&amp;P500]]-1</f>
        <v>9.3060602888084265E-3</v>
      </c>
      <c r="AD2091" s="70">
        <f t="shared" si="66"/>
        <v>1065.8240784330787</v>
      </c>
      <c r="AE2091" s="70">
        <f t="shared" si="67"/>
        <v>285.37765484607775</v>
      </c>
    </row>
    <row r="2092" spans="24:31">
      <c r="X2092" s="6">
        <v>44307</v>
      </c>
      <c r="Y2092" s="49">
        <v>636.18079999999998</v>
      </c>
      <c r="Z2092" s="49">
        <v>4173.4198999999999</v>
      </c>
      <c r="AA2092" s="49">
        <v>1.2999999999999999E-2</v>
      </c>
      <c r="AB2092" s="66">
        <f>Y2093/Price_data_Daily[[#This Row],[ASML]]-1</f>
        <v>-1.2814596102240006E-2</v>
      </c>
      <c r="AC2092" s="68">
        <f>Z2093/Price_data_Daily[[#This Row],[S&amp;P500]]-1</f>
        <v>-9.2106476034199414E-3</v>
      </c>
      <c r="AD2092" s="70">
        <f t="shared" si="66"/>
        <v>1052.1659733519166</v>
      </c>
      <c r="AE2092" s="70">
        <f t="shared" si="67"/>
        <v>282.74914183340013</v>
      </c>
    </row>
    <row r="2093" spans="24:31">
      <c r="X2093" s="6">
        <v>44308</v>
      </c>
      <c r="Y2093" s="49">
        <v>628.02840000000003</v>
      </c>
      <c r="Z2093" s="49">
        <v>4134.9799999999996</v>
      </c>
      <c r="AA2093" s="49">
        <v>1.4999999999999999E-2</v>
      </c>
      <c r="AB2093" s="66">
        <f>Y2094/Price_data_Daily[[#This Row],[ASML]]-1</f>
        <v>3.6810914920408111E-2</v>
      </c>
      <c r="AC2093" s="68">
        <f>Z2094/Price_data_Daily[[#This Row],[S&amp;P500]]-1</f>
        <v>1.0928686474904525E-2</v>
      </c>
      <c r="AD2093" s="70">
        <f t="shared" si="66"/>
        <v>1090.8971654791224</v>
      </c>
      <c r="AE2093" s="70">
        <f t="shared" si="67"/>
        <v>285.8392185555457</v>
      </c>
    </row>
    <row r="2094" spans="24:31">
      <c r="X2094" s="6">
        <v>44309</v>
      </c>
      <c r="Y2094" s="49">
        <v>651.14670000000001</v>
      </c>
      <c r="Z2094" s="49">
        <v>4180.1698999999999</v>
      </c>
      <c r="AA2094" s="49">
        <v>1.4999999999999999E-2</v>
      </c>
      <c r="AB2094" s="66">
        <f>Y2095/Price_data_Daily[[#This Row],[ASML]]-1</f>
        <v>-7.0076374494421056E-4</v>
      </c>
      <c r="AC2094" s="68">
        <f>Z2095/Price_data_Daily[[#This Row],[S&amp;P500]]-1</f>
        <v>1.7822720554971916E-3</v>
      </c>
      <c r="AD2094" s="70">
        <f t="shared" si="66"/>
        <v>1090.1327042960922</v>
      </c>
      <c r="AE2094" s="70">
        <f t="shared" si="67"/>
        <v>286.34866180714238</v>
      </c>
    </row>
    <row r="2095" spans="24:31">
      <c r="X2095" s="6">
        <v>44312</v>
      </c>
      <c r="Y2095" s="49">
        <v>650.69039999999995</v>
      </c>
      <c r="Z2095" s="49">
        <v>4187.6201000000001</v>
      </c>
      <c r="AA2095" s="49">
        <v>8.0000000000000002E-3</v>
      </c>
      <c r="AB2095" s="66">
        <f>Y2096/Price_data_Daily[[#This Row],[ASML]]-1</f>
        <v>3.5350145015202727E-3</v>
      </c>
      <c r="AC2095" s="68">
        <f>Z2096/Price_data_Daily[[#This Row],[S&amp;P500]]-1</f>
        <v>-2.1489532921104004E-4</v>
      </c>
      <c r="AD2095" s="70">
        <f t="shared" si="66"/>
        <v>1093.9863392143604</v>
      </c>
      <c r="AE2095" s="70">
        <f t="shared" si="67"/>
        <v>286.28712681719418</v>
      </c>
    </row>
    <row r="2096" spans="24:31">
      <c r="X2096" s="6">
        <v>44313</v>
      </c>
      <c r="Y2096" s="49">
        <v>652.99059999999997</v>
      </c>
      <c r="Z2096" s="49">
        <v>4186.7201999999997</v>
      </c>
      <c r="AA2096" s="49">
        <v>0.01</v>
      </c>
      <c r="AB2096" s="66">
        <f>Y2097/Price_data_Daily[[#This Row],[ASML]]-1</f>
        <v>-1.1102610052885931E-2</v>
      </c>
      <c r="AC2096" s="68">
        <f>Z2097/Price_data_Daily[[#This Row],[S&amp;P500]]-1</f>
        <v>-8.4553058979197626E-4</v>
      </c>
      <c r="AD2096" s="70">
        <f t="shared" si="66"/>
        <v>1081.8402354868792</v>
      </c>
      <c r="AE2096" s="70">
        <f t="shared" si="67"/>
        <v>286.04506229400658</v>
      </c>
    </row>
    <row r="2097" spans="24:31">
      <c r="X2097" s="6">
        <v>44314</v>
      </c>
      <c r="Y2097" s="49">
        <v>645.74069999999995</v>
      </c>
      <c r="Z2097" s="49">
        <v>4183.1801999999998</v>
      </c>
      <c r="AA2097" s="49">
        <v>8.0000000000000002E-3</v>
      </c>
      <c r="AB2097" s="66">
        <f>Y2098/Price_data_Daily[[#This Row],[ASML]]-1</f>
        <v>-4.2986294653566404E-3</v>
      </c>
      <c r="AC2097" s="68">
        <f>Z2098/Price_data_Daily[[#This Row],[S&amp;P500]]-1</f>
        <v>6.7627973569008848E-3</v>
      </c>
      <c r="AD2097" s="70">
        <f t="shared" si="66"/>
        <v>1077.1898051738069</v>
      </c>
      <c r="AE2097" s="70">
        <f t="shared" si="67"/>
        <v>287.97952708524303</v>
      </c>
    </row>
    <row r="2098" spans="24:31">
      <c r="X2098" s="6">
        <v>44315</v>
      </c>
      <c r="Y2098" s="49">
        <v>642.96489999999994</v>
      </c>
      <c r="Z2098" s="49">
        <v>4211.4701999999997</v>
      </c>
      <c r="AA2098" s="49">
        <v>8.0000000000000002E-3</v>
      </c>
      <c r="AB2098" s="66">
        <f>Y2099/Price_data_Daily[[#This Row],[ASML]]-1</f>
        <v>-2.1706317094447813E-2</v>
      </c>
      <c r="AC2098" s="68">
        <f>Z2099/Price_data_Daily[[#This Row],[S&amp;P500]]-1</f>
        <v>-7.1947083942324186E-3</v>
      </c>
      <c r="AD2098" s="70">
        <f t="shared" si="66"/>
        <v>1053.8079816917977</v>
      </c>
      <c r="AE2098" s="70">
        <f t="shared" si="67"/>
        <v>285.90759836435575</v>
      </c>
    </row>
    <row r="2099" spans="24:31">
      <c r="X2099" s="6">
        <v>44316</v>
      </c>
      <c r="Y2099" s="49">
        <v>629.00850000000003</v>
      </c>
      <c r="Z2099" s="49">
        <v>4181.1698999999999</v>
      </c>
      <c r="AA2099" s="49">
        <v>3.0000000000000001E-3</v>
      </c>
      <c r="AB2099" s="66">
        <f>Y2100/Price_data_Daily[[#This Row],[ASML]]-1</f>
        <v>1.2714136613416249E-2</v>
      </c>
      <c r="AC2099" s="68">
        <f>Z2100/Price_data_Daily[[#This Row],[S&amp;P500]]-1</f>
        <v>2.7481064569991887E-3</v>
      </c>
      <c r="AD2099" s="70">
        <f t="shared" si="66"/>
        <v>1067.2062403353357</v>
      </c>
      <c r="AE2099" s="70">
        <f t="shared" si="67"/>
        <v>286.69330288152594</v>
      </c>
    </row>
    <row r="2100" spans="24:31">
      <c r="X2100" s="6">
        <v>44319</v>
      </c>
      <c r="Y2100" s="49">
        <v>637.00580000000002</v>
      </c>
      <c r="Z2100" s="49">
        <v>4192.6602000000003</v>
      </c>
      <c r="AA2100" s="49">
        <v>5.0000000000000001E-3</v>
      </c>
      <c r="AB2100" s="66">
        <f>Y2101/Price_data_Daily[[#This Row],[ASML]]-1</f>
        <v>-3.8858358903482548E-2</v>
      </c>
      <c r="AC2100" s="68">
        <f>Z2101/Price_data_Daily[[#This Row],[S&amp;P500]]-1</f>
        <v>-6.6783375385394139E-3</v>
      </c>
      <c r="AD2100" s="70">
        <f t="shared" si="66"/>
        <v>1025.7363572243489</v>
      </c>
      <c r="AE2100" s="70">
        <f t="shared" si="67"/>
        <v>284.77866823484442</v>
      </c>
    </row>
    <row r="2101" spans="24:31">
      <c r="X2101" s="6">
        <v>44320</v>
      </c>
      <c r="Y2101" s="49">
        <v>612.25279999999998</v>
      </c>
      <c r="Z2101" s="49">
        <v>4164.6602000000003</v>
      </c>
      <c r="AA2101" s="49">
        <v>0.01</v>
      </c>
      <c r="AB2101" s="66">
        <f>Y2102/Price_data_Daily[[#This Row],[ASML]]-1</f>
        <v>2.0476999043532285E-2</v>
      </c>
      <c r="AC2101" s="68">
        <f>Z2102/Price_data_Daily[[#This Row],[S&amp;P500]]-1</f>
        <v>7.034427442602631E-4</v>
      </c>
      <c r="AD2101" s="70">
        <f t="shared" si="66"/>
        <v>1046.7403596301483</v>
      </c>
      <c r="AE2101" s="70">
        <f t="shared" si="67"/>
        <v>284.97899372273434</v>
      </c>
    </row>
    <row r="2102" spans="24:31">
      <c r="X2102" s="6">
        <v>44321</v>
      </c>
      <c r="Y2102" s="49">
        <v>624.78989999999999</v>
      </c>
      <c r="Z2102" s="49">
        <v>4167.5897999999997</v>
      </c>
      <c r="AA2102" s="49">
        <v>8.0000000000000002E-3</v>
      </c>
      <c r="AB2102" s="66">
        <f>Y2103/Price_data_Daily[[#This Row],[ASML]]-1</f>
        <v>3.8324883292768508E-3</v>
      </c>
      <c r="AC2102" s="68">
        <f>Z2103/Price_data_Daily[[#This Row],[S&amp;P500]]-1</f>
        <v>8.1654629253580246E-3</v>
      </c>
      <c r="AD2102" s="70">
        <f t="shared" si="66"/>
        <v>1050.7519798422138</v>
      </c>
      <c r="AE2102" s="70">
        <f t="shared" si="67"/>
        <v>287.30597913048319</v>
      </c>
    </row>
    <row r="2103" spans="24:31">
      <c r="X2103" s="6">
        <v>44322</v>
      </c>
      <c r="Y2103" s="49">
        <v>627.18439999999998</v>
      </c>
      <c r="Z2103" s="49">
        <v>4201.6201000000001</v>
      </c>
      <c r="AA2103" s="49">
        <v>8.0000000000000002E-3</v>
      </c>
      <c r="AB2103" s="66">
        <f>Y2104/Price_data_Daily[[#This Row],[ASML]]-1</f>
        <v>2.2084732974863686E-2</v>
      </c>
      <c r="AC2103" s="68">
        <f>Z2104/Price_data_Daily[[#This Row],[S&amp;P500]]-1</f>
        <v>7.3733462956346862E-3</v>
      </c>
      <c r="AD2103" s="70">
        <f t="shared" si="66"/>
        <v>1073.9575567398385</v>
      </c>
      <c r="AE2103" s="70">
        <f t="shared" si="67"/>
        <v>289.42438560741863</v>
      </c>
    </row>
    <row r="2104" spans="24:31">
      <c r="X2104" s="6">
        <v>44323</v>
      </c>
      <c r="Y2104" s="49">
        <v>641.03560000000004</v>
      </c>
      <c r="Z2104" s="49">
        <v>4232.6000999999997</v>
      </c>
      <c r="AA2104" s="49">
        <v>8.0000000000000002E-3</v>
      </c>
      <c r="AB2104" s="66">
        <f>Y2105/Price_data_Daily[[#This Row],[ASML]]-1</f>
        <v>-4.7542601378145144E-2</v>
      </c>
      <c r="AC2104" s="68">
        <f>Z2105/Price_data_Daily[[#This Row],[S&amp;P500]]-1</f>
        <v>-1.0435642148191593E-2</v>
      </c>
      <c r="AD2104" s="70">
        <f t="shared" si="66"/>
        <v>1022.8988207227097</v>
      </c>
      <c r="AE2104" s="70">
        <f t="shared" si="67"/>
        <v>286.4040562902594</v>
      </c>
    </row>
    <row r="2105" spans="24:31">
      <c r="X2105" s="6">
        <v>44326</v>
      </c>
      <c r="Y2105" s="49">
        <v>610.55909999999994</v>
      </c>
      <c r="Z2105" s="49">
        <v>4188.4301999999998</v>
      </c>
      <c r="AA2105" s="49">
        <v>5.0000000000000001E-3</v>
      </c>
      <c r="AB2105" s="66">
        <f>Y2106/Price_data_Daily[[#This Row],[ASML]]-1</f>
        <v>5.4204416902476904E-3</v>
      </c>
      <c r="AC2105" s="68">
        <f>Z2106/Price_data_Daily[[#This Row],[S&amp;P500]]-1</f>
        <v>-8.6739179752834961E-3</v>
      </c>
      <c r="AD2105" s="70">
        <f t="shared" si="66"/>
        <v>1028.4433841354603</v>
      </c>
      <c r="AE2105" s="70">
        <f t="shared" si="67"/>
        <v>283.91981099820924</v>
      </c>
    </row>
    <row r="2106" spans="24:31">
      <c r="X2106" s="6">
        <v>44327</v>
      </c>
      <c r="Y2106" s="49">
        <v>613.86860000000001</v>
      </c>
      <c r="Z2106" s="49">
        <v>4152.1000999999997</v>
      </c>
      <c r="AA2106" s="49">
        <v>0.01</v>
      </c>
      <c r="AB2106" s="66">
        <f>Y2107/Price_data_Daily[[#This Row],[ASML]]-1</f>
        <v>-4.5634521785281046E-2</v>
      </c>
      <c r="AC2106" s="68">
        <f>Z2107/Price_data_Daily[[#This Row],[S&amp;P500]]-1</f>
        <v>-2.1449410624758247E-2</v>
      </c>
      <c r="AD2106" s="70">
        <f t="shared" si="66"/>
        <v>981.51086211720246</v>
      </c>
      <c r="AE2106" s="70">
        <f t="shared" si="67"/>
        <v>277.82989838760489</v>
      </c>
    </row>
    <row r="2107" spans="24:31">
      <c r="X2107" s="6">
        <v>44328</v>
      </c>
      <c r="Y2107" s="49">
        <v>585.85500000000002</v>
      </c>
      <c r="Z2107" s="49">
        <v>4063.04</v>
      </c>
      <c r="AA2107" s="49">
        <v>0.01</v>
      </c>
      <c r="AB2107" s="66">
        <f>Y2108/Price_data_Daily[[#This Row],[ASML]]-1</f>
        <v>3.5239436379308708E-2</v>
      </c>
      <c r="AC2107" s="68">
        <f>Z2108/Price_data_Daily[[#This Row],[S&amp;P500]]-1</f>
        <v>1.2173151138064053E-2</v>
      </c>
      <c r="AD2107" s="70">
        <f t="shared" si="66"/>
        <v>1016.0987516983821</v>
      </c>
      <c r="AE2107" s="70">
        <f t="shared" si="67"/>
        <v>281.21196373135018</v>
      </c>
    </row>
    <row r="2108" spans="24:31">
      <c r="X2108" s="6">
        <v>44329</v>
      </c>
      <c r="Y2108" s="49">
        <v>606.50019999999995</v>
      </c>
      <c r="Z2108" s="49">
        <v>4112.5</v>
      </c>
      <c r="AA2108" s="49">
        <v>8.0000000000000002E-3</v>
      </c>
      <c r="AB2108" s="66">
        <f>Y2109/Price_data_Daily[[#This Row],[ASML]]-1</f>
        <v>3.9593061964365628E-2</v>
      </c>
      <c r="AC2108" s="68">
        <f>Z2109/Price_data_Daily[[#This Row],[S&amp;P500]]-1</f>
        <v>1.491795744680835E-2</v>
      </c>
      <c r="AD2108" s="70">
        <f t="shared" si="66"/>
        <v>1056.3292125362907</v>
      </c>
      <c r="AE2108" s="70">
        <f t="shared" si="67"/>
        <v>285.40707183982789</v>
      </c>
    </row>
    <row r="2109" spans="24:31">
      <c r="X2109" s="6">
        <v>44330</v>
      </c>
      <c r="Y2109" s="49">
        <v>630.51340000000005</v>
      </c>
      <c r="Z2109" s="49">
        <v>4173.8500999999997</v>
      </c>
      <c r="AA2109" s="49">
        <v>5.0000000000000001E-3</v>
      </c>
      <c r="AB2109" s="66">
        <f>Y2110/Price_data_Daily[[#This Row],[ASML]]-1</f>
        <v>-1.9158355714565367E-2</v>
      </c>
      <c r="AC2109" s="68">
        <f>Z2110/Price_data_Daily[[#This Row],[S&amp;P500]]-1</f>
        <v>-2.5300621121969735E-3</v>
      </c>
      <c r="AD2109" s="70">
        <f t="shared" si="66"/>
        <v>1036.0916817308337</v>
      </c>
      <c r="AE2109" s="70">
        <f t="shared" si="67"/>
        <v>284.68497422081288</v>
      </c>
    </row>
    <row r="2110" spans="24:31">
      <c r="X2110" s="6">
        <v>44333</v>
      </c>
      <c r="Y2110" s="49">
        <v>618.43380000000002</v>
      </c>
      <c r="Z2110" s="49">
        <v>4163.29</v>
      </c>
      <c r="AA2110" s="49">
        <v>5.0000000000000001E-3</v>
      </c>
      <c r="AB2110" s="66">
        <f>Y2111/Price_data_Daily[[#This Row],[ASML]]-1</f>
        <v>-4.97369322310659E-3</v>
      </c>
      <c r="AC2110" s="68">
        <f>Z2111/Price_data_Daily[[#This Row],[S&amp;P500]]-1</f>
        <v>-8.5172784024172277E-3</v>
      </c>
      <c r="AD2110" s="70">
        <f t="shared" si="66"/>
        <v>1030.938479554892</v>
      </c>
      <c r="AE2110" s="70">
        <f t="shared" si="67"/>
        <v>282.26023303838923</v>
      </c>
    </row>
    <row r="2111" spans="24:31">
      <c r="X2111" s="6">
        <v>44334</v>
      </c>
      <c r="Y2111" s="49">
        <v>615.35789999999997</v>
      </c>
      <c r="Z2111" s="49">
        <v>4127.8301000000001</v>
      </c>
      <c r="AA2111" s="49">
        <v>0.01</v>
      </c>
      <c r="AB2111" s="66">
        <f>Y2112/Price_data_Daily[[#This Row],[ASML]]-1</f>
        <v>-2.2302468205900317E-3</v>
      </c>
      <c r="AC2111" s="68">
        <f>Z2112/Price_data_Daily[[#This Row],[S&amp;P500]]-1</f>
        <v>-2.9434108734273101E-3</v>
      </c>
      <c r="AD2111" s="70">
        <f t="shared" si="66"/>
        <v>1028.6392322886406</v>
      </c>
      <c r="AE2111" s="70">
        <f t="shared" si="67"/>
        <v>281.42942519932791</v>
      </c>
    </row>
    <row r="2112" spans="24:31">
      <c r="X2112" s="6">
        <v>44335</v>
      </c>
      <c r="Y2112" s="49">
        <v>613.9855</v>
      </c>
      <c r="Z2112" s="49">
        <v>4115.6801999999998</v>
      </c>
      <c r="AA2112" s="49">
        <v>5.0000000000000001E-3</v>
      </c>
      <c r="AB2112" s="66">
        <f>Y2113/Price_data_Daily[[#This Row],[ASML]]-1</f>
        <v>2.8520217496992961E-2</v>
      </c>
      <c r="AC2112" s="68">
        <f>Z2113/Price_data_Daily[[#This Row],[S&amp;P500]]-1</f>
        <v>1.0554731633424907E-2</v>
      </c>
      <c r="AD2112" s="70">
        <f t="shared" si="66"/>
        <v>1057.9762469194525</v>
      </c>
      <c r="AE2112" s="70">
        <f t="shared" si="67"/>
        <v>284.39983725605583</v>
      </c>
    </row>
    <row r="2113" spans="24:31">
      <c r="X2113" s="6">
        <v>44336</v>
      </c>
      <c r="Y2113" s="49">
        <v>631.49649999999997</v>
      </c>
      <c r="Z2113" s="49">
        <v>4159.1201000000001</v>
      </c>
      <c r="AA2113" s="49">
        <v>3.0000000000000001E-3</v>
      </c>
      <c r="AB2113" s="66">
        <f>Y2114/Price_data_Daily[[#This Row],[ASML]]-1</f>
        <v>-1.4720271608789526E-2</v>
      </c>
      <c r="AC2113" s="68">
        <f>Z2114/Price_data_Daily[[#This Row],[S&amp;P500]]-1</f>
        <v>-7.8386772240590652E-4</v>
      </c>
      <c r="AD2113" s="70">
        <f t="shared" si="66"/>
        <v>1042.4025492091503</v>
      </c>
      <c r="AE2113" s="70">
        <f t="shared" si="67"/>
        <v>284.17690540337333</v>
      </c>
    </row>
    <row r="2114" spans="24:31">
      <c r="X2114" s="6">
        <v>44337</v>
      </c>
      <c r="Y2114" s="49">
        <v>622.20069999999998</v>
      </c>
      <c r="Z2114" s="49">
        <v>4155.8599000000004</v>
      </c>
      <c r="AA2114" s="49">
        <v>3.0000000000000001E-3</v>
      </c>
      <c r="AB2114" s="66">
        <f>Y2115/Price_data_Daily[[#This Row],[ASML]]-1</f>
        <v>3.0865764053302991E-2</v>
      </c>
      <c r="AC2114" s="68">
        <f>Z2115/Price_data_Daily[[#This Row],[S&amp;P500]]-1</f>
        <v>9.9112821392268735E-3</v>
      </c>
      <c r="AD2114" s="70">
        <f t="shared" si="66"/>
        <v>1074.5771003416014</v>
      </c>
      <c r="AE2114" s="70">
        <f t="shared" si="67"/>
        <v>286.99346289027852</v>
      </c>
    </row>
    <row r="2115" spans="24:31">
      <c r="X2115" s="6">
        <v>44340</v>
      </c>
      <c r="Y2115" s="49">
        <v>641.40539999999999</v>
      </c>
      <c r="Z2115" s="49">
        <v>4197.0497999999998</v>
      </c>
      <c r="AA2115" s="49">
        <v>3.0000000000000001E-3</v>
      </c>
      <c r="AB2115" s="66">
        <f>Y2116/Price_data_Daily[[#This Row],[ASML]]-1</f>
        <v>2.0244294793901219E-2</v>
      </c>
      <c r="AC2115" s="68">
        <f>Z2116/Price_data_Daily[[#This Row],[S&amp;P500]]-1</f>
        <v>-2.1252785706760147E-3</v>
      </c>
      <c r="AD2115" s="70">
        <f t="shared" si="66"/>
        <v>1096.3311559396923</v>
      </c>
      <c r="AE2115" s="70">
        <f t="shared" si="67"/>
        <v>286.38352183367368</v>
      </c>
    </row>
    <row r="2116" spans="24:31">
      <c r="X2116" s="6">
        <v>44341</v>
      </c>
      <c r="Y2116" s="49">
        <v>654.39020000000005</v>
      </c>
      <c r="Z2116" s="49">
        <v>4188.1298999999999</v>
      </c>
      <c r="AA2116" s="49">
        <v>0.01</v>
      </c>
      <c r="AB2116" s="66">
        <f>Y2117/Price_data_Daily[[#This Row],[ASML]]-1</f>
        <v>-9.6981892454991447E-3</v>
      </c>
      <c r="AC2116" s="68">
        <f>Z2117/Price_data_Daily[[#This Row],[S&amp;P500]]-1</f>
        <v>1.8768042509857974E-3</v>
      </c>
      <c r="AD2116" s="70">
        <f t="shared" si="66"/>
        <v>1085.6987289136523</v>
      </c>
      <c r="AE2116" s="70">
        <f t="shared" si="67"/>
        <v>286.92100764486338</v>
      </c>
    </row>
    <row r="2117" spans="24:31">
      <c r="X2117" s="6">
        <v>44342</v>
      </c>
      <c r="Y2117" s="49">
        <v>648.04380000000003</v>
      </c>
      <c r="Z2117" s="49">
        <v>4195.9902000000002</v>
      </c>
      <c r="AA2117" s="49">
        <v>5.0000000000000001E-3</v>
      </c>
      <c r="AB2117" s="66">
        <f>Y2118/Price_data_Daily[[#This Row],[ASML]]-1</f>
        <v>-1.0212272688977508E-3</v>
      </c>
      <c r="AC2117" s="68">
        <f>Z2118/Price_data_Daily[[#This Row],[S&amp;P500]]-1</f>
        <v>1.1653268398958971E-3</v>
      </c>
      <c r="AD2117" s="70">
        <f t="shared" si="66"/>
        <v>1084.5899837658781</v>
      </c>
      <c r="AE2117" s="70">
        <f t="shared" si="67"/>
        <v>287.25536439600194</v>
      </c>
    </row>
    <row r="2118" spans="24:31">
      <c r="X2118" s="6">
        <v>44343</v>
      </c>
      <c r="Y2118" s="49">
        <v>647.38199999999995</v>
      </c>
      <c r="Z2118" s="49">
        <v>4200.8798999999999</v>
      </c>
      <c r="AA2118" s="49">
        <v>5.0000000000000001E-3</v>
      </c>
      <c r="AB2118" s="66">
        <f>Y2119/Price_data_Daily[[#This Row],[ASML]]-1</f>
        <v>1.5606859628472858E-2</v>
      </c>
      <c r="AC2118" s="68">
        <f>Z2119/Price_data_Daily[[#This Row],[S&amp;P500]]-1</f>
        <v>7.6888653731810308E-4</v>
      </c>
      <c r="AD2118" s="70">
        <f t="shared" si="66"/>
        <v>1101.5170273969597</v>
      </c>
      <c r="AE2118" s="70">
        <f t="shared" si="67"/>
        <v>287.47623117845842</v>
      </c>
    </row>
    <row r="2119" spans="24:31">
      <c r="X2119" s="6">
        <v>44344</v>
      </c>
      <c r="Y2119" s="49">
        <v>657.48559999999998</v>
      </c>
      <c r="Z2119" s="49">
        <v>4204.1099000000004</v>
      </c>
      <c r="AA2119" s="49">
        <v>8.0000000000000002E-3</v>
      </c>
      <c r="AB2119" s="66">
        <f>Y2120/Price_data_Daily[[#This Row],[ASML]]-1</f>
        <v>-5.4332748884536874E-3</v>
      </c>
      <c r="AC2119" s="68">
        <f>Z2120/Price_data_Daily[[#This Row],[S&amp;P500]]-1</f>
        <v>-4.9235154390236957E-4</v>
      </c>
      <c r="AD2119" s="70">
        <f t="shared" si="66"/>
        <v>1095.5321825927997</v>
      </c>
      <c r="AE2119" s="70">
        <f t="shared" si="67"/>
        <v>287.33469181220249</v>
      </c>
    </row>
    <row r="2120" spans="24:31">
      <c r="X2120" s="6">
        <v>44348</v>
      </c>
      <c r="Y2120" s="49">
        <v>653.91330000000005</v>
      </c>
      <c r="Z2120" s="49">
        <v>4202.04</v>
      </c>
      <c r="AA2120" s="49">
        <v>0.01</v>
      </c>
      <c r="AB2120" s="66">
        <f>Y2121/Price_data_Daily[[#This Row],[ASML]]-1</f>
        <v>3.408708769189861E-3</v>
      </c>
      <c r="AC2120" s="68">
        <f>Z2121/Price_data_Daily[[#This Row],[S&amp;P500]]-1</f>
        <v>1.4469400576861968E-3</v>
      </c>
      <c r="AD2120" s="70">
        <f t="shared" si="66"/>
        <v>1099.2665327505335</v>
      </c>
      <c r="AE2120" s="70">
        <f t="shared" si="67"/>
        <v>287.75044788774846</v>
      </c>
    </row>
    <row r="2121" spans="24:31">
      <c r="X2121" s="6">
        <v>44349</v>
      </c>
      <c r="Y2121" s="49">
        <v>656.14229999999998</v>
      </c>
      <c r="Z2121" s="49">
        <v>4208.1201000000001</v>
      </c>
      <c r="AA2121" s="49">
        <v>1.4999999999999999E-2</v>
      </c>
      <c r="AB2121" s="66">
        <f>Y2122/Price_data_Daily[[#This Row],[ASML]]-1</f>
        <v>-1.216458685867372E-2</v>
      </c>
      <c r="AC2121" s="68">
        <f>Z2122/Price_data_Daily[[#This Row],[S&amp;P500]]-1</f>
        <v>-3.6286987151341599E-3</v>
      </c>
      <c r="AD2121" s="70">
        <f t="shared" si="66"/>
        <v>1085.8944095320567</v>
      </c>
      <c r="AE2121" s="70">
        <f t="shared" si="67"/>
        <v>286.7062882072189</v>
      </c>
    </row>
    <row r="2122" spans="24:31">
      <c r="X2122" s="6">
        <v>44350</v>
      </c>
      <c r="Y2122" s="49">
        <v>648.16060000000004</v>
      </c>
      <c r="Z2122" s="49">
        <v>4192.8500999999997</v>
      </c>
      <c r="AA2122" s="49">
        <v>1.4999999999999999E-2</v>
      </c>
      <c r="AB2122" s="66">
        <f>Y2123/Price_data_Daily[[#This Row],[ASML]]-1</f>
        <v>2.6145526278517961E-2</v>
      </c>
      <c r="AC2122" s="68">
        <f>Z2123/Price_data_Daily[[#This Row],[S&amp;P500]]-1</f>
        <v>8.8340863891127608E-3</v>
      </c>
      <c r="AD2122" s="70">
        <f t="shared" si="66"/>
        <v>1114.2856903521729</v>
      </c>
      <c r="AE2122" s="70">
        <f t="shared" si="67"/>
        <v>289.23907632554335</v>
      </c>
    </row>
    <row r="2123" spans="24:31">
      <c r="X2123" s="6">
        <v>44351</v>
      </c>
      <c r="Y2123" s="49">
        <v>665.10709999999995</v>
      </c>
      <c r="Z2123" s="49">
        <v>4229.8900999999996</v>
      </c>
      <c r="AA2123" s="49">
        <v>1.4999999999999999E-2</v>
      </c>
      <c r="AB2123" s="66">
        <f>Y2124/Price_data_Daily[[#This Row],[ASML]]-1</f>
        <v>-1.931718966764806E-3</v>
      </c>
      <c r="AC2123" s="68">
        <f>Z2124/Price_data_Daily[[#This Row],[S&amp;P500]]-1</f>
        <v>-7.9673464802287874E-4</v>
      </c>
      <c r="AD2123" s="70">
        <f t="shared" si="66"/>
        <v>1112.1332035497251</v>
      </c>
      <c r="AE2123" s="70">
        <f t="shared" si="67"/>
        <v>289.00862953187266</v>
      </c>
    </row>
    <row r="2124" spans="24:31">
      <c r="X2124" s="6">
        <v>44354</v>
      </c>
      <c r="Y2124" s="49">
        <v>663.82230000000004</v>
      </c>
      <c r="Z2124" s="49">
        <v>4226.5200000000004</v>
      </c>
      <c r="AA2124" s="49">
        <v>1.7999999999999999E-2</v>
      </c>
      <c r="AB2124" s="66">
        <f>Y2125/Price_data_Daily[[#This Row],[ASML]]-1</f>
        <v>-1.8330206743581989E-3</v>
      </c>
      <c r="AC2124" s="68">
        <f>Z2125/Price_data_Daily[[#This Row],[S&amp;P500]]-1</f>
        <v>1.7503761960169228E-4</v>
      </c>
      <c r="AD2124" s="70">
        <f t="shared" si="66"/>
        <v>1110.0946403949781</v>
      </c>
      <c r="AE2124" s="70">
        <f t="shared" si="67"/>
        <v>289.05921691443024</v>
      </c>
    </row>
    <row r="2125" spans="24:31">
      <c r="X2125" s="6">
        <v>44355</v>
      </c>
      <c r="Y2125" s="49">
        <v>662.60550000000001</v>
      </c>
      <c r="Z2125" s="49">
        <v>4227.2597999999998</v>
      </c>
      <c r="AA2125" s="49">
        <v>0.02</v>
      </c>
      <c r="AB2125" s="66">
        <f>Y2126/Price_data_Daily[[#This Row],[ASML]]-1</f>
        <v>2.732395067653437E-3</v>
      </c>
      <c r="AC2125" s="68">
        <f>Z2126/Price_data_Daily[[#This Row],[S&amp;P500]]-1</f>
        <v>-1.8238765452740502E-3</v>
      </c>
      <c r="AD2125" s="70">
        <f t="shared" si="66"/>
        <v>1113.1278575150218</v>
      </c>
      <c r="AE2125" s="70">
        <f t="shared" si="67"/>
        <v>288.53200858850471</v>
      </c>
    </row>
    <row r="2126" spans="24:31">
      <c r="X2126" s="6">
        <v>44356</v>
      </c>
      <c r="Y2126" s="49">
        <v>664.41600000000005</v>
      </c>
      <c r="Z2126" s="49">
        <v>4219.5497999999998</v>
      </c>
      <c r="AA2126" s="49">
        <v>0.02</v>
      </c>
      <c r="AB2126" s="66">
        <f>Y2127/Price_data_Daily[[#This Row],[ASML]]-1</f>
        <v>2.5418111544574407E-2</v>
      </c>
      <c r="AC2126" s="68">
        <f>Z2127/Price_data_Daily[[#This Row],[S&amp;P500]]-1</f>
        <v>4.6522498679835156E-3</v>
      </c>
      <c r="AD2126" s="70">
        <f t="shared" ref="AD2126:AD2189" si="68">AD2125*(1+AB2126)</f>
        <v>1141.4214655607118</v>
      </c>
      <c r="AE2126" s="70">
        <f t="shared" ref="AE2126:AE2189" si="69">AE2125*(1+AC2126)</f>
        <v>289.87433158736962</v>
      </c>
    </row>
    <row r="2127" spans="24:31">
      <c r="X2127" s="6">
        <v>44357</v>
      </c>
      <c r="Y2127" s="49">
        <v>681.30420000000004</v>
      </c>
      <c r="Z2127" s="49">
        <v>4239.1801999999998</v>
      </c>
      <c r="AA2127" s="49">
        <v>0.02</v>
      </c>
      <c r="AB2127" s="66">
        <f>Y2128/Price_data_Daily[[#This Row],[ASML]]-1</f>
        <v>-4.157614175870461E-3</v>
      </c>
      <c r="AC2127" s="68">
        <f>Z2128/Price_data_Daily[[#This Row],[S&amp;P500]]-1</f>
        <v>1.9484191778402771E-3</v>
      </c>
      <c r="AD2127" s="70">
        <f t="shared" si="68"/>
        <v>1136.6758754948537</v>
      </c>
      <c r="AE2127" s="70">
        <f t="shared" si="69"/>
        <v>290.4391282941981</v>
      </c>
    </row>
    <row r="2128" spans="24:31">
      <c r="X2128" s="6">
        <v>44358</v>
      </c>
      <c r="Y2128" s="49">
        <v>678.47159999999997</v>
      </c>
      <c r="Z2128" s="49">
        <v>4247.4399000000003</v>
      </c>
      <c r="AA2128" s="49">
        <v>1.7999999999999999E-2</v>
      </c>
      <c r="AB2128" s="66">
        <f>Y2129/Price_data_Daily[[#This Row],[ASML]]-1</f>
        <v>1.764613286687311E-2</v>
      </c>
      <c r="AC2128" s="68">
        <f>Z2129/Price_data_Daily[[#This Row],[S&amp;P500]]-1</f>
        <v>1.8152110875071514E-3</v>
      </c>
      <c r="AD2128" s="70">
        <f t="shared" si="68"/>
        <v>1156.7338090204053</v>
      </c>
      <c r="AE2128" s="70">
        <f t="shared" si="69"/>
        <v>290.96633662012363</v>
      </c>
    </row>
    <row r="2129" spans="24:31">
      <c r="X2129" s="6">
        <v>44361</v>
      </c>
      <c r="Y2129" s="49">
        <v>690.44399999999996</v>
      </c>
      <c r="Z2129" s="49">
        <v>4255.1499000000003</v>
      </c>
      <c r="AA2129" s="49">
        <v>1.4999999999999999E-2</v>
      </c>
      <c r="AB2129" s="66">
        <f>Y2130/Price_data_Daily[[#This Row],[ASML]]-1</f>
        <v>-1.0643585866485838E-2</v>
      </c>
      <c r="AC2129" s="68">
        <f>Z2130/Price_data_Daily[[#This Row],[S&amp;P500]]-1</f>
        <v>-2.0117035124898042E-3</v>
      </c>
      <c r="AD2129" s="70">
        <f t="shared" si="68"/>
        <v>1144.4220133994293</v>
      </c>
      <c r="AE2129" s="70">
        <f t="shared" si="69"/>
        <v>290.38099861872865</v>
      </c>
    </row>
    <row r="2130" spans="24:31">
      <c r="X2130" s="6">
        <v>44362</v>
      </c>
      <c r="Y2130" s="49">
        <v>683.09519999999998</v>
      </c>
      <c r="Z2130" s="49">
        <v>4246.5897999999997</v>
      </c>
      <c r="AA2130" s="49">
        <v>0.02</v>
      </c>
      <c r="AB2130" s="66">
        <f>Y2131/Price_data_Daily[[#This Row],[ASML]]-1</f>
        <v>-3.8903801402792038E-3</v>
      </c>
      <c r="AC2130" s="68">
        <f>Z2131/Price_data_Daily[[#This Row],[S&amp;P500]]-1</f>
        <v>-5.3901132621755332E-3</v>
      </c>
      <c r="AD2130" s="70">
        <f t="shared" si="68"/>
        <v>1139.9697767264017</v>
      </c>
      <c r="AE2130" s="70">
        <f t="shared" si="69"/>
        <v>288.81581214699008</v>
      </c>
    </row>
    <row r="2131" spans="24:31">
      <c r="X2131" s="6">
        <v>44363</v>
      </c>
      <c r="Y2131" s="49">
        <v>680.43769999999995</v>
      </c>
      <c r="Z2131" s="49">
        <v>4223.7002000000002</v>
      </c>
      <c r="AA2131" s="49">
        <v>2.8000000000000001E-2</v>
      </c>
      <c r="AB2131" s="66">
        <f>Y2132/Price_data_Daily[[#This Row],[ASML]]-1</f>
        <v>-3.1494433656453769E-4</v>
      </c>
      <c r="AC2131" s="68">
        <f>Z2132/Price_data_Daily[[#This Row],[S&amp;P500]]-1</f>
        <v>-4.357080078741804E-4</v>
      </c>
      <c r="AD2131" s="70">
        <f t="shared" si="68"/>
        <v>1139.610749701367</v>
      </c>
      <c r="AE2131" s="70">
        <f t="shared" si="69"/>
        <v>288.68997278483698</v>
      </c>
    </row>
    <row r="2132" spans="24:31">
      <c r="X2132" s="6">
        <v>44364</v>
      </c>
      <c r="Y2132" s="49">
        <v>680.22339999999997</v>
      </c>
      <c r="Z2132" s="49">
        <v>4221.8599000000004</v>
      </c>
      <c r="AA2132" s="49">
        <v>2.8000000000000001E-2</v>
      </c>
      <c r="AB2132" s="66">
        <f>Y2133/Price_data_Daily[[#This Row],[ASML]]-1</f>
        <v>-3.9723126255286068E-2</v>
      </c>
      <c r="AC2132" s="68">
        <f>Z2133/Price_data_Daily[[#This Row],[S&amp;P500]]-1</f>
        <v>-1.3124476252753037E-2</v>
      </c>
      <c r="AD2132" s="70">
        <f t="shared" si="68"/>
        <v>1094.3418480090984</v>
      </c>
      <c r="AE2132" s="70">
        <f t="shared" si="69"/>
        <v>284.90106809261448</v>
      </c>
    </row>
    <row r="2133" spans="24:31">
      <c r="X2133" s="6">
        <v>44365</v>
      </c>
      <c r="Y2133" s="49">
        <v>653.20280000000002</v>
      </c>
      <c r="Z2133" s="49">
        <v>4166.4502000000002</v>
      </c>
      <c r="AA2133" s="49">
        <v>2.8000000000000001E-2</v>
      </c>
      <c r="AB2133" s="66">
        <f>Y2134/Price_data_Daily[[#This Row],[ASML]]-1</f>
        <v>1.4275505248905862E-2</v>
      </c>
      <c r="AC2133" s="68">
        <f>Z2134/Price_data_Daily[[#This Row],[S&amp;P500]]-1</f>
        <v>1.4002279446421628E-2</v>
      </c>
      <c r="AD2133" s="70">
        <f t="shared" si="68"/>
        <v>1109.9641308044497</v>
      </c>
      <c r="AE2133" s="70">
        <f t="shared" si="69"/>
        <v>288.89033246263125</v>
      </c>
    </row>
    <row r="2134" spans="24:31">
      <c r="X2134" s="6">
        <v>44368</v>
      </c>
      <c r="Y2134" s="49">
        <v>662.52760000000001</v>
      </c>
      <c r="Z2134" s="49">
        <v>4224.79</v>
      </c>
      <c r="AA2134" s="49">
        <v>0.03</v>
      </c>
      <c r="AB2134" s="66">
        <f>Y2135/Price_data_Daily[[#This Row],[ASML]]-1</f>
        <v>7.5811181300220465E-3</v>
      </c>
      <c r="AC2134" s="68">
        <f>Z2135/Price_data_Daily[[#This Row],[S&amp;P500]]-1</f>
        <v>5.1244913948387261E-3</v>
      </c>
      <c r="AD2134" s="70">
        <f t="shared" si="68"/>
        <v>1118.3789000001655</v>
      </c>
      <c r="AE2134" s="70">
        <f t="shared" si="69"/>
        <v>290.37074848538811</v>
      </c>
    </row>
    <row r="2135" spans="24:31">
      <c r="X2135" s="6">
        <v>44369</v>
      </c>
      <c r="Y2135" s="49">
        <v>667.55029999999999</v>
      </c>
      <c r="Z2135" s="49">
        <v>4246.4399000000003</v>
      </c>
      <c r="AA2135" s="49">
        <v>3.7999999999999999E-2</v>
      </c>
      <c r="AB2135" s="66">
        <f>Y2136/Price_data_Daily[[#This Row],[ASML]]-1</f>
        <v>-6.0659099396704885E-3</v>
      </c>
      <c r="AC2135" s="68">
        <f>Z2136/Price_data_Daily[[#This Row],[S&amp;P500]]-1</f>
        <v>-1.0832839056548194E-3</v>
      </c>
      <c r="AD2135" s="70">
        <f t="shared" si="68"/>
        <v>1111.5949143143366</v>
      </c>
      <c r="AE2135" s="70">
        <f t="shared" si="69"/>
        <v>290.05619452688092</v>
      </c>
    </row>
    <row r="2136" spans="24:31">
      <c r="X2136" s="6">
        <v>44370</v>
      </c>
      <c r="Y2136" s="49">
        <v>663.50099999999998</v>
      </c>
      <c r="Z2136" s="49">
        <v>4241.8397999999997</v>
      </c>
      <c r="AA2136" s="49">
        <v>0.04</v>
      </c>
      <c r="AB2136" s="66">
        <f>Y2137/Price_data_Daily[[#This Row],[ASML]]-1</f>
        <v>1.9584898892390568E-2</v>
      </c>
      <c r="AC2136" s="68">
        <f>Z2137/Price_data_Daily[[#This Row],[S&amp;P500]]-1</f>
        <v>5.8112519949482522E-3</v>
      </c>
      <c r="AD2136" s="70">
        <f t="shared" si="68"/>
        <v>1133.3653883204784</v>
      </c>
      <c r="AE2136" s="70">
        <f t="shared" si="69"/>
        <v>291.74178416597238</v>
      </c>
    </row>
    <row r="2137" spans="24:31">
      <c r="X2137" s="6">
        <v>44371</v>
      </c>
      <c r="Y2137" s="49">
        <v>676.49559999999997</v>
      </c>
      <c r="Z2137" s="49">
        <v>4266.4902000000002</v>
      </c>
      <c r="AA2137" s="49">
        <v>4.2999999999999997E-2</v>
      </c>
      <c r="AB2137" s="66">
        <f>Y2138/Price_data_Daily[[#This Row],[ASML]]-1</f>
        <v>-1.2647532371237835E-2</v>
      </c>
      <c r="AC2137" s="68">
        <f>Z2138/Price_data_Daily[[#This Row],[S&amp;P500]]-1</f>
        <v>3.3306065018032793E-3</v>
      </c>
      <c r="AD2137" s="70">
        <f t="shared" si="68"/>
        <v>1119.0311128832545</v>
      </c>
      <c r="AE2137" s="70">
        <f t="shared" si="69"/>
        <v>292.71346124916323</v>
      </c>
    </row>
    <row r="2138" spans="24:31">
      <c r="X2138" s="6">
        <v>44372</v>
      </c>
      <c r="Y2138" s="49">
        <v>667.93960000000004</v>
      </c>
      <c r="Z2138" s="49">
        <v>4280.7002000000002</v>
      </c>
      <c r="AA2138" s="49">
        <v>4.2999999999999997E-2</v>
      </c>
      <c r="AB2138" s="66">
        <f>Y2139/Price_data_Daily[[#This Row],[ASML]]-1</f>
        <v>2.6085292742038302E-2</v>
      </c>
      <c r="AC2138" s="68">
        <f>Z2139/Price_data_Daily[[#This Row],[S&amp;P500]]-1</f>
        <v>2.3149717422397131E-3</v>
      </c>
      <c r="AD2138" s="70">
        <f t="shared" si="68"/>
        <v>1148.2213670502631</v>
      </c>
      <c r="AE2138" s="70">
        <f t="shared" si="69"/>
        <v>293.39108464052822</v>
      </c>
    </row>
    <row r="2139" spans="24:31">
      <c r="X2139" s="6">
        <v>44375</v>
      </c>
      <c r="Y2139" s="49">
        <v>685.36300000000006</v>
      </c>
      <c r="Z2139" s="49">
        <v>4290.6099000000004</v>
      </c>
      <c r="AA2139" s="49">
        <v>0.04</v>
      </c>
      <c r="AB2139" s="66">
        <f>Y2140/Price_data_Daily[[#This Row],[ASML]]-1</f>
        <v>-6.1062531826217015E-4</v>
      </c>
      <c r="AC2139" s="68">
        <f>Z2140/Price_data_Daily[[#This Row],[S&amp;P500]]-1</f>
        <v>2.7732654045276028E-4</v>
      </c>
      <c r="AD2139" s="70">
        <f t="shared" si="68"/>
        <v>1147.5202340125727</v>
      </c>
      <c r="AE2139" s="70">
        <f t="shared" si="69"/>
        <v>293.47244977503124</v>
      </c>
    </row>
    <row r="2140" spans="24:31">
      <c r="X2140" s="6">
        <v>44376</v>
      </c>
      <c r="Y2140" s="49">
        <v>684.94449999999995</v>
      </c>
      <c r="Z2140" s="49">
        <v>4291.7997999999998</v>
      </c>
      <c r="AA2140" s="49">
        <v>0.04</v>
      </c>
      <c r="AB2140" s="66">
        <f>Y2141/Price_data_Daily[[#This Row],[ASML]]-1</f>
        <v>-1.8246879856688936E-2</v>
      </c>
      <c r="AC2140" s="68">
        <f>Z2141/Price_data_Daily[[#This Row],[S&amp;P500]]-1</f>
        <v>1.3281607403961004E-3</v>
      </c>
      <c r="AD2140" s="70">
        <f t="shared" si="68"/>
        <v>1126.5815701694257</v>
      </c>
      <c r="AE2140" s="70">
        <f t="shared" si="69"/>
        <v>293.86222836121033</v>
      </c>
    </row>
    <row r="2141" spans="24:31">
      <c r="X2141" s="6">
        <v>44377</v>
      </c>
      <c r="Y2141" s="49">
        <v>672.44640000000004</v>
      </c>
      <c r="Z2141" s="49">
        <v>4297.5</v>
      </c>
      <c r="AA2141" s="49">
        <v>0.04</v>
      </c>
      <c r="AB2141" s="66">
        <f>Y2142/Price_data_Daily[[#This Row],[ASML]]-1</f>
        <v>-1.6689806057404777E-2</v>
      </c>
      <c r="AC2141" s="68">
        <f>Z2142/Price_data_Daily[[#This Row],[S&amp;P500]]-1</f>
        <v>5.221617219313579E-3</v>
      </c>
      <c r="AD2141" s="70">
        <f t="shared" si="68"/>
        <v>1107.7791422554515</v>
      </c>
      <c r="AE2141" s="70">
        <f t="shared" si="69"/>
        <v>295.39666443292708</v>
      </c>
    </row>
    <row r="2142" spans="24:31">
      <c r="X2142" s="6">
        <v>44378</v>
      </c>
      <c r="Y2142" s="49">
        <v>661.22339999999997</v>
      </c>
      <c r="Z2142" s="49">
        <v>4319.9399000000003</v>
      </c>
      <c r="AA2142" s="49">
        <v>0.04</v>
      </c>
      <c r="AB2142" s="66">
        <f>Y2143/Price_data_Daily[[#This Row],[ASML]]-1</f>
        <v>1.2115118732942687E-2</v>
      </c>
      <c r="AC2142" s="68">
        <f>Z2143/Price_data_Daily[[#This Row],[S&amp;P500]]-1</f>
        <v>7.5000811932590672E-3</v>
      </c>
      <c r="AD2142" s="70">
        <f t="shared" si="68"/>
        <v>1121.2000180937537</v>
      </c>
      <c r="AE2142" s="70">
        <f t="shared" si="69"/>
        <v>297.61216340039192</v>
      </c>
    </row>
    <row r="2143" spans="24:31">
      <c r="X2143" s="6">
        <v>44379</v>
      </c>
      <c r="Y2143" s="49">
        <v>669.23419999999999</v>
      </c>
      <c r="Z2143" s="49">
        <v>4352.3397999999997</v>
      </c>
      <c r="AA2143" s="49">
        <v>3.7999999999999999E-2</v>
      </c>
      <c r="AB2143" s="66">
        <f>Y2144/Price_data_Daily[[#This Row],[ASML]]-1</f>
        <v>-2.4288955943972956E-3</v>
      </c>
      <c r="AC2143" s="68">
        <f>Z2144/Price_data_Daily[[#This Row],[S&amp;P500]]-1</f>
        <v>-2.0218550031410043E-3</v>
      </c>
      <c r="AD2143" s="70">
        <f t="shared" si="68"/>
        <v>1118.4767403093676</v>
      </c>
      <c r="AE2143" s="70">
        <f t="shared" si="69"/>
        <v>297.01043475882523</v>
      </c>
    </row>
    <row r="2144" spans="24:31">
      <c r="X2144" s="6">
        <v>44383</v>
      </c>
      <c r="Y2144" s="49">
        <v>667.6087</v>
      </c>
      <c r="Z2144" s="49">
        <v>4343.54</v>
      </c>
      <c r="AA2144" s="49">
        <v>0.04</v>
      </c>
      <c r="AB2144" s="66">
        <f>Y2145/Price_data_Daily[[#This Row],[ASML]]-1</f>
        <v>6.284070294470423E-3</v>
      </c>
      <c r="AC2144" s="68">
        <f>Z2145/Price_data_Daily[[#This Row],[S&amp;P500]]-1</f>
        <v>3.3589882906568391E-3</v>
      </c>
      <c r="AD2144" s="70">
        <f t="shared" si="68"/>
        <v>1125.5053267682019</v>
      </c>
      <c r="AE2144" s="70">
        <f t="shared" si="69"/>
        <v>298.00808933138302</v>
      </c>
    </row>
    <row r="2145" spans="24:31">
      <c r="X2145" s="6">
        <v>44384</v>
      </c>
      <c r="Y2145" s="49">
        <v>671.80399999999997</v>
      </c>
      <c r="Z2145" s="49">
        <v>4358.1298999999999</v>
      </c>
      <c r="AA2145" s="49">
        <v>4.2999999999999997E-2</v>
      </c>
      <c r="AB2145" s="66">
        <f>Y2146/Price_data_Daily[[#This Row],[ASML]]-1</f>
        <v>-2.3892534131979004E-2</v>
      </c>
      <c r="AC2145" s="68">
        <f>Z2146/Price_data_Daily[[#This Row],[S&amp;P500]]-1</f>
        <v>-8.5610344014757089E-3</v>
      </c>
      <c r="AD2145" s="70">
        <f t="shared" si="68"/>
        <v>1098.6141523326685</v>
      </c>
      <c r="AE2145" s="70">
        <f t="shared" si="69"/>
        <v>295.45683182669899</v>
      </c>
    </row>
    <row r="2146" spans="24:31">
      <c r="X2146" s="6">
        <v>44385</v>
      </c>
      <c r="Y2146" s="49">
        <v>655.75289999999995</v>
      </c>
      <c r="Z2146" s="49">
        <v>4320.8198000000002</v>
      </c>
      <c r="AA2146" s="49">
        <v>4.2999999999999997E-2</v>
      </c>
      <c r="AB2146" s="66">
        <f>Y2147/Price_data_Daily[[#This Row],[ASML]]-1</f>
        <v>2.6228934710010421E-2</v>
      </c>
      <c r="AC2146" s="68">
        <f>Z2147/Price_data_Daily[[#This Row],[S&amp;P500]]-1</f>
        <v>1.1277952392275026E-2</v>
      </c>
      <c r="AD2146" s="70">
        <f t="shared" si="68"/>
        <v>1127.4296312056954</v>
      </c>
      <c r="AE2146" s="70">
        <f t="shared" si="69"/>
        <v>298.78897991001293</v>
      </c>
    </row>
    <row r="2147" spans="24:31">
      <c r="X2147" s="6">
        <v>44386</v>
      </c>
      <c r="Y2147" s="49">
        <v>672.95259999999996</v>
      </c>
      <c r="Z2147" s="49">
        <v>4369.5497999999998</v>
      </c>
      <c r="AA2147" s="49">
        <v>4.2999999999999997E-2</v>
      </c>
      <c r="AB2147" s="66">
        <f>Y2148/Price_data_Daily[[#This Row],[ASML]]-1</f>
        <v>2.3793503435457497E-2</v>
      </c>
      <c r="AC2147" s="68">
        <f>Z2148/Price_data_Daily[[#This Row],[S&amp;P500]]-1</f>
        <v>3.4511793411760028E-3</v>
      </c>
      <c r="AD2147" s="70">
        <f t="shared" si="68"/>
        <v>1154.2551320090247</v>
      </c>
      <c r="AE2147" s="70">
        <f t="shared" si="69"/>
        <v>299.82015426484941</v>
      </c>
    </row>
    <row r="2148" spans="24:31">
      <c r="X2148" s="6">
        <v>44389</v>
      </c>
      <c r="Y2148" s="49">
        <v>688.96450000000004</v>
      </c>
      <c r="Z2148" s="49">
        <v>4384.6298999999999</v>
      </c>
      <c r="AA2148" s="49">
        <v>4.2999999999999997E-2</v>
      </c>
      <c r="AB2148" s="66">
        <f>Y2149/Price_data_Daily[[#This Row],[ASML]]-1</f>
        <v>-1.9636715679837158E-3</v>
      </c>
      <c r="AC2148" s="68">
        <f>Z2149/Price_data_Daily[[#This Row],[S&amp;P500]]-1</f>
        <v>-3.5168076557613448E-3</v>
      </c>
      <c r="AD2148" s="70">
        <f t="shared" si="68"/>
        <v>1151.9885540240994</v>
      </c>
      <c r="AE2148" s="70">
        <f t="shared" si="69"/>
        <v>298.76574445097924</v>
      </c>
    </row>
    <row r="2149" spans="24:31">
      <c r="X2149" s="6">
        <v>44390</v>
      </c>
      <c r="Y2149" s="49">
        <v>687.61159999999995</v>
      </c>
      <c r="Z2149" s="49">
        <v>4369.21</v>
      </c>
      <c r="AA2149" s="49">
        <v>4.4999999999999998E-2</v>
      </c>
      <c r="AB2149" s="66">
        <f>Y2150/Price_data_Daily[[#This Row],[ASML]]-1</f>
        <v>1.4283208718410378E-2</v>
      </c>
      <c r="AC2149" s="68">
        <f>Z2150/Price_data_Daily[[#This Row],[S&amp;P500]]-1</f>
        <v>1.1649245515779061E-3</v>
      </c>
      <c r="AD2149" s="70">
        <f t="shared" si="68"/>
        <v>1168.4426469824452</v>
      </c>
      <c r="AE2149" s="70">
        <f t="shared" si="69"/>
        <v>299.11378400186067</v>
      </c>
    </row>
    <row r="2150" spans="24:31">
      <c r="X2150" s="6">
        <v>44391</v>
      </c>
      <c r="Y2150" s="49">
        <v>697.43290000000002</v>
      </c>
      <c r="Z2150" s="49">
        <v>4374.2997999999998</v>
      </c>
      <c r="AA2150" s="49">
        <v>4.4999999999999998E-2</v>
      </c>
      <c r="AB2150" s="66">
        <f>Y2151/Price_data_Daily[[#This Row],[ASML]]-1</f>
        <v>-1.7543336427059963E-2</v>
      </c>
      <c r="AC2150" s="68">
        <f>Z2151/Price_data_Daily[[#This Row],[S&amp;P500]]-1</f>
        <v>-3.2622363926677611E-3</v>
      </c>
      <c r="AD2150" s="70">
        <f t="shared" si="68"/>
        <v>1147.9442645307076</v>
      </c>
      <c r="AE2150" s="70">
        <f t="shared" si="69"/>
        <v>298.13800413014121</v>
      </c>
    </row>
    <row r="2151" spans="24:31">
      <c r="X2151" s="6">
        <v>44392</v>
      </c>
      <c r="Y2151" s="49">
        <v>685.19759999999997</v>
      </c>
      <c r="Z2151" s="49">
        <v>4360.0298000000003</v>
      </c>
      <c r="AA2151" s="49">
        <v>3.7999999999999999E-2</v>
      </c>
      <c r="AB2151" s="66">
        <f>Y2152/Price_data_Daily[[#This Row],[ASML]]-1</f>
        <v>-2.3467974785667645E-2</v>
      </c>
      <c r="AC2151" s="68">
        <f>Z2152/Price_data_Daily[[#This Row],[S&amp;P500]]-1</f>
        <v>-7.5388475555832057E-3</v>
      </c>
      <c r="AD2151" s="70">
        <f t="shared" si="68"/>
        <v>1121.0043374753493</v>
      </c>
      <c r="AE2151" s="70">
        <f t="shared" si="69"/>
        <v>295.89038716647826</v>
      </c>
    </row>
    <row r="2152" spans="24:31">
      <c r="X2152" s="6">
        <v>44393</v>
      </c>
      <c r="Y2152" s="49">
        <v>669.11739999999998</v>
      </c>
      <c r="Z2152" s="49">
        <v>4327.1602000000003</v>
      </c>
      <c r="AA2152" s="49">
        <v>3.7999999999999999E-2</v>
      </c>
      <c r="AB2152" s="66">
        <f>Y2153/Price_data_Daily[[#This Row],[ASML]]-1</f>
        <v>-4.9750611776049336E-3</v>
      </c>
      <c r="AC2152" s="68">
        <f>Z2153/Price_data_Daily[[#This Row],[S&amp;P500]]-1</f>
        <v>-1.5869530321525938E-2</v>
      </c>
      <c r="AD2152" s="70">
        <f t="shared" si="68"/>
        <v>1115.4272723160489</v>
      </c>
      <c r="AE2152" s="70">
        <f t="shared" si="69"/>
        <v>291.1947456954918</v>
      </c>
    </row>
    <row r="2153" spans="24:31">
      <c r="X2153" s="6">
        <v>44396</v>
      </c>
      <c r="Y2153" s="49">
        <v>665.7885</v>
      </c>
      <c r="Z2153" s="49">
        <v>4258.4902000000002</v>
      </c>
      <c r="AA2153" s="49">
        <v>0.04</v>
      </c>
      <c r="AB2153" s="66">
        <f>Y2154/Price_data_Daily[[#This Row],[ASML]]-1</f>
        <v>7.3146352032260609E-5</v>
      </c>
      <c r="AC2153" s="68">
        <f>Z2154/Price_data_Daily[[#This Row],[S&amp;P500]]-1</f>
        <v>1.5162627355582492E-2</v>
      </c>
      <c r="AD2153" s="70">
        <f t="shared" si="68"/>
        <v>1115.5088617519762</v>
      </c>
      <c r="AE2153" s="70">
        <f t="shared" si="69"/>
        <v>295.61002311237615</v>
      </c>
    </row>
    <row r="2154" spans="24:31">
      <c r="X2154" s="6">
        <v>44397</v>
      </c>
      <c r="Y2154" s="49">
        <v>665.83720000000005</v>
      </c>
      <c r="Z2154" s="49">
        <v>4323.0600999999997</v>
      </c>
      <c r="AA2154" s="49">
        <v>4.4999999999999998E-2</v>
      </c>
      <c r="AB2154" s="66">
        <f>Y2155/Price_data_Daily[[#This Row],[ASML]]-1</f>
        <v>5.4016206964705216E-2</v>
      </c>
      <c r="AC2154" s="68">
        <f>Z2155/Price_data_Daily[[#This Row],[S&amp;P500]]-1</f>
        <v>8.241800755904416E-3</v>
      </c>
      <c r="AD2154" s="70">
        <f t="shared" si="68"/>
        <v>1175.7644192993337</v>
      </c>
      <c r="AE2154" s="70">
        <f t="shared" si="69"/>
        <v>298.04638202431664</v>
      </c>
    </row>
    <row r="2155" spans="24:31">
      <c r="X2155" s="6">
        <v>44398</v>
      </c>
      <c r="Y2155" s="49">
        <v>701.80319999999995</v>
      </c>
      <c r="Z2155" s="49">
        <v>4358.6899000000003</v>
      </c>
      <c r="AA2155" s="49">
        <v>4.4999999999999998E-2</v>
      </c>
      <c r="AB2155" s="66">
        <f>Y2156/Price_data_Daily[[#This Row],[ASML]]-1</f>
        <v>1.2371844414502675E-2</v>
      </c>
      <c r="AC2155" s="68">
        <f>Z2156/Price_data_Daily[[#This Row],[S&amp;P500]]-1</f>
        <v>2.0166839581772233E-3</v>
      </c>
      <c r="AD2155" s="70">
        <f t="shared" si="68"/>
        <v>1190.3107937630132</v>
      </c>
      <c r="AE2155" s="70">
        <f t="shared" si="69"/>
        <v>298.64744738173783</v>
      </c>
    </row>
    <row r="2156" spans="24:31">
      <c r="X2156" s="6">
        <v>44399</v>
      </c>
      <c r="Y2156" s="49">
        <v>710.48580000000004</v>
      </c>
      <c r="Z2156" s="49">
        <v>4367.4799999999996</v>
      </c>
      <c r="AA2156" s="49">
        <v>4.2999999999999997E-2</v>
      </c>
      <c r="AB2156" s="66">
        <f>Y2157/Price_data_Daily[[#This Row],[ASML]]-1</f>
        <v>2.4961793747320549E-2</v>
      </c>
      <c r="AC2156" s="68">
        <f>Z2157/Price_data_Daily[[#This Row],[S&amp;P500]]-1</f>
        <v>1.0145438559535647E-2</v>
      </c>
      <c r="AD2156" s="70">
        <f t="shared" si="68"/>
        <v>1220.0230862921348</v>
      </c>
      <c r="AE2156" s="70">
        <f t="shared" si="69"/>
        <v>301.67735671011138</v>
      </c>
    </row>
    <row r="2157" spans="24:31">
      <c r="X2157" s="6">
        <v>44400</v>
      </c>
      <c r="Y2157" s="49">
        <v>728.22080000000005</v>
      </c>
      <c r="Z2157" s="49">
        <v>4411.79</v>
      </c>
      <c r="AA2157" s="49">
        <v>4.4999999999999998E-2</v>
      </c>
      <c r="AB2157" s="66">
        <f>Y2158/Price_data_Daily[[#This Row],[ASML]]-1</f>
        <v>7.95294504084465E-3</v>
      </c>
      <c r="AC2157" s="68">
        <f>Z2158/Price_data_Daily[[#This Row],[S&amp;P500]]-1</f>
        <v>2.3822076753425847E-3</v>
      </c>
      <c r="AD2157" s="70">
        <f t="shared" si="68"/>
        <v>1229.7258628459779</v>
      </c>
      <c r="AE2157" s="70">
        <f t="shared" si="69"/>
        <v>302.39601482474325</v>
      </c>
    </row>
    <row r="2158" spans="24:31">
      <c r="X2158" s="6">
        <v>44403</v>
      </c>
      <c r="Y2158" s="49">
        <v>734.01229999999998</v>
      </c>
      <c r="Z2158" s="49">
        <v>4422.2997999999998</v>
      </c>
      <c r="AA2158" s="49">
        <v>0.04</v>
      </c>
      <c r="AB2158" s="66">
        <f>Y2159/Price_data_Daily[[#This Row],[ASML]]-1</f>
        <v>-1.1258530681297896E-2</v>
      </c>
      <c r="AC2158" s="68">
        <f>Z2159/Price_data_Daily[[#This Row],[S&amp;P500]]-1</f>
        <v>-4.7124349190436066E-3</v>
      </c>
      <c r="AD2158" s="70">
        <f t="shared" si="68"/>
        <v>1215.8809564895409</v>
      </c>
      <c r="AE2158" s="70">
        <f t="shared" si="69"/>
        <v>300.97099328510348</v>
      </c>
    </row>
    <row r="2159" spans="24:31">
      <c r="X2159" s="6">
        <v>44404</v>
      </c>
      <c r="Y2159" s="49">
        <v>725.74839999999995</v>
      </c>
      <c r="Z2159" s="49">
        <v>4401.46</v>
      </c>
      <c r="AA2159" s="49">
        <v>4.4999999999999998E-2</v>
      </c>
      <c r="AB2159" s="66">
        <f>Y2160/Price_data_Daily[[#This Row],[ASML]]-1</f>
        <v>1.912549858876722E-2</v>
      </c>
      <c r="AC2159" s="68">
        <f>Z2160/Price_data_Daily[[#This Row],[S&amp;P500]]-1</f>
        <v>-1.8627909829926903E-4</v>
      </c>
      <c r="AD2159" s="70">
        <f t="shared" si="68"/>
        <v>1239.1352860069906</v>
      </c>
      <c r="AE2159" s="70">
        <f t="shared" si="69"/>
        <v>300.91492867986011</v>
      </c>
    </row>
    <row r="2160" spans="24:31">
      <c r="X2160" s="6">
        <v>44405</v>
      </c>
      <c r="Y2160" s="49">
        <v>739.62869999999998</v>
      </c>
      <c r="Z2160" s="49">
        <v>4400.6400999999996</v>
      </c>
      <c r="AA2160" s="49">
        <v>4.4999999999999998E-2</v>
      </c>
      <c r="AB2160" s="66">
        <f>Y2161/Price_data_Daily[[#This Row],[ASML]]-1</f>
        <v>7.6987277535336407E-3</v>
      </c>
      <c r="AC2160" s="68">
        <f>Z2161/Price_data_Daily[[#This Row],[S&amp;P500]]-1</f>
        <v>4.2061608264671868E-3</v>
      </c>
      <c r="AD2160" s="70">
        <f t="shared" si="68"/>
        <v>1248.6750512237554</v>
      </c>
      <c r="AE2160" s="70">
        <f t="shared" si="69"/>
        <v>302.18062526497249</v>
      </c>
    </row>
    <row r="2161" spans="24:31">
      <c r="X2161" s="6">
        <v>44406</v>
      </c>
      <c r="Y2161" s="49">
        <v>745.3229</v>
      </c>
      <c r="Z2161" s="49">
        <v>4419.1499000000003</v>
      </c>
      <c r="AA2161" s="49">
        <v>0.04</v>
      </c>
      <c r="AB2161" s="66">
        <f>Y2162/Price_data_Daily[[#This Row],[ASML]]-1</f>
        <v>1.345188776569195E-3</v>
      </c>
      <c r="AC2161" s="68">
        <f>Z2162/Price_data_Daily[[#This Row],[S&amp;P500]]-1</f>
        <v>-5.4060397453367104E-3</v>
      </c>
      <c r="AD2161" s="70">
        <f t="shared" si="68"/>
        <v>1250.3547548882436</v>
      </c>
      <c r="AE2161" s="70">
        <f t="shared" si="69"/>
        <v>300.54702479451936</v>
      </c>
    </row>
    <row r="2162" spans="24:31">
      <c r="X2162" s="6">
        <v>44407</v>
      </c>
      <c r="Y2162" s="49">
        <v>746.32550000000003</v>
      </c>
      <c r="Z2162" s="49">
        <v>4395.2597999999998</v>
      </c>
      <c r="AA2162" s="49">
        <v>0.04</v>
      </c>
      <c r="AB2162" s="66">
        <f>Y2163/Price_data_Daily[[#This Row],[ASML]]-1</f>
        <v>3.7953949047699886E-3</v>
      </c>
      <c r="AC2162" s="68">
        <f>Z2163/Price_data_Daily[[#This Row],[S&amp;P500]]-1</f>
        <v>-1.842803467499099E-3</v>
      </c>
      <c r="AD2162" s="70">
        <f t="shared" si="68"/>
        <v>1255.1003449541015</v>
      </c>
      <c r="AE2162" s="70">
        <f t="shared" si="69"/>
        <v>299.9931756950815</v>
      </c>
    </row>
    <row r="2163" spans="24:31">
      <c r="X2163" s="6">
        <v>44410</v>
      </c>
      <c r="Y2163" s="49">
        <v>749.15809999999999</v>
      </c>
      <c r="Z2163" s="49">
        <v>4387.1602000000003</v>
      </c>
      <c r="AA2163" s="49">
        <v>3.7999999999999999E-2</v>
      </c>
      <c r="AB2163" s="66">
        <f>Y2164/Price_data_Daily[[#This Row],[ASML]]-1</f>
        <v>1.2836943230007059E-2</v>
      </c>
      <c r="AC2163" s="68">
        <f>Z2164/Price_data_Daily[[#This Row],[S&amp;P500]]-1</f>
        <v>8.2034159591437561E-3</v>
      </c>
      <c r="AD2163" s="70">
        <f t="shared" si="68"/>
        <v>1271.2119968302395</v>
      </c>
      <c r="AE2163" s="70">
        <f t="shared" si="69"/>
        <v>302.45414450021275</v>
      </c>
    </row>
    <row r="2164" spans="24:31">
      <c r="X2164" s="6">
        <v>44411</v>
      </c>
      <c r="Y2164" s="49">
        <v>758.77499999999998</v>
      </c>
      <c r="Z2164" s="49">
        <v>4423.1499000000003</v>
      </c>
      <c r="AA2164" s="49">
        <v>4.4999999999999998E-2</v>
      </c>
      <c r="AB2164" s="66">
        <f>Y2165/Price_data_Daily[[#This Row],[ASML]]-1</f>
        <v>2.0460874435768162E-2</v>
      </c>
      <c r="AC2164" s="68">
        <f>Z2165/Price_data_Daily[[#This Row],[S&amp;P500]]-1</f>
        <v>-4.6323774828431752E-3</v>
      </c>
      <c r="AD2164" s="70">
        <f t="shared" si="68"/>
        <v>1297.2221058786251</v>
      </c>
      <c r="AE2164" s="70">
        <f t="shared" si="69"/>
        <v>301.05306273163734</v>
      </c>
    </row>
    <row r="2165" spans="24:31">
      <c r="X2165" s="6">
        <v>44412</v>
      </c>
      <c r="Y2165" s="49">
        <v>774.30020000000002</v>
      </c>
      <c r="Z2165" s="49">
        <v>4402.6602000000003</v>
      </c>
      <c r="AA2165" s="49">
        <v>4.4999999999999998E-2</v>
      </c>
      <c r="AB2165" s="66">
        <f>Y2166/Price_data_Daily[[#This Row],[ASML]]-1</f>
        <v>-9.1760275923991053E-4</v>
      </c>
      <c r="AC2165" s="68">
        <f>Z2166/Price_data_Daily[[#This Row],[S&amp;P500]]-1</f>
        <v>6.0054373489917268E-3</v>
      </c>
      <c r="AD2165" s="70">
        <f t="shared" si="68"/>
        <v>1296.0317712949238</v>
      </c>
      <c r="AE2165" s="70">
        <f t="shared" si="69"/>
        <v>302.86101803859424</v>
      </c>
    </row>
    <row r="2166" spans="24:31">
      <c r="X2166" s="6">
        <v>44413</v>
      </c>
      <c r="Y2166" s="49">
        <v>773.58969999999999</v>
      </c>
      <c r="Z2166" s="49">
        <v>4429.1000999999997</v>
      </c>
      <c r="AA2166" s="49">
        <v>4.2999999999999997E-2</v>
      </c>
      <c r="AB2166" s="66">
        <f>Y2167/Price_data_Daily[[#This Row],[ASML]]-1</f>
        <v>-1.4432069092957134E-2</v>
      </c>
      <c r="AC2166" s="68">
        <f>Z2167/Price_data_Daily[[#This Row],[S&amp;P500]]-1</f>
        <v>1.6752613019517248E-3</v>
      </c>
      <c r="AD2166" s="70">
        <f t="shared" si="68"/>
        <v>1277.327351224928</v>
      </c>
      <c r="AE2166" s="70">
        <f t="shared" si="69"/>
        <v>303.368389381984</v>
      </c>
    </row>
    <row r="2167" spans="24:31">
      <c r="X2167" s="6">
        <v>44414</v>
      </c>
      <c r="Y2167" s="49">
        <v>762.42520000000002</v>
      </c>
      <c r="Z2167" s="49">
        <v>4436.5200000000004</v>
      </c>
      <c r="AA2167" s="49">
        <v>4.2999999999999997E-2</v>
      </c>
      <c r="AB2167" s="66">
        <f>Y2168/Price_data_Daily[[#This Row],[ASML]]-1</f>
        <v>6.8940533445116525E-3</v>
      </c>
      <c r="AC2167" s="68">
        <f>Z2168/Price_data_Daily[[#This Row],[S&amp;P500]]-1</f>
        <v>-9.3990334766902439E-4</v>
      </c>
      <c r="AD2167" s="70">
        <f t="shared" si="68"/>
        <v>1286.1333141226764</v>
      </c>
      <c r="AE2167" s="70">
        <f t="shared" si="69"/>
        <v>303.0832524172269</v>
      </c>
    </row>
    <row r="2168" spans="24:31">
      <c r="X2168" s="6">
        <v>44417</v>
      </c>
      <c r="Y2168" s="49">
        <v>767.68140000000005</v>
      </c>
      <c r="Z2168" s="49">
        <v>4432.3500999999997</v>
      </c>
      <c r="AA2168" s="49">
        <v>4.4999999999999998E-2</v>
      </c>
      <c r="AB2168" s="66">
        <f>Y2169/Price_data_Daily[[#This Row],[ASML]]-1</f>
        <v>7.7323743938562117E-4</v>
      </c>
      <c r="AC2168" s="68">
        <f>Z2169/Price_data_Daily[[#This Row],[S&amp;P500]]-1</f>
        <v>9.9267880486264559E-4</v>
      </c>
      <c r="AD2168" s="70">
        <f t="shared" si="68"/>
        <v>1287.1278005531972</v>
      </c>
      <c r="AE2168" s="70">
        <f t="shared" si="69"/>
        <v>303.38411673801033</v>
      </c>
    </row>
    <row r="2169" spans="24:31">
      <c r="X2169" s="6">
        <v>44418</v>
      </c>
      <c r="Y2169" s="49">
        <v>768.27499999999998</v>
      </c>
      <c r="Z2169" s="49">
        <v>4436.75</v>
      </c>
      <c r="AA2169" s="49">
        <v>0.05</v>
      </c>
      <c r="AB2169" s="66">
        <f>Y2170/Price_data_Daily[[#This Row],[ASML]]-1</f>
        <v>-8.864013536813431E-5</v>
      </c>
      <c r="AC2169" s="68">
        <f>Z2170/Price_data_Daily[[#This Row],[S&amp;P500]]-1</f>
        <v>1.2757536485039633E-3</v>
      </c>
      <c r="AD2169" s="70">
        <f t="shared" si="68"/>
        <v>1287.0137093707201</v>
      </c>
      <c r="AE2169" s="70">
        <f t="shared" si="69"/>
        <v>303.77116013183701</v>
      </c>
    </row>
    <row r="2170" spans="24:31">
      <c r="X2170" s="6">
        <v>44419</v>
      </c>
      <c r="Y2170" s="49">
        <v>768.20690000000002</v>
      </c>
      <c r="Z2170" s="49">
        <v>4442.4102000000003</v>
      </c>
      <c r="AA2170" s="49">
        <v>4.4999999999999998E-2</v>
      </c>
      <c r="AB2170" s="66">
        <f>Y2171/Price_data_Daily[[#This Row],[ASML]]-1</f>
        <v>-1.0326645074393404E-2</v>
      </c>
      <c r="AC2170" s="68">
        <f>Z2171/Price_data_Daily[[#This Row],[S&amp;P500]]-1</f>
        <v>4.1463753167143569E-3</v>
      </c>
      <c r="AD2170" s="70">
        <f t="shared" si="68"/>
        <v>1273.7231755881701</v>
      </c>
      <c r="AE2170" s="70">
        <f t="shared" si="69"/>
        <v>305.03070937213732</v>
      </c>
    </row>
    <row r="2171" spans="24:31">
      <c r="X2171" s="6">
        <v>44420</v>
      </c>
      <c r="Y2171" s="49">
        <v>760.27390000000003</v>
      </c>
      <c r="Z2171" s="49">
        <v>4460.8301000000001</v>
      </c>
      <c r="AA2171" s="49">
        <v>4.2999999999999997E-2</v>
      </c>
      <c r="AB2171" s="66">
        <f>Y2172/Price_data_Daily[[#This Row],[ASML]]-1</f>
        <v>1.0101622586281112E-2</v>
      </c>
      <c r="AC2171" s="68">
        <f>Z2172/Price_data_Daily[[#This Row],[S&amp;P500]]-1</f>
        <v>1.6073017441304849E-3</v>
      </c>
      <c r="AD2171" s="70">
        <f t="shared" si="68"/>
        <v>1286.5898463873611</v>
      </c>
      <c r="AE2171" s="70">
        <f t="shared" si="69"/>
        <v>305.52098576332452</v>
      </c>
    </row>
    <row r="2172" spans="24:31">
      <c r="X2172" s="6">
        <v>44421</v>
      </c>
      <c r="Y2172" s="49">
        <v>767.95389999999998</v>
      </c>
      <c r="Z2172" s="49">
        <v>4468</v>
      </c>
      <c r="AA2172" s="49">
        <v>4.4999999999999998E-2</v>
      </c>
      <c r="AB2172" s="66">
        <f>Y2173/Price_data_Daily[[#This Row],[ASML]]-1</f>
        <v>-2.0407474979943219E-3</v>
      </c>
      <c r="AC2172" s="68">
        <f>Z2173/Price_data_Daily[[#This Row],[S&amp;P500]]-1</f>
        <v>2.6208594449417255E-3</v>
      </c>
      <c r="AD2172" s="70">
        <f t="shared" si="68"/>
        <v>1283.9642413774013</v>
      </c>
      <c r="AE2172" s="70">
        <f t="shared" si="69"/>
        <v>306.32171332449025</v>
      </c>
    </row>
    <row r="2173" spans="24:31">
      <c r="X2173" s="6">
        <v>44424</v>
      </c>
      <c r="Y2173" s="49">
        <v>766.38670000000002</v>
      </c>
      <c r="Z2173" s="49">
        <v>4479.71</v>
      </c>
      <c r="AA2173" s="49">
        <v>5.8000000000000003E-2</v>
      </c>
      <c r="AB2173" s="66">
        <f>Y2174/Price_data_Daily[[#This Row],[ASML]]-1</f>
        <v>-1.3704178321466198E-2</v>
      </c>
      <c r="AC2173" s="68">
        <f>Z2174/Price_data_Daily[[#This Row],[S&amp;P500]]-1</f>
        <v>-7.0607025901230358E-3</v>
      </c>
      <c r="AD2173" s="70">
        <f t="shared" si="68"/>
        <v>1266.3685664551792</v>
      </c>
      <c r="AE2173" s="70">
        <f t="shared" si="69"/>
        <v>304.15886680980907</v>
      </c>
    </row>
    <row r="2174" spans="24:31">
      <c r="X2174" s="6">
        <v>44425</v>
      </c>
      <c r="Y2174" s="49">
        <v>755.88400000000001</v>
      </c>
      <c r="Z2174" s="49">
        <v>4448.0801000000001</v>
      </c>
      <c r="AA2174" s="49">
        <v>6.3E-2</v>
      </c>
      <c r="AB2174" s="66">
        <f>Y2175/Price_data_Daily[[#This Row],[ASML]]-1</f>
        <v>-5.2926110355556721E-3</v>
      </c>
      <c r="AC2174" s="68">
        <f>Z2175/Price_data_Daily[[#This Row],[S&amp;P500]]-1</f>
        <v>-1.0748480001517846E-2</v>
      </c>
      <c r="AD2174" s="70">
        <f t="shared" si="68"/>
        <v>1259.6661702052777</v>
      </c>
      <c r="AE2174" s="70">
        <f t="shared" si="69"/>
        <v>300.88962131261951</v>
      </c>
    </row>
    <row r="2175" spans="24:31">
      <c r="X2175" s="6">
        <v>44426</v>
      </c>
      <c r="Y2175" s="49">
        <v>751.88340000000005</v>
      </c>
      <c r="Z2175" s="49">
        <v>4400.2700000000004</v>
      </c>
      <c r="AA2175" s="49">
        <v>5.5E-2</v>
      </c>
      <c r="AB2175" s="66">
        <f>Y2176/Price_data_Daily[[#This Row],[ASML]]-1</f>
        <v>1.1729079269471754E-2</v>
      </c>
      <c r="AC2175" s="68">
        <f>Z2176/Price_data_Daily[[#This Row],[S&amp;P500]]-1</f>
        <v>1.256695611860037E-3</v>
      </c>
      <c r="AD2175" s="70">
        <f t="shared" si="68"/>
        <v>1274.4408945686873</v>
      </c>
      <c r="AE2175" s="70">
        <f t="shared" si="69"/>
        <v>301.2677479793773</v>
      </c>
    </row>
    <row r="2176" spans="24:31">
      <c r="X2176" s="6">
        <v>44427</v>
      </c>
      <c r="Y2176" s="49">
        <v>760.70230000000004</v>
      </c>
      <c r="Z2176" s="49">
        <v>4405.7997999999998</v>
      </c>
      <c r="AA2176" s="49">
        <v>4.2999999999999997E-2</v>
      </c>
      <c r="AB2176" s="66">
        <f>Y2177/Price_data_Daily[[#This Row],[ASML]]-1</f>
        <v>8.5346133434853755E-3</v>
      </c>
      <c r="AC2176" s="68">
        <f>Z2177/Price_data_Daily[[#This Row],[S&amp;P500]]-1</f>
        <v>8.1415637632922255E-3</v>
      </c>
      <c r="AD2176" s="70">
        <f t="shared" si="68"/>
        <v>1285.3177548329568</v>
      </c>
      <c r="AE2176" s="70">
        <f t="shared" si="69"/>
        <v>303.72053855937486</v>
      </c>
    </row>
    <row r="2177" spans="24:31">
      <c r="X2177" s="6">
        <v>44428</v>
      </c>
      <c r="Y2177" s="49">
        <v>767.19460000000004</v>
      </c>
      <c r="Z2177" s="49">
        <v>4441.6698999999999</v>
      </c>
      <c r="AA2177" s="49">
        <v>4.2999999999999997E-2</v>
      </c>
      <c r="AB2177" s="66">
        <f>Y2178/Price_data_Daily[[#This Row],[ASML]]-1</f>
        <v>2.9739521107160938E-2</v>
      </c>
      <c r="AC2177" s="68">
        <f>Z2178/Price_data_Daily[[#This Row],[S&amp;P500]]-1</f>
        <v>8.5237986731072635E-3</v>
      </c>
      <c r="AD2177" s="70">
        <f t="shared" si="68"/>
        <v>1323.5424893322202</v>
      </c>
      <c r="AE2177" s="70">
        <f t="shared" si="69"/>
        <v>306.30939128294267</v>
      </c>
    </row>
    <row r="2178" spans="24:31">
      <c r="X2178" s="6">
        <v>44431</v>
      </c>
      <c r="Y2178" s="49">
        <v>790.01059999999995</v>
      </c>
      <c r="Z2178" s="49">
        <v>4479.5298000000003</v>
      </c>
      <c r="AA2178" s="49">
        <v>0.04</v>
      </c>
      <c r="AB2178" s="66">
        <f>Y2179/Price_data_Daily[[#This Row],[ASML]]-1</f>
        <v>-7.4049639333951811E-3</v>
      </c>
      <c r="AC2178" s="68">
        <f>Z2179/Price_data_Daily[[#This Row],[S&amp;P500]]-1</f>
        <v>1.495737342789738E-3</v>
      </c>
      <c r="AD2178" s="70">
        <f t="shared" si="68"/>
        <v>1313.741704934399</v>
      </c>
      <c r="AE2178" s="70">
        <f t="shared" si="69"/>
        <v>306.76754967793175</v>
      </c>
    </row>
    <row r="2179" spans="24:31">
      <c r="X2179" s="6">
        <v>44432</v>
      </c>
      <c r="Y2179" s="49">
        <v>784.16060000000004</v>
      </c>
      <c r="Z2179" s="49">
        <v>4486.2299999999996</v>
      </c>
      <c r="AA2179" s="49">
        <v>4.8000000000000001E-2</v>
      </c>
      <c r="AB2179" s="66">
        <f>Y2180/Price_data_Daily[[#This Row],[ASML]]-1</f>
        <v>2.8054202162157704E-3</v>
      </c>
      <c r="AC2179" s="68">
        <f>Z2180/Price_data_Daily[[#This Row],[S&amp;P500]]-1</f>
        <v>2.2201046312830819E-3</v>
      </c>
      <c r="AD2179" s="70">
        <f t="shared" si="68"/>
        <v>1317.4273024723077</v>
      </c>
      <c r="AE2179" s="70">
        <f t="shared" si="69"/>
        <v>307.44860573569912</v>
      </c>
    </row>
    <row r="2180" spans="24:31">
      <c r="X2180" s="6">
        <v>44433</v>
      </c>
      <c r="Y2180" s="49">
        <v>786.3605</v>
      </c>
      <c r="Z2180" s="49">
        <v>4496.1899000000003</v>
      </c>
      <c r="AA2180" s="49">
        <v>4.4999999999999998E-2</v>
      </c>
      <c r="AB2180" s="66">
        <f>Y2181/Price_data_Daily[[#This Row],[ASML]]-1</f>
        <v>3.7999111094721982E-3</v>
      </c>
      <c r="AC2180" s="68">
        <f>Z2181/Price_data_Daily[[#This Row],[S&amp;P500]]-1</f>
        <v>-5.8249096640692333E-3</v>
      </c>
      <c r="AD2180" s="70">
        <f t="shared" si="68"/>
        <v>1322.4334091148942</v>
      </c>
      <c r="AE2180" s="70">
        <f t="shared" si="69"/>
        <v>305.65774538094462</v>
      </c>
    </row>
    <row r="2181" spans="24:31">
      <c r="X2181" s="6">
        <v>44434</v>
      </c>
      <c r="Y2181" s="49">
        <v>789.34860000000003</v>
      </c>
      <c r="Z2181" s="49">
        <v>4470</v>
      </c>
      <c r="AA2181" s="49">
        <v>4.2999999999999997E-2</v>
      </c>
      <c r="AB2181" s="66">
        <f>Y2182/Price_data_Daily[[#This Row],[ASML]]-1</f>
        <v>2.7104501103821566E-2</v>
      </c>
      <c r="AC2181" s="68">
        <f>Z2182/Price_data_Daily[[#This Row],[S&amp;P500]]-1</f>
        <v>8.8076286353466759E-3</v>
      </c>
      <c r="AD2181" s="70">
        <f t="shared" si="68"/>
        <v>1358.2773069119794</v>
      </c>
      <c r="AE2181" s="70">
        <f t="shared" si="69"/>
        <v>308.34986529177735</v>
      </c>
    </row>
    <row r="2182" spans="24:31">
      <c r="X2182" s="6">
        <v>44435</v>
      </c>
      <c r="Y2182" s="49">
        <v>810.74350000000004</v>
      </c>
      <c r="Z2182" s="49">
        <v>4509.3701000000001</v>
      </c>
      <c r="AA2182" s="49">
        <v>4.2999999999999997E-2</v>
      </c>
      <c r="AB2182" s="66">
        <f>Y2183/Price_data_Daily[[#This Row],[ASML]]-1</f>
        <v>8.0079581273237999E-3</v>
      </c>
      <c r="AC2182" s="68">
        <f>Z2183/Price_data_Daily[[#This Row],[S&amp;P500]]-1</f>
        <v>4.3065660101839764E-3</v>
      </c>
      <c r="AD2182" s="70">
        <f t="shared" si="68"/>
        <v>1369.1543347110246</v>
      </c>
      <c r="AE2182" s="70">
        <f t="shared" si="69"/>
        <v>309.67779434088771</v>
      </c>
    </row>
    <row r="2183" spans="24:31">
      <c r="X2183" s="6">
        <v>44438</v>
      </c>
      <c r="Y2183" s="49">
        <v>817.23590000000002</v>
      </c>
      <c r="Z2183" s="49">
        <v>4528.79</v>
      </c>
      <c r="AA2183" s="49">
        <v>3.7999999999999999E-2</v>
      </c>
      <c r="AB2183" s="66">
        <f>Y2184/Price_data_Daily[[#This Row],[ASML]]-1</f>
        <v>-7.8014193943266585E-3</v>
      </c>
      <c r="AC2183" s="68">
        <f>Z2184/Price_data_Daily[[#This Row],[S&amp;P500]]-1</f>
        <v>-1.349102078038511E-3</v>
      </c>
      <c r="AD2183" s="70">
        <f t="shared" si="68"/>
        <v>1358.4729875303835</v>
      </c>
      <c r="AE2183" s="70">
        <f t="shared" si="69"/>
        <v>309.26000738502006</v>
      </c>
    </row>
    <row r="2184" spans="24:31">
      <c r="X2184" s="6">
        <v>44439</v>
      </c>
      <c r="Y2184" s="49">
        <v>810.86030000000005</v>
      </c>
      <c r="Z2184" s="49">
        <v>4522.6801999999998</v>
      </c>
      <c r="AA2184" s="49">
        <v>0.04</v>
      </c>
      <c r="AB2184" s="66">
        <f>Y2185/Price_data_Daily[[#This Row],[ASML]]-1</f>
        <v>1.0959717722029305E-2</v>
      </c>
      <c r="AC2184" s="68">
        <f>Z2185/Price_data_Daily[[#This Row],[S&amp;P500]]-1</f>
        <v>3.1167359567008113E-4</v>
      </c>
      <c r="AD2184" s="70">
        <f t="shared" si="68"/>
        <v>1373.3614680067183</v>
      </c>
      <c r="AE2184" s="70">
        <f t="shared" si="69"/>
        <v>309.35639556351873</v>
      </c>
    </row>
    <row r="2185" spans="24:31">
      <c r="X2185" s="6">
        <v>44440</v>
      </c>
      <c r="Y2185" s="49">
        <v>819.74710000000005</v>
      </c>
      <c r="Z2185" s="49">
        <v>4524.0897999999997</v>
      </c>
      <c r="AA2185" s="49">
        <v>0.04</v>
      </c>
      <c r="AB2185" s="66">
        <f>Y2186/Price_data_Daily[[#This Row],[ASML]]-1</f>
        <v>2.2691510589058383E-2</v>
      </c>
      <c r="AC2185" s="68">
        <f>Z2186/Price_data_Daily[[#This Row],[S&amp;P500]]-1</f>
        <v>2.8426491445860957E-3</v>
      </c>
      <c r="AD2185" s="70">
        <f t="shared" si="68"/>
        <v>1404.5251143005976</v>
      </c>
      <c r="AE2185" s="70">
        <f t="shared" si="69"/>
        <v>310.23578725673963</v>
      </c>
    </row>
    <row r="2186" spans="24:31">
      <c r="X2186" s="6">
        <v>44441</v>
      </c>
      <c r="Y2186" s="49">
        <v>838.34839999999997</v>
      </c>
      <c r="Z2186" s="49">
        <v>4536.9502000000002</v>
      </c>
      <c r="AA2186" s="49">
        <v>0.04</v>
      </c>
      <c r="AB2186" s="66">
        <f>Y2187/Price_data_Daily[[#This Row],[ASML]]-1</f>
        <v>-3.6805700350832637E-3</v>
      </c>
      <c r="AC2186" s="68">
        <f>Z2187/Price_data_Daily[[#This Row],[S&amp;P500]]-1</f>
        <v>-3.3502682043995424E-4</v>
      </c>
      <c r="AD2186" s="70">
        <f t="shared" si="68"/>
        <v>1399.355661251381</v>
      </c>
      <c r="AE2186" s="70">
        <f t="shared" si="69"/>
        <v>310.13184994734831</v>
      </c>
    </row>
    <row r="2187" spans="24:31">
      <c r="X2187" s="6">
        <v>44442</v>
      </c>
      <c r="Y2187" s="49">
        <v>835.26279999999997</v>
      </c>
      <c r="Z2187" s="49">
        <v>4535.4301999999998</v>
      </c>
      <c r="AA2187" s="49">
        <v>0.04</v>
      </c>
      <c r="AB2187" s="66">
        <f>Y2188/Price_data_Daily[[#This Row],[ASML]]-1</f>
        <v>4.2652444236712661E-3</v>
      </c>
      <c r="AC2187" s="68">
        <f>Z2188/Price_data_Daily[[#This Row],[S&amp;P500]]-1</f>
        <v>-3.3955764549081779E-3</v>
      </c>
      <c r="AD2187" s="70">
        <f t="shared" si="68"/>
        <v>1405.3242551822661</v>
      </c>
      <c r="AE2187" s="70">
        <f t="shared" si="69"/>
        <v>309.07877353974999</v>
      </c>
    </row>
    <row r="2188" spans="24:31">
      <c r="X2188" s="6">
        <v>44446</v>
      </c>
      <c r="Y2188" s="49">
        <v>838.82539999999995</v>
      </c>
      <c r="Z2188" s="49">
        <v>4520.0298000000003</v>
      </c>
      <c r="AA2188" s="49">
        <v>3.5000000000000003E-2</v>
      </c>
      <c r="AB2188" s="66">
        <f>Y2189/Price_data_Daily[[#This Row],[ASML]]-1</f>
        <v>-4.3864909193259694E-3</v>
      </c>
      <c r="AC2188" s="68">
        <f>Z2189/Price_data_Daily[[#This Row],[S&amp;P500]]-1</f>
        <v>-1.3185753775339926E-3</v>
      </c>
      <c r="AD2188" s="70">
        <f t="shared" si="68"/>
        <v>1399.1598130982006</v>
      </c>
      <c r="AE2188" s="70">
        <f t="shared" si="69"/>
        <v>308.67122987924205</v>
      </c>
    </row>
    <row r="2189" spans="24:31">
      <c r="X2189" s="6">
        <v>44447</v>
      </c>
      <c r="Y2189" s="49">
        <v>835.14589999999998</v>
      </c>
      <c r="Z2189" s="49">
        <v>4514.0698000000002</v>
      </c>
      <c r="AA2189" s="49">
        <v>0.04</v>
      </c>
      <c r="AB2189" s="66">
        <f>Y2190/Price_data_Daily[[#This Row],[ASML]]-1</f>
        <v>-5.2330975940850788E-3</v>
      </c>
      <c r="AC2189" s="68">
        <f>Z2190/Price_data_Daily[[#This Row],[S&amp;P500]]-1</f>
        <v>-4.6056000286038845E-3</v>
      </c>
      <c r="AD2189" s="70">
        <f t="shared" si="68"/>
        <v>1391.837873246536</v>
      </c>
      <c r="AE2189" s="70">
        <f t="shared" si="69"/>
        <v>307.24961365408103</v>
      </c>
    </row>
    <row r="2190" spans="24:31">
      <c r="X2190" s="6">
        <v>44448</v>
      </c>
      <c r="Y2190" s="49">
        <v>830.77549999999997</v>
      </c>
      <c r="Z2190" s="49">
        <v>4493.2798000000003</v>
      </c>
      <c r="AA2190" s="49">
        <v>3.7999999999999999E-2</v>
      </c>
      <c r="AB2190" s="66">
        <f>Y2191/Price_data_Daily[[#This Row],[ASML]]-1</f>
        <v>6.2918321496001628E-3</v>
      </c>
      <c r="AC2190" s="68">
        <f>Z2191/Price_data_Daily[[#This Row],[S&amp;P500]]-1</f>
        <v>-7.7225771695766943E-3</v>
      </c>
      <c r="AD2190" s="70">
        <f t="shared" ref="AD2190:AD2253" si="70">AD2189*(1+AB2190)</f>
        <v>1400.5950835244596</v>
      </c>
      <c r="AE2190" s="70">
        <f t="shared" ref="AE2190:AE2253" si="71">AE2189*(1+AC2190)</f>
        <v>304.87685480231477</v>
      </c>
    </row>
    <row r="2191" spans="24:31">
      <c r="X2191" s="6">
        <v>44449</v>
      </c>
      <c r="Y2191" s="49">
        <v>836.00260000000003</v>
      </c>
      <c r="Z2191" s="49">
        <v>4458.5801000000001</v>
      </c>
      <c r="AA2191" s="49">
        <v>3.7999999999999999E-2</v>
      </c>
      <c r="AB2191" s="66">
        <f>Y2192/Price_data_Daily[[#This Row],[ASML]]-1</f>
        <v>1.4402586786213201E-2</v>
      </c>
      <c r="AC2191" s="68">
        <f>Z2192/Price_data_Daily[[#This Row],[S&amp;P500]]-1</f>
        <v>2.2764870816158744E-3</v>
      </c>
      <c r="AD2191" s="70">
        <f t="shared" si="70"/>
        <v>1420.7672757672642</v>
      </c>
      <c r="AE2191" s="70">
        <f t="shared" si="71"/>
        <v>305.57090302375593</v>
      </c>
    </row>
    <row r="2192" spans="24:31">
      <c r="X2192" s="6">
        <v>44452</v>
      </c>
      <c r="Y2192" s="49">
        <v>848.04319999999996</v>
      </c>
      <c r="Z2192" s="49">
        <v>4468.7299999999996</v>
      </c>
      <c r="AA2192" s="49">
        <v>3.7999999999999999E-2</v>
      </c>
      <c r="AB2192" s="66">
        <f>Y2193/Price_data_Daily[[#This Row],[ASML]]-1</f>
        <v>1.931741213183491E-2</v>
      </c>
      <c r="AC2192" s="68">
        <f>Z2193/Price_data_Daily[[#This Row],[S&amp;P500]]-1</f>
        <v>-5.7466439010636083E-3</v>
      </c>
      <c r="AD2192" s="70">
        <f t="shared" si="70"/>
        <v>1448.2128227766848</v>
      </c>
      <c r="AE2192" s="70">
        <f t="shared" si="71"/>
        <v>303.81489585755196</v>
      </c>
    </row>
    <row r="2193" spans="24:31">
      <c r="X2193" s="6">
        <v>44453</v>
      </c>
      <c r="Y2193" s="49">
        <v>864.42520000000002</v>
      </c>
      <c r="Z2193" s="49">
        <v>4443.0497999999998</v>
      </c>
      <c r="AA2193" s="49">
        <v>3.5000000000000003E-2</v>
      </c>
      <c r="AB2193" s="66">
        <f>Y2194/Price_data_Daily[[#This Row],[ASML]]-1</f>
        <v>1.4187462373840276E-3</v>
      </c>
      <c r="AC2193" s="68">
        <f>Z2194/Price_data_Daily[[#This Row],[S&amp;P500]]-1</f>
        <v>8.4739990985471803E-3</v>
      </c>
      <c r="AD2193" s="70">
        <f t="shared" si="70"/>
        <v>1450.2674692699304</v>
      </c>
      <c r="AE2193" s="70">
        <f t="shared" si="71"/>
        <v>306.38942301117407</v>
      </c>
    </row>
    <row r="2194" spans="24:31">
      <c r="X2194" s="6">
        <v>44454</v>
      </c>
      <c r="Y2194" s="49">
        <v>865.65160000000003</v>
      </c>
      <c r="Z2194" s="49">
        <v>4480.7002000000002</v>
      </c>
      <c r="AA2194" s="49">
        <v>3.5000000000000003E-2</v>
      </c>
      <c r="AB2194" s="66">
        <f>Y2195/Price_data_Daily[[#This Row],[ASML]]-1</f>
        <v>-2.2714681056443808E-3</v>
      </c>
      <c r="AC2194" s="68">
        <f>Z2195/Price_data_Daily[[#This Row],[S&amp;P500]]-1</f>
        <v>-1.5511414934656909E-3</v>
      </c>
      <c r="AD2194" s="70">
        <f t="shared" si="70"/>
        <v>1446.9732329688302</v>
      </c>
      <c r="AE2194" s="70">
        <f t="shared" si="71"/>
        <v>305.91416966398242</v>
      </c>
    </row>
    <row r="2195" spans="24:31">
      <c r="X2195" s="6">
        <v>44455</v>
      </c>
      <c r="Y2195" s="49">
        <v>863.68529999999998</v>
      </c>
      <c r="Z2195" s="49">
        <v>4473.75</v>
      </c>
      <c r="AA2195" s="49">
        <v>0.03</v>
      </c>
      <c r="AB2195" s="66">
        <f>Y2196/Price_data_Daily[[#This Row],[ASML]]-1</f>
        <v>-3.0947499048553873E-2</v>
      </c>
      <c r="AC2195" s="68">
        <f>Z2196/Price_data_Daily[[#This Row],[S&amp;P500]]-1</f>
        <v>-9.1108801341156509E-3</v>
      </c>
      <c r="AD2195" s="70">
        <f t="shared" si="70"/>
        <v>1402.1930302182443</v>
      </c>
      <c r="AE2195" s="70">
        <f t="shared" si="71"/>
        <v>303.12702233284637</v>
      </c>
    </row>
    <row r="2196" spans="24:31">
      <c r="X2196" s="6">
        <v>44456</v>
      </c>
      <c r="Y2196" s="49">
        <v>836.95640000000003</v>
      </c>
      <c r="Z2196" s="49">
        <v>4432.9902000000002</v>
      </c>
      <c r="AA2196" s="49">
        <v>2.8000000000000001E-2</v>
      </c>
      <c r="AB2196" s="66">
        <f>Y2197/Price_data_Daily[[#This Row],[ASML]]-1</f>
        <v>-2.2224813622310657E-2</v>
      </c>
      <c r="AC2196" s="68">
        <f>Z2197/Price_data_Daily[[#This Row],[S&amp;P500]]-1</f>
        <v>-1.6977298979817368E-2</v>
      </c>
      <c r="AD2196" s="70">
        <f t="shared" si="70"/>
        <v>1371.0295514591407</v>
      </c>
      <c r="AE2196" s="70">
        <f t="shared" si="71"/>
        <v>297.98074424583984</v>
      </c>
    </row>
    <row r="2197" spans="24:31">
      <c r="X2197" s="6">
        <v>44459</v>
      </c>
      <c r="Y2197" s="49">
        <v>818.35519999999997</v>
      </c>
      <c r="Z2197" s="49">
        <v>4357.7299999999996</v>
      </c>
      <c r="AA2197" s="49">
        <v>2.5000000000000001E-2</v>
      </c>
      <c r="AB2197" s="66">
        <f>Y2198/Price_data_Daily[[#This Row],[ASML]]-1</f>
        <v>1.6640207088560066E-2</v>
      </c>
      <c r="AC2197" s="68">
        <f>Z2198/Price_data_Daily[[#This Row],[S&amp;P500]]-1</f>
        <v>-8.1237249668963951E-4</v>
      </c>
      <c r="AD2197" s="70">
        <f t="shared" si="70"/>
        <v>1393.8437671199565</v>
      </c>
      <c r="AE2197" s="70">
        <f t="shared" si="71"/>
        <v>297.73867288467142</v>
      </c>
    </row>
    <row r="2198" spans="24:31">
      <c r="X2198" s="6">
        <v>44460</v>
      </c>
      <c r="Y2198" s="49">
        <v>831.97280000000001</v>
      </c>
      <c r="Z2198" s="49">
        <v>4354.1899000000003</v>
      </c>
      <c r="AA2198" s="49">
        <v>0.02</v>
      </c>
      <c r="AB2198" s="66">
        <f>Y2199/Price_data_Daily[[#This Row],[ASML]]-1</f>
        <v>1.1711200173851744E-2</v>
      </c>
      <c r="AC2198" s="68">
        <f>Z2199/Price_data_Daily[[#This Row],[S&amp;P500]]-1</f>
        <v>9.5196123623362272E-3</v>
      </c>
      <c r="AD2198" s="70">
        <f t="shared" si="70"/>
        <v>1410.167350487774</v>
      </c>
      <c r="AE2198" s="70">
        <f t="shared" si="71"/>
        <v>300.57302963580992</v>
      </c>
    </row>
    <row r="2199" spans="24:31">
      <c r="X2199" s="6">
        <v>44461</v>
      </c>
      <c r="Y2199" s="49">
        <v>841.71619999999996</v>
      </c>
      <c r="Z2199" s="49">
        <v>4395.6400999999996</v>
      </c>
      <c r="AA2199" s="49">
        <v>2.5000000000000001E-2</v>
      </c>
      <c r="AB2199" s="66">
        <f>Y2200/Price_data_Daily[[#This Row],[ASML]]-1</f>
        <v>1.7392560580395289E-2</v>
      </c>
      <c r="AC2199" s="68">
        <f>Z2200/Price_data_Daily[[#This Row],[S&amp;P500]]-1</f>
        <v>1.2134728682632545E-2</v>
      </c>
      <c r="AD2199" s="70">
        <f t="shared" si="70"/>
        <v>1434.6937715596282</v>
      </c>
      <c r="AE2199" s="70">
        <f t="shared" si="71"/>
        <v>304.22040179975733</v>
      </c>
    </row>
    <row r="2200" spans="24:31">
      <c r="X2200" s="6">
        <v>44462</v>
      </c>
      <c r="Y2200" s="49">
        <v>856.35580000000004</v>
      </c>
      <c r="Z2200" s="49">
        <v>4448.9799999999996</v>
      </c>
      <c r="AA2200" s="49">
        <v>2.5000000000000001E-2</v>
      </c>
      <c r="AB2200" s="66">
        <f>Y2201/Price_data_Daily[[#This Row],[ASML]]-1</f>
        <v>-1.2457672383371587E-2</v>
      </c>
      <c r="AC2200" s="68">
        <f>Z2201/Price_data_Daily[[#This Row],[S&amp;P500]]-1</f>
        <v>1.4610090402744635E-3</v>
      </c>
      <c r="AD2200" s="70">
        <f t="shared" si="70"/>
        <v>1416.8208265830747</v>
      </c>
      <c r="AE2200" s="70">
        <f t="shared" si="71"/>
        <v>304.66487055702271</v>
      </c>
    </row>
    <row r="2201" spans="24:31">
      <c r="X2201" s="6">
        <v>44463</v>
      </c>
      <c r="Y2201" s="49">
        <v>845.68759999999997</v>
      </c>
      <c r="Z2201" s="49">
        <v>4455.4799999999996</v>
      </c>
      <c r="AA2201" s="49">
        <v>2.5000000000000001E-2</v>
      </c>
      <c r="AB2201" s="66">
        <f>Y2202/Price_data_Daily[[#This Row],[ASML]]-1</f>
        <v>-3.8569561620626747E-2</v>
      </c>
      <c r="AC2201" s="68">
        <f>Z2202/Price_data_Daily[[#This Row],[S&amp;P500]]-1</f>
        <v>-2.7763787515596716E-3</v>
      </c>
      <c r="AD2201" s="70">
        <f t="shared" si="70"/>
        <v>1362.1746684067914</v>
      </c>
      <c r="AE2201" s="70">
        <f t="shared" si="71"/>
        <v>303.81900548406151</v>
      </c>
    </row>
    <row r="2202" spans="24:31">
      <c r="X2202" s="6">
        <v>44466</v>
      </c>
      <c r="Y2202" s="49">
        <v>813.06979999999999</v>
      </c>
      <c r="Z2202" s="49">
        <v>4443.1099000000004</v>
      </c>
      <c r="AA2202" s="49">
        <v>2.5000000000000001E-2</v>
      </c>
      <c r="AB2202" s="66">
        <f>Y2203/Price_data_Daily[[#This Row],[ASML]]-1</f>
        <v>-6.6011552759676961E-2</v>
      </c>
      <c r="AC2202" s="68">
        <f>Z2203/Price_data_Daily[[#This Row],[S&amp;P500]]-1</f>
        <v>-2.0364114783656517E-2</v>
      </c>
      <c r="AD2202" s="70">
        <f t="shared" si="70"/>
        <v>1272.2554034153611</v>
      </c>
      <c r="AE2202" s="70">
        <f t="shared" si="71"/>
        <v>297.63200038292769</v>
      </c>
    </row>
    <row r="2203" spans="24:31">
      <c r="X2203" s="6">
        <v>44467</v>
      </c>
      <c r="Y2203" s="49">
        <v>759.39779999999996</v>
      </c>
      <c r="Z2203" s="49">
        <v>4352.6298999999999</v>
      </c>
      <c r="AA2203" s="49">
        <v>0.03</v>
      </c>
      <c r="AB2203" s="66">
        <f>Y2204/Price_data_Daily[[#This Row],[ASML]]-1</f>
        <v>-3.8132715159301167E-2</v>
      </c>
      <c r="AC2203" s="68">
        <f>Z2204/Price_data_Daily[[#This Row],[S&amp;P500]]-1</f>
        <v>1.5691892389013695E-3</v>
      </c>
      <c r="AD2203" s="70">
        <f t="shared" si="70"/>
        <v>1223.7408505070414</v>
      </c>
      <c r="AE2203" s="70">
        <f t="shared" si="71"/>
        <v>298.09904131508125</v>
      </c>
    </row>
    <row r="2204" spans="24:31">
      <c r="X2204" s="6">
        <v>44468</v>
      </c>
      <c r="Y2204" s="49">
        <v>730.43989999999997</v>
      </c>
      <c r="Z2204" s="49">
        <v>4359.46</v>
      </c>
      <c r="AA2204" s="49">
        <v>0.03</v>
      </c>
      <c r="AB2204" s="66">
        <f>Y2205/Price_data_Daily[[#This Row],[ASML]]-1</f>
        <v>-7.0758730458180263E-3</v>
      </c>
      <c r="AC2204" s="68">
        <f>Z2205/Price_data_Daily[[#This Row],[S&amp;P500]]-1</f>
        <v>-1.1909731939276913E-2</v>
      </c>
      <c r="AD2204" s="70">
        <f t="shared" si="70"/>
        <v>1215.0818156078722</v>
      </c>
      <c r="AE2204" s="70">
        <f t="shared" si="71"/>
        <v>294.54876164166319</v>
      </c>
    </row>
    <row r="2205" spans="24:31">
      <c r="X2205" s="6">
        <v>44469</v>
      </c>
      <c r="Y2205" s="49">
        <v>725.27139999999997</v>
      </c>
      <c r="Z2205" s="49">
        <v>4307.54</v>
      </c>
      <c r="AA2205" s="49">
        <v>2.8000000000000001E-2</v>
      </c>
      <c r="AB2205" s="66">
        <f>Y2206/Price_data_Daily[[#This Row],[ASML]]-1</f>
        <v>-4.4289627303654155E-3</v>
      </c>
      <c r="AC2205" s="68">
        <f>Z2206/Price_data_Daily[[#This Row],[S&amp;P500]]-1</f>
        <v>1.1491477734391298E-2</v>
      </c>
      <c r="AD2205" s="70">
        <f t="shared" si="70"/>
        <v>1209.7002635322001</v>
      </c>
      <c r="AE2205" s="70">
        <f t="shared" si="71"/>
        <v>297.9335621777609</v>
      </c>
    </row>
    <row r="2206" spans="24:31">
      <c r="X2206" s="6">
        <v>44470</v>
      </c>
      <c r="Y2206" s="49">
        <v>722.05920000000003</v>
      </c>
      <c r="Z2206" s="49">
        <v>4357.04</v>
      </c>
      <c r="AA2206" s="49">
        <v>2.8000000000000001E-2</v>
      </c>
      <c r="AB2206" s="66">
        <f>Y2207/Price_data_Daily[[#This Row],[ASML]]-1</f>
        <v>-3.8918415553738539E-2</v>
      </c>
      <c r="AC2206" s="68">
        <f>Z2207/Price_data_Daily[[#This Row],[S&amp;P500]]-1</f>
        <v>-1.2985880322420762E-2</v>
      </c>
      <c r="AD2206" s="70">
        <f t="shared" si="70"/>
        <v>1162.6206459805869</v>
      </c>
      <c r="AE2206" s="70">
        <f t="shared" si="71"/>
        <v>294.064632595288</v>
      </c>
    </row>
    <row r="2207" spans="24:31">
      <c r="X2207" s="6">
        <v>44473</v>
      </c>
      <c r="Y2207" s="49">
        <v>693.95780000000002</v>
      </c>
      <c r="Z2207" s="49">
        <v>4300.46</v>
      </c>
      <c r="AA2207" s="49">
        <v>2.8000000000000001E-2</v>
      </c>
      <c r="AB2207" s="66">
        <f>Y2208/Price_data_Daily[[#This Row],[ASML]]-1</f>
        <v>2.7954869878254796E-2</v>
      </c>
      <c r="AC2207" s="68">
        <f>Z2208/Price_data_Daily[[#This Row],[S&amp;P500]]-1</f>
        <v>1.0524502030015315E-2</v>
      </c>
      <c r="AD2207" s="70">
        <f t="shared" si="70"/>
        <v>1195.1215548567468</v>
      </c>
      <c r="AE2207" s="70">
        <f t="shared" si="71"/>
        <v>297.15951641799285</v>
      </c>
    </row>
    <row r="2208" spans="24:31">
      <c r="X2208" s="6">
        <v>44474</v>
      </c>
      <c r="Y2208" s="49">
        <v>713.35730000000001</v>
      </c>
      <c r="Z2208" s="49">
        <v>4345.7201999999997</v>
      </c>
      <c r="AA2208" s="49">
        <v>3.5000000000000003E-2</v>
      </c>
      <c r="AB2208" s="66">
        <f>Y2209/Price_data_Daily[[#This Row],[ASML]]-1</f>
        <v>-5.047961239058596E-4</v>
      </c>
      <c r="AC2208" s="68">
        <f>Z2209/Price_data_Daily[[#This Row],[S&amp;P500]]-1</f>
        <v>4.1027952052687944E-3</v>
      </c>
      <c r="AD2208" s="70">
        <f t="shared" si="70"/>
        <v>1194.5182621282588</v>
      </c>
      <c r="AE2208" s="70">
        <f t="shared" si="71"/>
        <v>298.37870105715257</v>
      </c>
    </row>
    <row r="2209" spans="24:31">
      <c r="X2209" s="6">
        <v>44475</v>
      </c>
      <c r="Y2209" s="49">
        <v>712.99720000000002</v>
      </c>
      <c r="Z2209" s="49">
        <v>4363.5497999999998</v>
      </c>
      <c r="AA2209" s="49">
        <v>0.04</v>
      </c>
      <c r="AB2209" s="66">
        <f>Y2210/Price_data_Daily[[#This Row],[ASML]]-1</f>
        <v>1.9549445635971496E-2</v>
      </c>
      <c r="AC2209" s="68">
        <f>Z2210/Price_data_Daily[[#This Row],[S&amp;P500]]-1</f>
        <v>8.2982896173202647E-3</v>
      </c>
      <c r="AD2209" s="70">
        <f t="shared" si="70"/>
        <v>1217.8704319549104</v>
      </c>
      <c r="AE2209" s="70">
        <f t="shared" si="71"/>
        <v>300.85473393416464</v>
      </c>
    </row>
    <row r="2210" spans="24:31">
      <c r="X2210" s="6">
        <v>44476</v>
      </c>
      <c r="Y2210" s="49">
        <v>726.93589999999995</v>
      </c>
      <c r="Z2210" s="49">
        <v>4399.7597999999998</v>
      </c>
      <c r="AA2210" s="49">
        <v>0.04</v>
      </c>
      <c r="AB2210" s="66">
        <f>Y2211/Price_data_Daily[[#This Row],[ASML]]-1</f>
        <v>-2.2160413318423222E-2</v>
      </c>
      <c r="AC2210" s="68">
        <f>Z2211/Price_data_Daily[[#This Row],[S&amp;P500]]-1</f>
        <v>-1.9137408364884312E-3</v>
      </c>
      <c r="AD2210" s="70">
        <f t="shared" si="70"/>
        <v>1190.8819198145029</v>
      </c>
      <c r="AE2210" s="70">
        <f t="shared" si="71"/>
        <v>300.27897594398399</v>
      </c>
    </row>
    <row r="2211" spans="24:31">
      <c r="X2211" s="6">
        <v>44477</v>
      </c>
      <c r="Y2211" s="49">
        <v>710.82669999999996</v>
      </c>
      <c r="Z2211" s="49">
        <v>4391.3397999999997</v>
      </c>
      <c r="AA2211" s="49">
        <v>0.04</v>
      </c>
      <c r="AB2211" s="66">
        <f>Y2212/Price_data_Daily[[#This Row],[ASML]]-1</f>
        <v>-1.147537086043604E-2</v>
      </c>
      <c r="AC2211" s="68">
        <f>Z2212/Price_data_Daily[[#This Row],[S&amp;P500]]-1</f>
        <v>-6.8657633827379216E-3</v>
      </c>
      <c r="AD2211" s="70">
        <f t="shared" si="70"/>
        <v>1177.2161081336435</v>
      </c>
      <c r="AE2211" s="70">
        <f t="shared" si="71"/>
        <v>298.21733154634177</v>
      </c>
    </row>
    <row r="2212" spans="24:31">
      <c r="X2212" s="6">
        <v>44480</v>
      </c>
      <c r="Y2212" s="49">
        <v>702.66970000000003</v>
      </c>
      <c r="Z2212" s="49">
        <v>4361.1899000000003</v>
      </c>
      <c r="AA2212" s="49">
        <v>0.04</v>
      </c>
      <c r="AB2212" s="66">
        <f>Y2213/Price_data_Daily[[#This Row],[ASML]]-1</f>
        <v>4.3774478962161911E-3</v>
      </c>
      <c r="AC2212" s="68">
        <f>Z2213/Price_data_Daily[[#This Row],[S&amp;P500]]-1</f>
        <v>-2.4167716246430437E-3</v>
      </c>
      <c r="AD2212" s="70">
        <f t="shared" si="70"/>
        <v>1182.369310309585</v>
      </c>
      <c r="AE2212" s="70">
        <f t="shared" si="71"/>
        <v>297.49660836148382</v>
      </c>
    </row>
    <row r="2213" spans="24:31">
      <c r="X2213" s="6">
        <v>44481</v>
      </c>
      <c r="Y2213" s="49">
        <v>705.74559999999997</v>
      </c>
      <c r="Z2213" s="49">
        <v>4350.6499000000003</v>
      </c>
      <c r="AA2213" s="49">
        <v>0.04</v>
      </c>
      <c r="AB2213" s="66">
        <f>Y2214/Price_data_Daily[[#This Row],[ASML]]-1</f>
        <v>2.6715434003414362E-2</v>
      </c>
      <c r="AC2213" s="68">
        <f>Z2214/Price_data_Daily[[#This Row],[S&amp;P500]]-1</f>
        <v>3.022513946709271E-3</v>
      </c>
      <c r="AD2213" s="70">
        <f t="shared" si="70"/>
        <v>1213.9568195868233</v>
      </c>
      <c r="AE2213" s="70">
        <f t="shared" si="71"/>
        <v>298.39579600935514</v>
      </c>
    </row>
    <row r="2214" spans="24:31">
      <c r="X2214" s="6">
        <v>44482</v>
      </c>
      <c r="Y2214" s="49">
        <v>724.59990000000005</v>
      </c>
      <c r="Z2214" s="49">
        <v>4363.7997999999998</v>
      </c>
      <c r="AA2214" s="49">
        <v>4.4999999999999998E-2</v>
      </c>
      <c r="AB2214" s="66">
        <f>Y2215/Price_data_Daily[[#This Row],[ASML]]-1</f>
        <v>4.5498212185786979E-2</v>
      </c>
      <c r="AC2214" s="68">
        <f>Z2215/Price_data_Daily[[#This Row],[S&amp;P500]]-1</f>
        <v>1.7063110915400026E-2</v>
      </c>
      <c r="AD2214" s="70">
        <f t="shared" si="70"/>
        <v>1269.1896845487677</v>
      </c>
      <c r="AE2214" s="70">
        <f t="shared" si="71"/>
        <v>303.48735657335186</v>
      </c>
    </row>
    <row r="2215" spans="24:31">
      <c r="X2215" s="6">
        <v>44483</v>
      </c>
      <c r="Y2215" s="49">
        <v>757.56790000000001</v>
      </c>
      <c r="Z2215" s="49">
        <v>4438.2597999999998</v>
      </c>
      <c r="AA2215" s="49">
        <v>0.04</v>
      </c>
      <c r="AB2215" s="66">
        <f>Y2216/Price_data_Daily[[#This Row],[ASML]]-1</f>
        <v>1.4274892059180422E-2</v>
      </c>
      <c r="AC2215" s="68">
        <f>Z2216/Price_data_Daily[[#This Row],[S&amp;P500]]-1</f>
        <v>7.4601987022031579E-3</v>
      </c>
      <c r="AD2215" s="70">
        <f t="shared" si="70"/>
        <v>1287.3072302983267</v>
      </c>
      <c r="AE2215" s="70">
        <f t="shared" si="71"/>
        <v>305.75143255699544</v>
      </c>
    </row>
    <row r="2216" spans="24:31">
      <c r="X2216" s="6">
        <v>44484</v>
      </c>
      <c r="Y2216" s="49">
        <v>768.38210000000004</v>
      </c>
      <c r="Z2216" s="49">
        <v>4471.3701000000001</v>
      </c>
      <c r="AA2216" s="49">
        <v>3.7999999999999999E-2</v>
      </c>
      <c r="AB2216" s="66">
        <f>Y2217/Price_data_Daily[[#This Row],[ASML]]-1</f>
        <v>-1.4946990566282459E-3</v>
      </c>
      <c r="AC2216" s="68">
        <f>Z2217/Price_data_Daily[[#This Row],[S&amp;P500]]-1</f>
        <v>3.3747821501064479E-3</v>
      </c>
      <c r="AD2216" s="70">
        <f t="shared" si="70"/>
        <v>1285.383093395609</v>
      </c>
      <c r="AE2216" s="70">
        <f t="shared" si="71"/>
        <v>306.78327703395826</v>
      </c>
    </row>
    <row r="2217" spans="24:31">
      <c r="X2217" s="6">
        <v>44487</v>
      </c>
      <c r="Y2217" s="49">
        <v>767.23360000000002</v>
      </c>
      <c r="Z2217" s="49">
        <v>4486.46</v>
      </c>
      <c r="AA2217" s="49">
        <v>4.2999999999999997E-2</v>
      </c>
      <c r="AB2217" s="66">
        <f>Y2218/Price_data_Daily[[#This Row],[ASML]]-1</f>
        <v>1.6162873993005533E-2</v>
      </c>
      <c r="AC2217" s="68">
        <f>Z2218/Price_data_Daily[[#This Row],[S&amp;P500]]-1</f>
        <v>7.3933346112524667E-3</v>
      </c>
      <c r="AD2217" s="70">
        <f t="shared" si="70"/>
        <v>1306.1585783669018</v>
      </c>
      <c r="AE2217" s="70">
        <f t="shared" si="71"/>
        <v>309.05142845420687</v>
      </c>
    </row>
    <row r="2218" spans="24:31">
      <c r="X2218" s="6">
        <v>44488</v>
      </c>
      <c r="Y2218" s="49">
        <v>779.63430000000005</v>
      </c>
      <c r="Z2218" s="49">
        <v>4519.6298999999999</v>
      </c>
      <c r="AA2218" s="49">
        <v>0.05</v>
      </c>
      <c r="AB2218" s="66">
        <f>Y2219/Price_data_Daily[[#This Row],[ASML]]-1</f>
        <v>-4.1525109913712166E-2</v>
      </c>
      <c r="AC2218" s="68">
        <f>Z2219/Price_data_Daily[[#This Row],[S&amp;P500]]-1</f>
        <v>3.6640168258026407E-3</v>
      </c>
      <c r="AD2218" s="70">
        <f t="shared" si="70"/>
        <v>1251.9201998354781</v>
      </c>
      <c r="AE2218" s="70">
        <f t="shared" si="71"/>
        <v>310.18379808810141</v>
      </c>
    </row>
    <row r="2219" spans="24:31">
      <c r="X2219" s="6">
        <v>44489</v>
      </c>
      <c r="Y2219" s="49">
        <v>747.25990000000002</v>
      </c>
      <c r="Z2219" s="49">
        <v>4536.1899000000003</v>
      </c>
      <c r="AA2219" s="49">
        <v>0.05</v>
      </c>
      <c r="AB2219" s="66">
        <f>Y2220/Price_data_Daily[[#This Row],[ASML]]-1</f>
        <v>2.5869580316031815E-2</v>
      </c>
      <c r="AC2219" s="68">
        <f>Z2220/Price_data_Daily[[#This Row],[S&amp;P500]]-1</f>
        <v>2.9958842772432881E-3</v>
      </c>
      <c r="AD2219" s="70">
        <f t="shared" si="70"/>
        <v>1284.3068499943847</v>
      </c>
      <c r="AE2219" s="70">
        <f t="shared" si="71"/>
        <v>311.11307285184915</v>
      </c>
    </row>
    <row r="2220" spans="24:31">
      <c r="X2220" s="6">
        <v>44490</v>
      </c>
      <c r="Y2220" s="49">
        <v>766.59119999999996</v>
      </c>
      <c r="Z2220" s="49">
        <v>4549.7798000000003</v>
      </c>
      <c r="AA2220" s="49">
        <v>0.05</v>
      </c>
      <c r="AB2220" s="66">
        <f>Y2221/Price_data_Daily[[#This Row],[ASML]]-1</f>
        <v>1.7027328255268204E-2</v>
      </c>
      <c r="AC2220" s="68">
        <f>Z2221/Price_data_Daily[[#This Row],[S&amp;P500]]-1</f>
        <v>-1.0725574015691963E-3</v>
      </c>
      <c r="AD2220" s="70">
        <f t="shared" si="70"/>
        <v>1306.1751643097286</v>
      </c>
      <c r="AE2220" s="70">
        <f t="shared" si="71"/>
        <v>310.77938622283699</v>
      </c>
    </row>
    <row r="2221" spans="24:31">
      <c r="X2221" s="6">
        <v>44491</v>
      </c>
      <c r="Y2221" s="49">
        <v>779.64419999999996</v>
      </c>
      <c r="Z2221" s="49">
        <v>4544.8999000000003</v>
      </c>
      <c r="AA2221" s="49">
        <v>0.05</v>
      </c>
      <c r="AB2221" s="66">
        <f>Y2222/Price_data_Daily[[#This Row],[ASML]]-1</f>
        <v>-1.5643546120140295E-2</v>
      </c>
      <c r="AC2221" s="68">
        <f>Z2222/Price_data_Daily[[#This Row],[S&amp;P500]]-1</f>
        <v>4.7482013850292937E-3</v>
      </c>
      <c r="AD2221" s="70">
        <f t="shared" si="70"/>
        <v>1285.7419528858675</v>
      </c>
      <c r="AE2221" s="70">
        <f t="shared" si="71"/>
        <v>312.2550293349388</v>
      </c>
    </row>
    <row r="2222" spans="24:31">
      <c r="X2222" s="6">
        <v>44494</v>
      </c>
      <c r="Y2222" s="49">
        <v>767.44780000000003</v>
      </c>
      <c r="Z2222" s="49">
        <v>4566.4799999999996</v>
      </c>
      <c r="AA2222" s="49">
        <v>0.05</v>
      </c>
      <c r="AB2222" s="66">
        <f>Y2223/Price_data_Daily[[#This Row],[ASML]]-1</f>
        <v>3.5386120072269378E-3</v>
      </c>
      <c r="AC2222" s="68">
        <f>Z2223/Price_data_Daily[[#This Row],[S&amp;P500]]-1</f>
        <v>1.8197824144636776E-3</v>
      </c>
      <c r="AD2222" s="70">
        <f t="shared" si="70"/>
        <v>1290.2916947985448</v>
      </c>
      <c r="AE2222" s="70">
        <f t="shared" si="71"/>
        <v>312.82326554615037</v>
      </c>
    </row>
    <row r="2223" spans="24:31">
      <c r="X2223" s="6">
        <v>44495</v>
      </c>
      <c r="Y2223" s="49">
        <v>770.1635</v>
      </c>
      <c r="Z2223" s="49">
        <v>4574.79</v>
      </c>
      <c r="AA2223" s="49">
        <v>0.05</v>
      </c>
      <c r="AB2223" s="66">
        <f>Y2224/Price_data_Daily[[#This Row],[ASML]]-1</f>
        <v>1.234763787169868E-2</v>
      </c>
      <c r="AC2223" s="68">
        <f>Z2224/Price_data_Daily[[#This Row],[S&amp;P500]]-1</f>
        <v>-5.0515542789942858E-3</v>
      </c>
      <c r="AD2223" s="70">
        <f t="shared" si="70"/>
        <v>1306.2237493947775</v>
      </c>
      <c r="AE2223" s="70">
        <f t="shared" si="71"/>
        <v>311.24302184051174</v>
      </c>
    </row>
    <row r="2224" spans="24:31">
      <c r="X2224" s="6">
        <v>44496</v>
      </c>
      <c r="Y2224" s="49">
        <v>779.67319999999995</v>
      </c>
      <c r="Z2224" s="49">
        <v>4551.6801999999998</v>
      </c>
      <c r="AA2224" s="49">
        <v>0.05</v>
      </c>
      <c r="AB2224" s="66">
        <f>Y2225/Price_data_Daily[[#This Row],[ASML]]-1</f>
        <v>1.5218683930652066E-2</v>
      </c>
      <c r="AC2224" s="68">
        <f>Z2225/Price_data_Daily[[#This Row],[S&amp;P500]]-1</f>
        <v>9.8292713974061918E-3</v>
      </c>
      <c r="AD2224" s="70">
        <f t="shared" si="70"/>
        <v>1326.102755779528</v>
      </c>
      <c r="AE2224" s="70">
        <f t="shared" si="71"/>
        <v>314.30231397273099</v>
      </c>
    </row>
    <row r="2225" spans="24:31">
      <c r="X2225" s="6">
        <v>44497</v>
      </c>
      <c r="Y2225" s="49">
        <v>791.53880000000004</v>
      </c>
      <c r="Z2225" s="49">
        <v>4596.4198999999999</v>
      </c>
      <c r="AA2225" s="49">
        <v>4.8000000000000001E-2</v>
      </c>
      <c r="AB2225" s="66">
        <f>Y2226/Price_data_Daily[[#This Row],[ASML]]-1</f>
        <v>-3.8115629960278063E-4</v>
      </c>
      <c r="AC2225" s="68">
        <f>Z2226/Price_data_Daily[[#This Row],[S&amp;P500]]-1</f>
        <v>1.9493432268884447E-3</v>
      </c>
      <c r="AD2225" s="70">
        <f t="shared" si="70"/>
        <v>1325.597303360242</v>
      </c>
      <c r="AE2225" s="70">
        <f t="shared" si="71"/>
        <v>314.91499705966908</v>
      </c>
    </row>
    <row r="2226" spans="24:31">
      <c r="X2226" s="6">
        <v>44498</v>
      </c>
      <c r="Y2226" s="49">
        <v>791.23710000000005</v>
      </c>
      <c r="Z2226" s="49">
        <v>4605.3798999999999</v>
      </c>
      <c r="AA2226" s="49">
        <v>4.8000000000000001E-2</v>
      </c>
      <c r="AB2226" s="66">
        <f>Y2227/Price_data_Daily[[#This Row],[ASML]]-1</f>
        <v>-6.6799193313863414E-3</v>
      </c>
      <c r="AC2226" s="68">
        <f>Z2227/Price_data_Daily[[#This Row],[S&amp;P500]]-1</f>
        <v>1.8000686544881184E-3</v>
      </c>
      <c r="AD2226" s="70">
        <f t="shared" si="70"/>
        <v>1316.7424203078924</v>
      </c>
      <c r="AE2226" s="70">
        <f t="shared" si="71"/>
        <v>315.48186567470441</v>
      </c>
    </row>
    <row r="2227" spans="24:31">
      <c r="X2227" s="6">
        <v>44501</v>
      </c>
      <c r="Y2227" s="49">
        <v>785.95169999999996</v>
      </c>
      <c r="Z2227" s="49">
        <v>4613.6698999999999</v>
      </c>
      <c r="AA2227" s="49">
        <v>0.04</v>
      </c>
      <c r="AB2227" s="66">
        <f>Y2228/Price_data_Daily[[#This Row],[ASML]]-1</f>
        <v>8.2744270417636212E-3</v>
      </c>
      <c r="AC2227" s="68">
        <f>Z2228/Price_data_Daily[[#This Row],[S&amp;P500]]-1</f>
        <v>3.6803673362066913E-3</v>
      </c>
      <c r="AD2227" s="70">
        <f t="shared" si="70"/>
        <v>1327.6377093975252</v>
      </c>
      <c r="AE2227" s="70">
        <f t="shared" si="71"/>
        <v>316.64295482829914</v>
      </c>
    </row>
    <row r="2228" spans="24:31">
      <c r="X2228" s="6">
        <v>44502</v>
      </c>
      <c r="Y2228" s="49">
        <v>792.45500000000004</v>
      </c>
      <c r="Z2228" s="49">
        <v>4630.6499000000003</v>
      </c>
      <c r="AA2228" s="49">
        <v>4.4999999999999998E-2</v>
      </c>
      <c r="AB2228" s="66">
        <f>Y2229/Price_data_Daily[[#This Row],[ASML]]-1</f>
        <v>2.21668107337325E-2</v>
      </c>
      <c r="AC2228" s="68">
        <f>Z2229/Price_data_Daily[[#This Row],[S&amp;P500]]-1</f>
        <v>6.4612744746692652E-3</v>
      </c>
      <c r="AD2228" s="70">
        <f t="shared" si="70"/>
        <v>1357.0672032247064</v>
      </c>
      <c r="AE2228" s="70">
        <f t="shared" si="71"/>
        <v>318.68887186991509</v>
      </c>
    </row>
    <row r="2229" spans="24:31">
      <c r="X2229" s="6">
        <v>44503</v>
      </c>
      <c r="Y2229" s="49">
        <v>810.02120000000002</v>
      </c>
      <c r="Z2229" s="49">
        <v>4660.5698000000002</v>
      </c>
      <c r="AA2229" s="49">
        <v>4.4999999999999998E-2</v>
      </c>
      <c r="AB2229" s="66">
        <f>Y2230/Price_data_Daily[[#This Row],[ASML]]-1</f>
        <v>2.4662317480085738E-2</v>
      </c>
      <c r="AC2229" s="68">
        <f>Z2230/Price_data_Daily[[#This Row],[S&amp;P500]]-1</f>
        <v>4.1819564637781692E-3</v>
      </c>
      <c r="AD2229" s="70">
        <f t="shared" si="70"/>
        <v>1390.5356254324461</v>
      </c>
      <c r="AE2229" s="70">
        <f t="shared" si="71"/>
        <v>320.02161485756568</v>
      </c>
    </row>
    <row r="2230" spans="24:31">
      <c r="X2230" s="6">
        <v>44504</v>
      </c>
      <c r="Y2230" s="49">
        <v>829.9982</v>
      </c>
      <c r="Z2230" s="49">
        <v>4680.0600999999997</v>
      </c>
      <c r="AA2230" s="49">
        <v>3.5000000000000003E-2</v>
      </c>
      <c r="AB2230" s="66">
        <f>Y2231/Price_data_Daily[[#This Row],[ASML]]-1</f>
        <v>-4.1036233572554481E-3</v>
      </c>
      <c r="AC2230" s="68">
        <f>Z2231/Price_data_Daily[[#This Row],[S&amp;P500]]-1</f>
        <v>3.7327939442488578E-3</v>
      </c>
      <c r="AD2230" s="70">
        <f t="shared" si="70"/>
        <v>1384.8293909608258</v>
      </c>
      <c r="AE2230" s="70">
        <f t="shared" si="71"/>
        <v>321.21618960353476</v>
      </c>
    </row>
    <row r="2231" spans="24:31">
      <c r="X2231" s="6">
        <v>44505</v>
      </c>
      <c r="Y2231" s="49">
        <v>826.59220000000005</v>
      </c>
      <c r="Z2231" s="49">
        <v>4697.5298000000003</v>
      </c>
      <c r="AA2231" s="49">
        <v>0.04</v>
      </c>
      <c r="AB2231" s="66">
        <f>Y2232/Price_data_Daily[[#This Row],[ASML]]-1</f>
        <v>3.4593842042061063E-3</v>
      </c>
      <c r="AC2231" s="68">
        <f>Z2232/Price_data_Daily[[#This Row],[S&amp;P500]]-1</f>
        <v>8.8778574645753672E-4</v>
      </c>
      <c r="AD2231" s="70">
        <f t="shared" si="70"/>
        <v>1389.620047881436</v>
      </c>
      <c r="AE2231" s="70">
        <f t="shared" si="71"/>
        <v>321.5013607581962</v>
      </c>
    </row>
    <row r="2232" spans="24:31">
      <c r="X2232" s="6">
        <v>44508</v>
      </c>
      <c r="Y2232" s="49">
        <v>829.45169999999996</v>
      </c>
      <c r="Z2232" s="49">
        <v>4701.7002000000002</v>
      </c>
      <c r="AA2232" s="49">
        <v>3.5000000000000003E-2</v>
      </c>
      <c r="AB2232" s="66">
        <f>Y2233/Price_data_Daily[[#This Row],[ASML]]-1</f>
        <v>1.4105703804090375E-4</v>
      </c>
      <c r="AC2232" s="68">
        <f>Z2233/Price_data_Daily[[#This Row],[S&amp;P500]]-1</f>
        <v>-3.4987768892623672E-3</v>
      </c>
      <c r="AD2232" s="70">
        <f t="shared" si="70"/>
        <v>1389.8160635693923</v>
      </c>
      <c r="AE2232" s="70">
        <f t="shared" si="71"/>
        <v>320.37649922730901</v>
      </c>
    </row>
    <row r="2233" spans="24:31">
      <c r="X2233" s="6">
        <v>44509</v>
      </c>
      <c r="Y2233" s="49">
        <v>829.56870000000004</v>
      </c>
      <c r="Z2233" s="49">
        <v>4685.25</v>
      </c>
      <c r="AA2233" s="49">
        <v>0.04</v>
      </c>
      <c r="AB2233" s="66">
        <f>Y2234/Price_data_Daily[[#This Row],[ASML]]-1</f>
        <v>-3.7880165922364317E-2</v>
      </c>
      <c r="AC2233" s="68">
        <f>Z2234/Price_data_Daily[[#This Row],[S&amp;P500]]-1</f>
        <v>-8.2258150578944367E-3</v>
      </c>
      <c r="AD2233" s="70">
        <f t="shared" si="70"/>
        <v>1337.1696004798166</v>
      </c>
      <c r="AE2233" s="70">
        <f t="shared" si="71"/>
        <v>317.74114139576949</v>
      </c>
    </row>
    <row r="2234" spans="24:31">
      <c r="X2234" s="6">
        <v>44510</v>
      </c>
      <c r="Y2234" s="49">
        <v>798.14449999999999</v>
      </c>
      <c r="Z2234" s="49">
        <v>4646.71</v>
      </c>
      <c r="AA2234" s="49">
        <v>4.4999999999999998E-2</v>
      </c>
      <c r="AB2234" s="66">
        <f>Y2235/Price_data_Daily[[#This Row],[ASML]]-1</f>
        <v>1.9001070608141823E-2</v>
      </c>
      <c r="AC2234" s="68">
        <f>Z2235/Price_data_Daily[[#This Row],[S&amp;P500]]-1</f>
        <v>5.5092743037565839E-4</v>
      </c>
      <c r="AD2234" s="70">
        <f t="shared" si="70"/>
        <v>1362.5772544735944</v>
      </c>
      <c r="AE2234" s="70">
        <f t="shared" si="71"/>
        <v>317.91619370632327</v>
      </c>
    </row>
    <row r="2235" spans="24:31">
      <c r="X2235" s="6">
        <v>44511</v>
      </c>
      <c r="Y2235" s="49">
        <v>813.31010000000003</v>
      </c>
      <c r="Z2235" s="49">
        <v>4649.2700000000004</v>
      </c>
      <c r="AA2235" s="49">
        <v>0.04</v>
      </c>
      <c r="AB2235" s="66">
        <f>Y2236/Price_data_Daily[[#This Row],[ASML]]-1</f>
        <v>2.1886608810095742E-2</v>
      </c>
      <c r="AC2235" s="68">
        <f>Z2236/Price_data_Daily[[#This Row],[S&amp;P500]]-1</f>
        <v>7.2226607617968952E-3</v>
      </c>
      <c r="AD2235" s="70">
        <f t="shared" si="70"/>
        <v>1392.3994498157922</v>
      </c>
      <c r="AE2235" s="70">
        <f t="shared" si="71"/>
        <v>320.21239452414574</v>
      </c>
    </row>
    <row r="2236" spans="24:31">
      <c r="X2236" s="6">
        <v>44512</v>
      </c>
      <c r="Y2236" s="49">
        <v>831.11069999999995</v>
      </c>
      <c r="Z2236" s="49">
        <v>4682.8500999999997</v>
      </c>
      <c r="AA2236" s="49">
        <v>4.2999999999999997E-2</v>
      </c>
      <c r="AB2236" s="66">
        <f>Y2237/Price_data_Daily[[#This Row],[ASML]]-1</f>
        <v>5.9765804964369007E-3</v>
      </c>
      <c r="AC2236" s="68">
        <f>Z2237/Price_data_Daily[[#This Row],[S&amp;P500]]-1</f>
        <v>-1.0741321828766637E-5</v>
      </c>
      <c r="AD2236" s="70">
        <f t="shared" si="70"/>
        <v>1400.7212372108108</v>
      </c>
      <c r="AE2236" s="70">
        <f t="shared" si="71"/>
        <v>320.20895501976258</v>
      </c>
    </row>
    <row r="2237" spans="24:31">
      <c r="X2237" s="6">
        <v>44515</v>
      </c>
      <c r="Y2237" s="49">
        <v>836.0779</v>
      </c>
      <c r="Z2237" s="49">
        <v>4682.7997999999998</v>
      </c>
      <c r="AA2237" s="49">
        <v>3.7999999999999999E-2</v>
      </c>
      <c r="AB2237" s="66">
        <f>Y2238/Price_data_Daily[[#This Row],[ASML]]-1</f>
        <v>4.4706360495834208E-3</v>
      </c>
      <c r="AC2237" s="68">
        <f>Z2238/Price_data_Daily[[#This Row],[S&amp;P500]]-1</f>
        <v>3.8652303692334744E-3</v>
      </c>
      <c r="AD2237" s="70">
        <f t="shared" si="70"/>
        <v>1406.9833520693026</v>
      </c>
      <c r="AE2237" s="70">
        <f t="shared" si="71"/>
        <v>321.44663639720551</v>
      </c>
    </row>
    <row r="2238" spans="24:31">
      <c r="X2238" s="6">
        <v>44516</v>
      </c>
      <c r="Y2238" s="49">
        <v>839.81569999999999</v>
      </c>
      <c r="Z2238" s="49">
        <v>4700.8999000000003</v>
      </c>
      <c r="AA2238" s="49">
        <v>0.04</v>
      </c>
      <c r="AB2238" s="66">
        <f>Y2239/Price_data_Daily[[#This Row],[ASML]]-1</f>
        <v>-1.2665874191206683E-3</v>
      </c>
      <c r="AC2238" s="68">
        <f>Z2239/Price_data_Daily[[#This Row],[S&amp;P500]]-1</f>
        <v>-2.6016295305502091E-3</v>
      </c>
      <c r="AD2238" s="70">
        <f t="shared" si="70"/>
        <v>1405.2012846566593</v>
      </c>
      <c r="AE2238" s="70">
        <f t="shared" si="71"/>
        <v>320.61035133545852</v>
      </c>
    </row>
    <row r="2239" spans="24:31">
      <c r="X2239" s="6">
        <v>44517</v>
      </c>
      <c r="Y2239" s="49">
        <v>838.75199999999995</v>
      </c>
      <c r="Z2239" s="49">
        <v>4688.6698999999999</v>
      </c>
      <c r="AA2239" s="49">
        <v>4.4999999999999998E-2</v>
      </c>
      <c r="AB2239" s="66">
        <f>Y2240/Price_data_Daily[[#This Row],[ASML]]-1</f>
        <v>2.2874938003128564E-2</v>
      </c>
      <c r="AC2239" s="68">
        <f>Z2240/Price_data_Daily[[#This Row],[S&amp;P500]]-1</f>
        <v>3.3847765653112205E-3</v>
      </c>
      <c r="AD2239" s="70">
        <f t="shared" si="70"/>
        <v>1437.3451769250969</v>
      </c>
      <c r="AE2239" s="70">
        <f t="shared" si="71"/>
        <v>321.69554573925495</v>
      </c>
    </row>
    <row r="2240" spans="24:31">
      <c r="X2240" s="6">
        <v>44518</v>
      </c>
      <c r="Y2240" s="49">
        <v>857.9384</v>
      </c>
      <c r="Z2240" s="49">
        <v>4704.54</v>
      </c>
      <c r="AA2240" s="49">
        <v>4.4999999999999998E-2</v>
      </c>
      <c r="AB2240" s="66">
        <f>Y2241/Price_data_Daily[[#This Row],[ASML]]-1</f>
        <v>-2.4968226157029427E-2</v>
      </c>
      <c r="AC2240" s="68">
        <f>Z2241/Price_data_Daily[[#This Row],[S&amp;P500]]-1</f>
        <v>-1.3986489646171663E-3</v>
      </c>
      <c r="AD2240" s="70">
        <f t="shared" si="70"/>
        <v>1401.4572174819157</v>
      </c>
      <c r="AE2240" s="70">
        <f t="shared" si="71"/>
        <v>321.24560659728479</v>
      </c>
    </row>
    <row r="2241" spans="24:31">
      <c r="X2241" s="6">
        <v>44519</v>
      </c>
      <c r="Y2241" s="49">
        <v>836.5172</v>
      </c>
      <c r="Z2241" s="49">
        <v>4697.96</v>
      </c>
      <c r="AA2241" s="49">
        <v>4.4999999999999998E-2</v>
      </c>
      <c r="AB2241" s="66">
        <f>Y2242/Price_data_Daily[[#This Row],[ASML]]-1</f>
        <v>-3.665555233054385E-2</v>
      </c>
      <c r="AC2241" s="68">
        <f>Z2242/Price_data_Daily[[#This Row],[S&amp;P500]]-1</f>
        <v>-3.1971536581835158E-3</v>
      </c>
      <c r="AD2241" s="70">
        <f t="shared" si="70"/>
        <v>1350.0860291074889</v>
      </c>
      <c r="AE2241" s="70">
        <f t="shared" si="71"/>
        <v>320.21853503097691</v>
      </c>
    </row>
    <row r="2242" spans="24:31">
      <c r="X2242" s="6">
        <v>44522</v>
      </c>
      <c r="Y2242" s="49">
        <v>805.85419999999999</v>
      </c>
      <c r="Z2242" s="49">
        <v>4682.9399000000003</v>
      </c>
      <c r="AA2242" s="49">
        <v>0.04</v>
      </c>
      <c r="AB2242" s="66">
        <f>Y2243/Price_data_Daily[[#This Row],[ASML]]-1</f>
        <v>-2.2125342276555715E-2</v>
      </c>
      <c r="AC2242" s="68">
        <f>Z2243/Price_data_Daily[[#This Row],[S&amp;P500]]-1</f>
        <v>1.6571427705061037E-3</v>
      </c>
      <c r="AD2242" s="70">
        <f t="shared" si="70"/>
        <v>1320.2149136106898</v>
      </c>
      <c r="AE2242" s="70">
        <f t="shared" si="71"/>
        <v>320.74918286128553</v>
      </c>
    </row>
    <row r="2243" spans="24:31">
      <c r="X2243" s="6">
        <v>44523</v>
      </c>
      <c r="Y2243" s="49">
        <v>788.02440000000001</v>
      </c>
      <c r="Z2243" s="49">
        <v>4690.7002000000002</v>
      </c>
      <c r="AA2243" s="49">
        <v>4.4999999999999998E-2</v>
      </c>
      <c r="AB2243" s="66">
        <f>Y2244/Price_data_Daily[[#This Row],[ASML]]-1</f>
        <v>-6.3034850189918057E-3</v>
      </c>
      <c r="AC2243" s="68">
        <f>Z2244/Price_data_Daily[[#This Row],[S&amp;P500]]-1</f>
        <v>2.2938579617601818E-3</v>
      </c>
      <c r="AD2243" s="70">
        <f t="shared" si="70"/>
        <v>1311.8929586808952</v>
      </c>
      <c r="AE2243" s="70">
        <f t="shared" si="71"/>
        <v>321.48493592811997</v>
      </c>
    </row>
    <row r="2244" spans="24:31">
      <c r="X2244" s="6">
        <v>44524</v>
      </c>
      <c r="Y2244" s="49">
        <v>783.05709999999999</v>
      </c>
      <c r="Z2244" s="49">
        <v>4701.46</v>
      </c>
      <c r="AA2244" s="49">
        <v>0.05</v>
      </c>
      <c r="AB2244" s="66">
        <f>Y2245/Price_data_Daily[[#This Row],[ASML]]-1</f>
        <v>-2.5386654434267908E-2</v>
      </c>
      <c r="AC2244" s="68">
        <f>Z2245/Price_data_Daily[[#This Row],[S&amp;P500]]-1</f>
        <v>-2.2724834413139772E-2</v>
      </c>
      <c r="AD2244" s="70">
        <f t="shared" si="70"/>
        <v>1278.588385484114</v>
      </c>
      <c r="AE2244" s="70">
        <f t="shared" si="71"/>
        <v>314.17924399283459</v>
      </c>
    </row>
    <row r="2245" spans="24:31">
      <c r="X2245" s="6">
        <v>44526</v>
      </c>
      <c r="Y2245" s="49">
        <v>763.17790000000002</v>
      </c>
      <c r="Z2245" s="49">
        <v>4594.6201000000001</v>
      </c>
      <c r="AA2245" s="49">
        <v>4.2999999999999997E-2</v>
      </c>
      <c r="AB2245" s="66">
        <f>Y2246/Price_data_Daily[[#This Row],[ASML]]-1</f>
        <v>4.2185576914635536E-2</v>
      </c>
      <c r="AC2245" s="68">
        <f>Z2246/Price_data_Daily[[#This Row],[S&amp;P500]]-1</f>
        <v>1.3200199076306651E-2</v>
      </c>
      <c r="AD2245" s="70">
        <f t="shared" si="70"/>
        <v>1332.5263741621138</v>
      </c>
      <c r="AE2245" s="70">
        <f t="shared" si="71"/>
        <v>318.32647255918351</v>
      </c>
    </row>
    <row r="2246" spans="24:31">
      <c r="X2246" s="6">
        <v>44529</v>
      </c>
      <c r="Y2246" s="49">
        <v>795.37300000000005</v>
      </c>
      <c r="Z2246" s="49">
        <v>4655.2700000000004</v>
      </c>
      <c r="AA2246" s="49">
        <v>3.7999999999999999E-2</v>
      </c>
      <c r="AB2246" s="66">
        <f>Y2247/Price_data_Daily[[#This Row],[ASML]]-1</f>
        <v>-2.8834018755979907E-2</v>
      </c>
      <c r="AC2246" s="68">
        <f>Z2247/Price_data_Daily[[#This Row],[S&amp;P500]]-1</f>
        <v>-1.8961306218543861E-2</v>
      </c>
      <c r="AD2246" s="70">
        <f t="shared" si="70"/>
        <v>1294.1042836966856</v>
      </c>
      <c r="AE2246" s="70">
        <f t="shared" si="71"/>
        <v>312.29058683551995</v>
      </c>
    </row>
    <row r="2247" spans="24:31">
      <c r="X2247" s="6">
        <v>44530</v>
      </c>
      <c r="Y2247" s="49">
        <v>772.43920000000003</v>
      </c>
      <c r="Z2247" s="49">
        <v>4567</v>
      </c>
      <c r="AA2247" s="49">
        <v>4.8000000000000001E-2</v>
      </c>
      <c r="AB2247" s="66">
        <f>Y2248/Price_data_Daily[[#This Row],[ASML]]-1</f>
        <v>1.5780012200312887E-2</v>
      </c>
      <c r="AC2247" s="68">
        <f>Z2248/Price_data_Daily[[#This Row],[S&amp;P500]]-1</f>
        <v>-1.1815195971097037E-2</v>
      </c>
      <c r="AD2247" s="70">
        <f t="shared" si="70"/>
        <v>1314.5252650818964</v>
      </c>
      <c r="AE2247" s="70">
        <f t="shared" si="71"/>
        <v>308.60081235212937</v>
      </c>
    </row>
    <row r="2248" spans="24:31">
      <c r="X2248" s="6">
        <v>44531</v>
      </c>
      <c r="Y2248" s="49">
        <v>784.62829999999997</v>
      </c>
      <c r="Z2248" s="49">
        <v>4513.04</v>
      </c>
      <c r="AA2248" s="49">
        <v>0.05</v>
      </c>
      <c r="AB2248" s="66">
        <f>Y2249/Price_data_Daily[[#This Row],[ASML]]-1</f>
        <v>-1.8184151654993763E-2</v>
      </c>
      <c r="AC2248" s="68">
        <f>Z2249/Price_data_Daily[[#This Row],[S&amp;P500]]-1</f>
        <v>1.4194445429244862E-2</v>
      </c>
      <c r="AD2248" s="70">
        <f t="shared" si="70"/>
        <v>1290.6217383073263</v>
      </c>
      <c r="AE2248" s="70">
        <f t="shared" si="71"/>
        <v>312.9812297424823</v>
      </c>
    </row>
    <row r="2249" spans="24:31">
      <c r="X2249" s="6">
        <v>44532</v>
      </c>
      <c r="Y2249" s="49">
        <v>770.3605</v>
      </c>
      <c r="Z2249" s="49">
        <v>4577.1000999999997</v>
      </c>
      <c r="AA2249" s="49">
        <v>4.2999999999999997E-2</v>
      </c>
      <c r="AB2249" s="66">
        <f>Y2250/Price_data_Daily[[#This Row],[ASML]]-1</f>
        <v>-2.2625251424495452E-2</v>
      </c>
      <c r="AC2249" s="68">
        <f>Z2250/Price_data_Daily[[#This Row],[S&amp;P500]]-1</f>
        <v>-8.4485589467444555E-3</v>
      </c>
      <c r="AD2249" s="70">
        <f t="shared" si="70"/>
        <v>1261.4210969842036</v>
      </c>
      <c r="AE2249" s="70">
        <f t="shared" si="71"/>
        <v>310.33698937377835</v>
      </c>
    </row>
    <row r="2250" spans="24:31">
      <c r="X2250" s="6">
        <v>44533</v>
      </c>
      <c r="Y2250" s="49">
        <v>752.93089999999995</v>
      </c>
      <c r="Z2250" s="49">
        <v>4538.4301999999998</v>
      </c>
      <c r="AA2250" s="49">
        <v>4.2999999999999997E-2</v>
      </c>
      <c r="AB2250" s="66">
        <f>Y2251/Price_data_Daily[[#This Row],[ASML]]-1</f>
        <v>-1.9610697342877015E-2</v>
      </c>
      <c r="AC2250" s="68">
        <f>Z2251/Price_data_Daily[[#This Row],[S&amp;P500]]-1</f>
        <v>1.1730862358531047E-2</v>
      </c>
      <c r="AD2250" s="70">
        <f t="shared" si="70"/>
        <v>1236.6837496293265</v>
      </c>
      <c r="AE2250" s="70">
        <f t="shared" si="71"/>
        <v>313.97750988088308</v>
      </c>
    </row>
    <row r="2251" spans="24:31">
      <c r="X2251" s="6">
        <v>44536</v>
      </c>
      <c r="Y2251" s="49">
        <v>738.16539999999998</v>
      </c>
      <c r="Z2251" s="49">
        <v>4591.6698999999999</v>
      </c>
      <c r="AA2251" s="49">
        <v>4.2999999999999997E-2</v>
      </c>
      <c r="AB2251" s="66">
        <f>Y2252/Price_data_Daily[[#This Row],[ASML]]-1</f>
        <v>6.5601015707319688E-2</v>
      </c>
      <c r="AC2251" s="68">
        <f>Z2252/Price_data_Daily[[#This Row],[S&amp;P500]]-1</f>
        <v>2.0707085237116063E-2</v>
      </c>
      <c r="AD2251" s="70">
        <f t="shared" si="70"/>
        <v>1317.8114597137469</v>
      </c>
      <c r="AE2251" s="70">
        <f t="shared" si="71"/>
        <v>320.47906894052397</v>
      </c>
    </row>
    <row r="2252" spans="24:31">
      <c r="X2252" s="6">
        <v>44537</v>
      </c>
      <c r="Y2252" s="49">
        <v>786.58979999999997</v>
      </c>
      <c r="Z2252" s="49">
        <v>4686.75</v>
      </c>
      <c r="AA2252" s="49">
        <v>5.8000000000000003E-2</v>
      </c>
      <c r="AB2252" s="66">
        <f>Y2253/Price_data_Daily[[#This Row],[ASML]]-1</f>
        <v>-2.592965227873445E-3</v>
      </c>
      <c r="AC2252" s="68">
        <f>Z2253/Price_data_Daily[[#This Row],[S&amp;P500]]-1</f>
        <v>3.0852936469836223E-3</v>
      </c>
      <c r="AD2252" s="70">
        <f t="shared" si="70"/>
        <v>1314.394420421816</v>
      </c>
      <c r="AE2252" s="70">
        <f t="shared" si="71"/>
        <v>321.4678409759174</v>
      </c>
    </row>
    <row r="2253" spans="24:31">
      <c r="X2253" s="6">
        <v>44538</v>
      </c>
      <c r="Y2253" s="49">
        <v>784.55020000000002</v>
      </c>
      <c r="Z2253" s="49">
        <v>4701.21</v>
      </c>
      <c r="AA2253" s="49">
        <v>0.06</v>
      </c>
      <c r="AB2253" s="66">
        <f>Y2254/Price_data_Daily[[#This Row],[ASML]]-1</f>
        <v>-3.8946647391078337E-2</v>
      </c>
      <c r="AC2253" s="68">
        <f>Z2254/Price_data_Daily[[#This Row],[S&amp;P500]]-1</f>
        <v>-7.1810874221742704E-3</v>
      </c>
      <c r="AD2253" s="70">
        <f t="shared" si="70"/>
        <v>1263.2031643968467</v>
      </c>
      <c r="AE2253" s="70">
        <f t="shared" si="71"/>
        <v>319.15935230645169</v>
      </c>
    </row>
    <row r="2254" spans="24:31">
      <c r="X2254" s="6">
        <v>44539</v>
      </c>
      <c r="Y2254" s="49">
        <v>753.99459999999999</v>
      </c>
      <c r="Z2254" s="49">
        <v>4667.4502000000002</v>
      </c>
      <c r="AA2254" s="49">
        <v>5.2999999999999999E-2</v>
      </c>
      <c r="AB2254" s="66">
        <f>Y2255/Price_data_Daily[[#This Row],[ASML]]-1</f>
        <v>1.1946504656664692E-2</v>
      </c>
      <c r="AC2254" s="68">
        <f>Z2255/Price_data_Daily[[#This Row],[S&amp;P500]]-1</f>
        <v>9.5490681400307587E-3</v>
      </c>
      <c r="AD2254" s="70">
        <f t="shared" ref="AD2254:AD2317" si="72">AD2253*(1+AB2254)</f>
        <v>1278.2940268826271</v>
      </c>
      <c r="AE2254" s="70">
        <f t="shared" ref="AE2254:AE2317" si="73">AE2253*(1+AC2254)</f>
        <v>322.20702670915409</v>
      </c>
    </row>
    <row r="2255" spans="24:31">
      <c r="X2255" s="6">
        <v>44540</v>
      </c>
      <c r="Y2255" s="49">
        <v>763.00220000000002</v>
      </c>
      <c r="Z2255" s="49">
        <v>4712.0200000000004</v>
      </c>
      <c r="AA2255" s="49">
        <v>0.05</v>
      </c>
      <c r="AB2255" s="66">
        <f>Y2256/Price_data_Daily[[#This Row],[ASML]]-1</f>
        <v>-2.2216711825994828E-2</v>
      </c>
      <c r="AC2255" s="68">
        <f>Z2256/Price_data_Daily[[#This Row],[S&amp;P500]]-1</f>
        <v>-9.1361666546407871E-3</v>
      </c>
      <c r="AD2255" s="70">
        <f t="shared" si="72"/>
        <v>1249.8945368584853</v>
      </c>
      <c r="AE2255" s="70">
        <f t="shared" si="73"/>
        <v>319.26328961584295</v>
      </c>
    </row>
    <row r="2256" spans="24:31">
      <c r="X2256" s="6">
        <v>44543</v>
      </c>
      <c r="Y2256" s="49">
        <v>746.05079999999998</v>
      </c>
      <c r="Z2256" s="49">
        <v>4668.9701999999997</v>
      </c>
      <c r="AA2256" s="49">
        <v>4.2999999999999997E-2</v>
      </c>
      <c r="AB2256" s="66">
        <f>Y2257/Price_data_Daily[[#This Row],[ASML]]-1</f>
        <v>-1.3185697274233799E-2</v>
      </c>
      <c r="AC2256" s="68">
        <f>Z2257/Price_data_Daily[[#This Row],[S&amp;P500]]-1</f>
        <v>-7.4706837923275149E-3</v>
      </c>
      <c r="AD2256" s="70">
        <f t="shared" si="72"/>
        <v>1233.4138058707506</v>
      </c>
      <c r="AE2256" s="70">
        <f t="shared" si="73"/>
        <v>316.87817453262471</v>
      </c>
    </row>
    <row r="2257" spans="24:31">
      <c r="X2257" s="6">
        <v>44544</v>
      </c>
      <c r="Y2257" s="49">
        <v>736.21360000000004</v>
      </c>
      <c r="Z2257" s="49">
        <v>4634.0897999999997</v>
      </c>
      <c r="AA2257" s="49">
        <v>4.8000000000000001E-2</v>
      </c>
      <c r="AB2257" s="66">
        <f>Y2258/Price_data_Daily[[#This Row],[ASML]]-1</f>
        <v>5.0146452062281854E-2</v>
      </c>
      <c r="AC2257" s="68">
        <f>Z2258/Price_data_Daily[[#This Row],[S&amp;P500]]-1</f>
        <v>1.63484747317586E-2</v>
      </c>
      <c r="AD2257" s="70">
        <f t="shared" si="72"/>
        <v>1295.2651321598048</v>
      </c>
      <c r="AE2257" s="70">
        <f t="shared" si="73"/>
        <v>322.05864936201709</v>
      </c>
    </row>
    <row r="2258" spans="24:31">
      <c r="X2258" s="6">
        <v>44545</v>
      </c>
      <c r="Y2258" s="49">
        <v>773.13210000000004</v>
      </c>
      <c r="Z2258" s="49">
        <v>4709.8500999999997</v>
      </c>
      <c r="AA2258" s="49">
        <v>4.4999999999999998E-2</v>
      </c>
      <c r="AB2258" s="66">
        <f>Y2259/Price_data_Daily[[#This Row],[ASML]]-1</f>
        <v>-4.6982009930773838E-2</v>
      </c>
      <c r="AC2258" s="68">
        <f>Z2259/Price_data_Daily[[#This Row],[S&amp;P500]]-1</f>
        <v>-8.7434205177782109E-3</v>
      </c>
      <c r="AD2258" s="70">
        <f t="shared" si="72"/>
        <v>1234.4109728576877</v>
      </c>
      <c r="AE2258" s="70">
        <f t="shared" si="73"/>
        <v>319.24275515925729</v>
      </c>
    </row>
    <row r="2259" spans="24:31">
      <c r="X2259" s="6">
        <v>44546</v>
      </c>
      <c r="Y2259" s="49">
        <v>736.80880000000002</v>
      </c>
      <c r="Z2259" s="49">
        <v>4668.6698999999999</v>
      </c>
      <c r="AA2259" s="49">
        <v>3.5000000000000003E-2</v>
      </c>
      <c r="AB2259" s="66">
        <f>Y2260/Price_data_Daily[[#This Row],[ASML]]-1</f>
        <v>-6.7947071207618004E-3</v>
      </c>
      <c r="AC2259" s="68">
        <f>Z2260/Price_data_Daily[[#This Row],[S&amp;P500]]-1</f>
        <v>-1.0287683864734221E-2</v>
      </c>
      <c r="AD2259" s="70">
        <f t="shared" si="72"/>
        <v>1226.0235118304652</v>
      </c>
      <c r="AE2259" s="70">
        <f t="shared" si="73"/>
        <v>315.95848661807207</v>
      </c>
    </row>
    <row r="2260" spans="24:31">
      <c r="X2260" s="6">
        <v>44547</v>
      </c>
      <c r="Y2260" s="49">
        <v>731.80240000000003</v>
      </c>
      <c r="Z2260" s="49">
        <v>4620.6400999999996</v>
      </c>
      <c r="AA2260" s="49">
        <v>0.03</v>
      </c>
      <c r="AB2260" s="66">
        <f>Y2261/Price_data_Daily[[#This Row],[ASML]]-1</f>
        <v>4.014198368302635E-3</v>
      </c>
      <c r="AC2260" s="68">
        <f>Z2261/Price_data_Daily[[#This Row],[S&amp;P500]]-1</f>
        <v>-1.1388054222184363E-2</v>
      </c>
      <c r="AD2260" s="70">
        <f t="shared" si="72"/>
        <v>1230.9450134111557</v>
      </c>
      <c r="AE2260" s="70">
        <f t="shared" si="73"/>
        <v>312.36033424050618</v>
      </c>
    </row>
    <row r="2261" spans="24:31">
      <c r="X2261" s="6">
        <v>44550</v>
      </c>
      <c r="Y2261" s="49">
        <v>734.74</v>
      </c>
      <c r="Z2261" s="49">
        <v>4568.0200000000004</v>
      </c>
      <c r="AA2261" s="49">
        <v>3.7999999999999999E-2</v>
      </c>
      <c r="AB2261" s="66">
        <f>Y2262/Price_data_Daily[[#This Row],[ASML]]-1</f>
        <v>4.0059476821732831E-2</v>
      </c>
      <c r="AC2261" s="68">
        <f>Z2262/Price_data_Daily[[#This Row],[S&amp;P500]]-1</f>
        <v>1.7777943178882483E-2</v>
      </c>
      <c r="AD2261" s="70">
        <f t="shared" si="72"/>
        <v>1280.2560266447276</v>
      </c>
      <c r="AE2261" s="70">
        <f t="shared" si="73"/>
        <v>317.91345851397062</v>
      </c>
    </row>
    <row r="2262" spans="24:31">
      <c r="X2262" s="6">
        <v>44551</v>
      </c>
      <c r="Y2262" s="49">
        <v>764.17330000000004</v>
      </c>
      <c r="Z2262" s="49">
        <v>4649.2299999999996</v>
      </c>
      <c r="AA2262" s="49">
        <v>6.5000000000000002E-2</v>
      </c>
      <c r="AB2262" s="66">
        <f>Y2263/Price_data_Daily[[#This Row],[ASML]]-1</f>
        <v>1.1595799015746699E-2</v>
      </c>
      <c r="AC2262" s="68">
        <f>Z2263/Price_data_Daily[[#This Row],[S&amp;P500]]-1</f>
        <v>1.0180201882892481E-2</v>
      </c>
      <c r="AD2262" s="70">
        <f t="shared" si="72"/>
        <v>1295.1016182183982</v>
      </c>
      <c r="AE2262" s="70">
        <f t="shared" si="73"/>
        <v>321.1498817029314</v>
      </c>
    </row>
    <row r="2263" spans="24:31">
      <c r="X2263" s="6">
        <v>44552</v>
      </c>
      <c r="Y2263" s="49">
        <v>773.03449999999998</v>
      </c>
      <c r="Z2263" s="49">
        <v>4696.5600999999997</v>
      </c>
      <c r="AA2263" s="49">
        <v>6.5000000000000002E-2</v>
      </c>
      <c r="AB2263" s="66">
        <f>Y2264/Price_data_Daily[[#This Row],[ASML]]-1</f>
        <v>1.1727937110180831E-2</v>
      </c>
      <c r="AC2263" s="68">
        <f>Z2264/Price_data_Daily[[#This Row],[S&amp;P500]]-1</f>
        <v>6.2236827332413647E-3</v>
      </c>
      <c r="AD2263" s="70">
        <f t="shared" si="72"/>
        <v>1310.2904885481571</v>
      </c>
      <c r="AE2263" s="70">
        <f t="shared" si="73"/>
        <v>323.14861667646846</v>
      </c>
    </row>
    <row r="2264" spans="24:31">
      <c r="X2264" s="6">
        <v>44553</v>
      </c>
      <c r="Y2264" s="49">
        <v>782.10059999999999</v>
      </c>
      <c r="Z2264" s="49">
        <v>4725.79</v>
      </c>
      <c r="AA2264" s="49">
        <v>5.8000000000000003E-2</v>
      </c>
      <c r="AB2264" s="66">
        <f>Y2265/Price_data_Daily[[#This Row],[ASML]]-1</f>
        <v>1.250299513898856E-2</v>
      </c>
      <c r="AC2264" s="68">
        <f>Z2265/Price_data_Daily[[#This Row],[S&amp;P500]]-1</f>
        <v>1.3838934865916697E-2</v>
      </c>
      <c r="AD2264" s="70">
        <f t="shared" si="72"/>
        <v>1326.6730441571376</v>
      </c>
      <c r="AE2264" s="70">
        <f t="shared" si="73"/>
        <v>327.62064933466519</v>
      </c>
    </row>
    <row r="2265" spans="24:31">
      <c r="X2265" s="6">
        <v>44557</v>
      </c>
      <c r="Y2265" s="49">
        <v>791.87919999999997</v>
      </c>
      <c r="Z2265" s="49">
        <v>4791.1899000000003</v>
      </c>
      <c r="AA2265" s="49">
        <v>4.2999999999999997E-2</v>
      </c>
      <c r="AB2265" s="66">
        <f>Y2266/Price_data_Daily[[#This Row],[ASML]]-1</f>
        <v>-8.2076912741236852E-3</v>
      </c>
      <c r="AC2265" s="68">
        <f>Z2266/Price_data_Daily[[#This Row],[S&amp;P500]]-1</f>
        <v>-1.0101457260127678E-3</v>
      </c>
      <c r="AD2265" s="70">
        <f t="shared" si="72"/>
        <v>1315.784121388994</v>
      </c>
      <c r="AE2265" s="70">
        <f t="shared" si="73"/>
        <v>327.28970473598628</v>
      </c>
    </row>
    <row r="2266" spans="24:31">
      <c r="X2266" s="6">
        <v>44558</v>
      </c>
      <c r="Y2266" s="49">
        <v>785.37969999999996</v>
      </c>
      <c r="Z2266" s="49">
        <v>4786.3500999999997</v>
      </c>
      <c r="AA2266" s="49">
        <v>0.05</v>
      </c>
      <c r="AB2266" s="66">
        <f>Y2267/Price_data_Daily[[#This Row],[ASML]]-1</f>
        <v>-3.4668581324421854E-3</v>
      </c>
      <c r="AC2266" s="68">
        <f>Z2267/Price_data_Daily[[#This Row],[S&amp;P500]]-1</f>
        <v>1.4019032999696979E-3</v>
      </c>
      <c r="AD2266" s="70">
        <f t="shared" si="72"/>
        <v>1311.2224845072183</v>
      </c>
      <c r="AE2266" s="70">
        <f t="shared" si="73"/>
        <v>327.74853325310175</v>
      </c>
    </row>
    <row r="2267" spans="24:31">
      <c r="X2267" s="6">
        <v>44559</v>
      </c>
      <c r="Y2267" s="49">
        <v>782.65689999999995</v>
      </c>
      <c r="Z2267" s="49">
        <v>4793.0600999999997</v>
      </c>
      <c r="AA2267" s="49">
        <v>4.4999999999999998E-2</v>
      </c>
      <c r="AB2267" s="66">
        <f>Y2268/Price_data_Daily[[#This Row],[ASML]]-1</f>
        <v>-2.194575937425336E-3</v>
      </c>
      <c r="AC2267" s="68">
        <f>Z2268/Price_data_Daily[[#This Row],[S&amp;P500]]-1</f>
        <v>-2.9897601325716838E-3</v>
      </c>
      <c r="AD2267" s="70">
        <f t="shared" si="72"/>
        <v>1308.3449071941077</v>
      </c>
      <c r="AE2267" s="70">
        <f t="shared" si="73"/>
        <v>326.76864375487281</v>
      </c>
    </row>
    <row r="2268" spans="24:31">
      <c r="X2268" s="6">
        <v>44560</v>
      </c>
      <c r="Y2268" s="49">
        <v>780.9393</v>
      </c>
      <c r="Z2268" s="49">
        <v>4778.7299999999996</v>
      </c>
      <c r="AA2268" s="49">
        <v>2.5000000000000001E-2</v>
      </c>
      <c r="AB2268" s="66">
        <f>Y2269/Price_data_Daily[[#This Row],[ASML]]-1</f>
        <v>-5.0986036942948232E-3</v>
      </c>
      <c r="AC2268" s="68">
        <f>Z2269/Price_data_Daily[[#This Row],[S&amp;P500]]-1</f>
        <v>-2.6261789220147769E-3</v>
      </c>
      <c r="AD2268" s="70">
        <f t="shared" si="72"/>
        <v>1301.674175016876</v>
      </c>
      <c r="AE2268" s="70">
        <f t="shared" si="73"/>
        <v>325.91049083026843</v>
      </c>
    </row>
    <row r="2269" spans="24:31">
      <c r="X2269" s="6">
        <v>44561</v>
      </c>
      <c r="Y2269" s="49">
        <v>776.95759999999996</v>
      </c>
      <c r="Z2269" s="49">
        <v>4766.1801999999998</v>
      </c>
      <c r="AA2269" s="49">
        <v>3.3000000000000002E-2</v>
      </c>
      <c r="AB2269" s="66">
        <f>Y2270/Price_data_Daily[[#This Row],[ASML]]-1</f>
        <v>1.6957167289437525E-3</v>
      </c>
      <c r="AC2269" s="68">
        <f>Z2270/Price_data_Daily[[#This Row],[S&amp;P500]]-1</f>
        <v>6.3740561047187505E-3</v>
      </c>
      <c r="AD2269" s="70">
        <f t="shared" si="72"/>
        <v>1303.8814456910861</v>
      </c>
      <c r="AE2269" s="70">
        <f t="shared" si="73"/>
        <v>327.98786258393699</v>
      </c>
    </row>
    <row r="2270" spans="24:31">
      <c r="X2270" s="6">
        <v>44564</v>
      </c>
      <c r="Y2270" s="49">
        <v>778.27509999999995</v>
      </c>
      <c r="Z2270" s="49">
        <v>4796.5600999999997</v>
      </c>
      <c r="AA2270" s="49">
        <v>5.2999999999999999E-2</v>
      </c>
      <c r="AB2270" s="66">
        <f>Y2271/Price_data_Daily[[#This Row],[ASML]]-1</f>
        <v>-2.2946898853631437E-2</v>
      </c>
      <c r="AC2270" s="68">
        <f>Z2271/Price_data_Daily[[#This Row],[S&amp;P500]]-1</f>
        <v>-6.296387279708382E-4</v>
      </c>
      <c r="AD2270" s="70">
        <f t="shared" si="72"/>
        <v>1273.9614100396861</v>
      </c>
      <c r="AE2270" s="70">
        <f t="shared" si="73"/>
        <v>327.78134872334977</v>
      </c>
    </row>
    <row r="2271" spans="24:31">
      <c r="X2271" s="6">
        <v>44565</v>
      </c>
      <c r="Y2271" s="49">
        <v>760.41610000000003</v>
      </c>
      <c r="Z2271" s="49">
        <v>4793.54</v>
      </c>
      <c r="AA2271" s="49">
        <v>0.08</v>
      </c>
      <c r="AB2271" s="66">
        <f>Y2272/Price_data_Daily[[#This Row],[ASML]]-1</f>
        <v>-4.3019078633395602E-2</v>
      </c>
      <c r="AC2271" s="68">
        <f>Z2272/Price_data_Daily[[#This Row],[S&amp;P500]]-1</f>
        <v>-1.9392745236297193E-2</v>
      </c>
      <c r="AD2271" s="70">
        <f t="shared" si="72"/>
        <v>1219.1567639652774</v>
      </c>
      <c r="AE2271" s="70">
        <f t="shared" si="73"/>
        <v>321.42476853434795</v>
      </c>
    </row>
    <row r="2272" spans="24:31">
      <c r="X2272" s="6">
        <v>44566</v>
      </c>
      <c r="Y2272" s="49">
        <v>727.70370000000003</v>
      </c>
      <c r="Z2272" s="49">
        <v>4700.5801000000001</v>
      </c>
      <c r="AA2272" s="49">
        <v>8.5000000000000006E-2</v>
      </c>
      <c r="AB2272" s="66">
        <f>Y2273/Price_data_Daily[[#This Row],[ASML]]-1</f>
        <v>2.3401832366662267E-2</v>
      </c>
      <c r="AC2272" s="68">
        <f>Z2273/Price_data_Daily[[#This Row],[S&amp;P500]]-1</f>
        <v>-9.6377466262098643E-4</v>
      </c>
      <c r="AD2272" s="70">
        <f t="shared" si="72"/>
        <v>1247.6872661842751</v>
      </c>
      <c r="AE2272" s="70">
        <f t="shared" si="73"/>
        <v>321.11498748649575</v>
      </c>
    </row>
    <row r="2273" spans="24:31">
      <c r="X2273" s="6">
        <v>44567</v>
      </c>
      <c r="Y2273" s="49">
        <v>744.73329999999999</v>
      </c>
      <c r="Z2273" s="49">
        <v>4696.0497999999998</v>
      </c>
      <c r="AA2273" s="49">
        <v>0.09</v>
      </c>
      <c r="AB2273" s="66">
        <f>Y2274/Price_data_Daily[[#This Row],[ASML]]-1</f>
        <v>-9.199132091985196E-3</v>
      </c>
      <c r="AC2273" s="68">
        <f>Z2274/Price_data_Daily[[#This Row],[S&amp;P500]]-1</f>
        <v>-4.0502125850537807E-3</v>
      </c>
      <c r="AD2273" s="70">
        <f t="shared" si="72"/>
        <v>1236.2096262131581</v>
      </c>
      <c r="AE2273" s="70">
        <f t="shared" si="73"/>
        <v>319.81440352292856</v>
      </c>
    </row>
    <row r="2274" spans="24:31">
      <c r="X2274" s="6">
        <v>44568</v>
      </c>
      <c r="Y2274" s="49">
        <v>737.88239999999996</v>
      </c>
      <c r="Z2274" s="49">
        <v>4677.0298000000003</v>
      </c>
      <c r="AA2274" s="49">
        <v>8.7999999999999995E-2</v>
      </c>
      <c r="AB2274" s="66">
        <f>Y2275/Price_data_Daily[[#This Row],[ASML]]-1</f>
        <v>-3.8262194626135448E-2</v>
      </c>
      <c r="AC2274" s="68">
        <f>Z2275/Price_data_Daily[[#This Row],[S&amp;P500]]-1</f>
        <v>-1.441042774625978E-3</v>
      </c>
      <c r="AD2274" s="70">
        <f t="shared" si="72"/>
        <v>1188.9095328962881</v>
      </c>
      <c r="AE2274" s="70">
        <f t="shared" si="73"/>
        <v>319.35353728751051</v>
      </c>
    </row>
    <row r="2275" spans="24:31">
      <c r="X2275" s="6">
        <v>44571</v>
      </c>
      <c r="Y2275" s="49">
        <v>709.64940000000001</v>
      </c>
      <c r="Z2275" s="49">
        <v>4670.29</v>
      </c>
      <c r="AA2275" s="49">
        <v>0.09</v>
      </c>
      <c r="AB2275" s="66">
        <f>Y2276/Price_data_Daily[[#This Row],[ASML]]-1</f>
        <v>2.736703504575555E-3</v>
      </c>
      <c r="AC2275" s="68">
        <f>Z2276/Price_data_Daily[[#This Row],[S&amp;P500]]-1</f>
        <v>9.1599879236621273E-3</v>
      </c>
      <c r="AD2275" s="70">
        <f t="shared" si="72"/>
        <v>1192.1632257815886</v>
      </c>
      <c r="AE2275" s="70">
        <f t="shared" si="73"/>
        <v>322.2788118324429</v>
      </c>
    </row>
    <row r="2276" spans="24:31">
      <c r="X2276" s="6">
        <v>44572</v>
      </c>
      <c r="Y2276" s="49">
        <v>711.5915</v>
      </c>
      <c r="Z2276" s="49">
        <v>4713.0698000000002</v>
      </c>
      <c r="AA2276" s="49">
        <v>0.11799999999999999</v>
      </c>
      <c r="AB2276" s="66">
        <f>Y2277/Price_data_Daily[[#This Row],[ASML]]-1</f>
        <v>1.784239974760804E-2</v>
      </c>
      <c r="AC2276" s="68">
        <f>Z2277/Price_data_Daily[[#This Row],[S&amp;P500]]-1</f>
        <v>2.8177600934320424E-3</v>
      </c>
      <c r="AD2276" s="70">
        <f t="shared" si="72"/>
        <v>1213.4342786203815</v>
      </c>
      <c r="AE2276" s="70">
        <f t="shared" si="73"/>
        <v>323.18691620738304</v>
      </c>
    </row>
    <row r="2277" spans="24:31">
      <c r="X2277" s="6">
        <v>44573</v>
      </c>
      <c r="Y2277" s="49">
        <v>724.28800000000001</v>
      </c>
      <c r="Z2277" s="49">
        <v>4726.3500999999997</v>
      </c>
      <c r="AA2277" s="49">
        <v>0.115</v>
      </c>
      <c r="AB2277" s="66">
        <f>Y2278/Price_data_Daily[[#This Row],[ASML]]-1</f>
        <v>-1.6290066934700032E-2</v>
      </c>
      <c r="AC2277" s="68">
        <f>Z2278/Price_data_Daily[[#This Row],[S&amp;P500]]-1</f>
        <v>-1.4243612634620373E-2</v>
      </c>
      <c r="AD2277" s="70">
        <f t="shared" si="72"/>
        <v>1193.6673530007961</v>
      </c>
      <c r="AE2277" s="70">
        <f t="shared" si="73"/>
        <v>318.58356696434754</v>
      </c>
    </row>
    <row r="2278" spans="24:31">
      <c r="X2278" s="6">
        <v>44574</v>
      </c>
      <c r="Y2278" s="49">
        <v>712.48929999999996</v>
      </c>
      <c r="Z2278" s="49">
        <v>4659.0298000000003</v>
      </c>
      <c r="AA2278" s="49">
        <v>0.11</v>
      </c>
      <c r="AB2278" s="66">
        <f>Y2279/Price_data_Daily[[#This Row],[ASML]]-1</f>
        <v>1.9792437584676748E-2</v>
      </c>
      <c r="AC2278" s="68">
        <f>Z2279/Price_data_Daily[[#This Row],[S&amp;P500]]-1</f>
        <v>8.1997758417418076E-4</v>
      </c>
      <c r="AD2278" s="70">
        <f t="shared" si="72"/>
        <v>1217.2929395819306</v>
      </c>
      <c r="AE2278" s="70">
        <f t="shared" si="73"/>
        <v>318.84479834794456</v>
      </c>
    </row>
    <row r="2279" spans="24:31">
      <c r="X2279" s="6">
        <v>44575</v>
      </c>
      <c r="Y2279" s="49">
        <v>726.59119999999996</v>
      </c>
      <c r="Z2279" s="49">
        <v>4662.8500999999997</v>
      </c>
      <c r="AA2279" s="49">
        <v>0.11799999999999999</v>
      </c>
      <c r="AB2279" s="66">
        <f>Y2280/Price_data_Daily[[#This Row],[ASML]]-1</f>
        <v>-3.9353765914037941E-2</v>
      </c>
      <c r="AC2279" s="68">
        <f>Z2280/Price_data_Daily[[#This Row],[S&amp;P500]]-1</f>
        <v>-1.8387938312664054E-2</v>
      </c>
      <c r="AD2279" s="70">
        <f t="shared" si="72"/>
        <v>1169.3878781888122</v>
      </c>
      <c r="AE2279" s="70">
        <f t="shared" si="73"/>
        <v>312.98189986460875</v>
      </c>
    </row>
    <row r="2280" spans="24:31">
      <c r="X2280" s="6">
        <v>44579</v>
      </c>
      <c r="Y2280" s="49">
        <v>697.99710000000005</v>
      </c>
      <c r="Z2280" s="49">
        <v>4577.1099000000004</v>
      </c>
      <c r="AA2280" s="49">
        <v>0.13</v>
      </c>
      <c r="AB2280" s="66">
        <f>Y2281/Price_data_Daily[[#This Row],[ASML]]-1</f>
        <v>-2.2943505066138514E-2</v>
      </c>
      <c r="AC2280" s="68">
        <f>Z2281/Price_data_Daily[[#This Row],[S&amp;P500]]-1</f>
        <v>-9.6895423026658323E-3</v>
      </c>
      <c r="AD2280" s="70">
        <f t="shared" si="72"/>
        <v>1142.5580214813062</v>
      </c>
      <c r="AE2280" s="70">
        <f t="shared" si="73"/>
        <v>309.94924850590189</v>
      </c>
    </row>
    <row r="2281" spans="24:31">
      <c r="X2281" s="6">
        <v>44580</v>
      </c>
      <c r="Y2281" s="49">
        <v>681.98260000000005</v>
      </c>
      <c r="Z2281" s="49">
        <v>4532.7597999999998</v>
      </c>
      <c r="AA2281" s="49">
        <v>0.16500000000000001</v>
      </c>
      <c r="AB2281" s="66">
        <f>Y2282/Price_data_Daily[[#This Row],[ASML]]-1</f>
        <v>1.093253698848029E-2</v>
      </c>
      <c r="AC2281" s="68">
        <f>Z2282/Price_data_Daily[[#This Row],[S&amp;P500]]-1</f>
        <v>-1.1037381685215286E-2</v>
      </c>
      <c r="AD2281" s="70">
        <f t="shared" si="72"/>
        <v>1155.0490793126355</v>
      </c>
      <c r="AE2281" s="70">
        <f t="shared" si="73"/>
        <v>306.52822034709664</v>
      </c>
    </row>
    <row r="2282" spans="24:31">
      <c r="X2282" s="6">
        <v>44581</v>
      </c>
      <c r="Y2282" s="49">
        <v>689.4384</v>
      </c>
      <c r="Z2282" s="49">
        <v>4482.7299999999996</v>
      </c>
      <c r="AA2282" s="49">
        <v>0.16800000000000001</v>
      </c>
      <c r="AB2282" s="66">
        <f>Y2283/Price_data_Daily[[#This Row],[ASML]]-1</f>
        <v>-1.6603948953235026E-2</v>
      </c>
      <c r="AC2282" s="68">
        <f>Z2283/Price_data_Daily[[#This Row],[S&amp;P500]]-1</f>
        <v>-1.8914835379333361E-2</v>
      </c>
      <c r="AD2282" s="70">
        <f t="shared" si="72"/>
        <v>1135.8707033612475</v>
      </c>
      <c r="AE2282" s="70">
        <f t="shared" si="73"/>
        <v>300.73028952011128</v>
      </c>
    </row>
    <row r="2283" spans="24:31">
      <c r="X2283" s="6">
        <v>44582</v>
      </c>
      <c r="Y2283" s="49">
        <v>677.99099999999999</v>
      </c>
      <c r="Z2283" s="49">
        <v>4397.9399000000003</v>
      </c>
      <c r="AA2283" s="49">
        <v>0.158</v>
      </c>
      <c r="AB2283" s="66">
        <f>Y2284/Price_data_Daily[[#This Row],[ASML]]-1</f>
        <v>-1.0522116075287191E-2</v>
      </c>
      <c r="AC2283" s="68">
        <f>Z2284/Price_data_Daily[[#This Row],[S&amp;P500]]-1</f>
        <v>2.7717522924766147E-3</v>
      </c>
      <c r="AD2283" s="70">
        <f t="shared" si="72"/>
        <v>1123.9189399739623</v>
      </c>
      <c r="AE2283" s="70">
        <f t="shared" si="73"/>
        <v>301.5638393895058</v>
      </c>
    </row>
    <row r="2284" spans="24:31">
      <c r="X2284" s="6">
        <v>44585</v>
      </c>
      <c r="Y2284" s="49">
        <v>670.85709999999995</v>
      </c>
      <c r="Z2284" s="49">
        <v>4410.1298999999999</v>
      </c>
      <c r="AA2284" s="49">
        <v>0.155</v>
      </c>
      <c r="AB2284" s="66">
        <f>Y2285/Price_data_Daily[[#This Row],[ASML]]-1</f>
        <v>-5.651561263941296E-2</v>
      </c>
      <c r="AC2284" s="68">
        <f>Z2285/Price_data_Daily[[#This Row],[S&amp;P500]]-1</f>
        <v>-1.2171909040593065E-2</v>
      </c>
      <c r="AD2284" s="70">
        <f t="shared" si="72"/>
        <v>1060.3999725242943</v>
      </c>
      <c r="AE2284" s="70">
        <f t="shared" si="73"/>
        <v>297.89323176652471</v>
      </c>
    </row>
    <row r="2285" spans="24:31">
      <c r="X2285" s="6">
        <v>44586</v>
      </c>
      <c r="Y2285" s="49">
        <v>632.94320000000005</v>
      </c>
      <c r="Z2285" s="49">
        <v>4356.4502000000002</v>
      </c>
      <c r="AA2285" s="49">
        <v>0.185</v>
      </c>
      <c r="AB2285" s="66">
        <f>Y2286/Price_data_Daily[[#This Row],[ASML]]-1</f>
        <v>7.2314545760188143E-3</v>
      </c>
      <c r="AC2285" s="68">
        <f>Z2286/Price_data_Daily[[#This Row],[S&amp;P500]]-1</f>
        <v>-1.4966313628468342E-3</v>
      </c>
      <c r="AD2285" s="70">
        <f t="shared" si="72"/>
        <v>1068.0682067580153</v>
      </c>
      <c r="AE2285" s="70">
        <f t="shared" si="73"/>
        <v>297.44739541308314</v>
      </c>
    </row>
    <row r="2286" spans="24:31">
      <c r="X2286" s="6">
        <v>44587</v>
      </c>
      <c r="Y2286" s="49">
        <v>637.52030000000002</v>
      </c>
      <c r="Z2286" s="49">
        <v>4349.9301999999998</v>
      </c>
      <c r="AA2286" s="49">
        <v>0.17799999999999999</v>
      </c>
      <c r="AB2286" s="66">
        <f>Y2287/Price_data_Daily[[#This Row],[ASML]]-1</f>
        <v>-2.8472818826318247E-2</v>
      </c>
      <c r="AC2286" s="68">
        <f>Z2287/Price_data_Daily[[#This Row],[S&amp;P500]]-1</f>
        <v>-5.3840863929265348E-3</v>
      </c>
      <c r="AD2286" s="70">
        <f t="shared" si="72"/>
        <v>1037.6572942128437</v>
      </c>
      <c r="AE2286" s="70">
        <f t="shared" si="73"/>
        <v>295.84591293882812</v>
      </c>
    </row>
    <row r="2287" spans="24:31">
      <c r="X2287" s="6">
        <v>44588</v>
      </c>
      <c r="Y2287" s="49">
        <v>619.36829999999998</v>
      </c>
      <c r="Z2287" s="49">
        <v>4326.5097999999998</v>
      </c>
      <c r="AA2287" s="49">
        <v>0.185</v>
      </c>
      <c r="AB2287" s="66">
        <f>Y2288/Price_data_Daily[[#This Row],[ASML]]-1</f>
        <v>1.6244938593079405E-2</v>
      </c>
      <c r="AC2287" s="68">
        <f>Z2288/Price_data_Daily[[#This Row],[S&amp;P500]]-1</f>
        <v>2.4347639291144141E-2</v>
      </c>
      <c r="AD2287" s="70">
        <f t="shared" si="72"/>
        <v>1054.5139732379923</v>
      </c>
      <c r="AE2287" s="70">
        <f t="shared" si="73"/>
        <v>303.04906251282193</v>
      </c>
    </row>
    <row r="2288" spans="24:31">
      <c r="X2288" s="6">
        <v>44589</v>
      </c>
      <c r="Y2288" s="49">
        <v>629.42989999999998</v>
      </c>
      <c r="Z2288" s="49">
        <v>4431.8500999999997</v>
      </c>
      <c r="AA2288" s="49">
        <v>0.17299999999999999</v>
      </c>
      <c r="AB2288" s="66">
        <f>Y2289/Price_data_Daily[[#This Row],[ASML]]-1</f>
        <v>4.9971410636831859E-2</v>
      </c>
      <c r="AC2288" s="68">
        <f>Z2289/Price_data_Daily[[#This Row],[S&amp;P500]]-1</f>
        <v>1.8885950136264817E-2</v>
      </c>
      <c r="AD2288" s="70">
        <f t="shared" si="72"/>
        <v>1107.2095240169451</v>
      </c>
      <c r="AE2288" s="70">
        <f t="shared" si="73"/>
        <v>308.77243199628089</v>
      </c>
    </row>
    <row r="2289" spans="24:31">
      <c r="X2289" s="6">
        <v>44592</v>
      </c>
      <c r="Y2289" s="49">
        <v>660.88340000000005</v>
      </c>
      <c r="Z2289" s="49">
        <v>4515.5497999999998</v>
      </c>
      <c r="AA2289" s="49">
        <v>0.17299999999999999</v>
      </c>
      <c r="AB2289" s="66">
        <f>Y2290/Price_data_Daily[[#This Row],[ASML]]-1</f>
        <v>6.3200255899904523E-3</v>
      </c>
      <c r="AC2289" s="68">
        <f>Z2290/Price_data_Daily[[#This Row],[S&amp;P500]]-1</f>
        <v>6.862995952342299E-3</v>
      </c>
      <c r="AD2289" s="70">
        <f t="shared" si="72"/>
        <v>1114.2071165422133</v>
      </c>
      <c r="AE2289" s="70">
        <f t="shared" si="73"/>
        <v>310.89153594726628</v>
      </c>
    </row>
    <row r="2290" spans="24:31">
      <c r="X2290" s="6">
        <v>44593</v>
      </c>
      <c r="Y2290" s="49">
        <v>665.06020000000001</v>
      </c>
      <c r="Z2290" s="49">
        <v>4546.54</v>
      </c>
      <c r="AA2290" s="49">
        <v>0.20300000000000001</v>
      </c>
      <c r="AB2290" s="66">
        <f>Y2291/Price_data_Daily[[#This Row],[ASML]]-1</f>
        <v>7.7331345342872559E-3</v>
      </c>
      <c r="AC2290" s="68">
        <f>Z2291/Price_data_Daily[[#This Row],[S&amp;P500]]-1</f>
        <v>9.4225279003374851E-3</v>
      </c>
      <c r="AD2290" s="70">
        <f t="shared" si="72"/>
        <v>1122.8234300734946</v>
      </c>
      <c r="AE2290" s="70">
        <f t="shared" si="73"/>
        <v>313.82092011870816</v>
      </c>
    </row>
    <row r="2291" spans="24:31">
      <c r="X2291" s="6">
        <v>44594</v>
      </c>
      <c r="Y2291" s="49">
        <v>670.20320000000004</v>
      </c>
      <c r="Z2291" s="49">
        <v>4589.3798999999999</v>
      </c>
      <c r="AA2291" s="49">
        <v>0.185</v>
      </c>
      <c r="AB2291" s="66">
        <f>Y2292/Price_data_Daily[[#This Row],[ASML]]-1</f>
        <v>-5.9439137264638564E-2</v>
      </c>
      <c r="AC2291" s="68">
        <f>Z2292/Price_data_Daily[[#This Row],[S&amp;P500]]-1</f>
        <v>-2.4391094753345555E-2</v>
      </c>
      <c r="AD2291" s="70">
        <f t="shared" si="72"/>
        <v>1056.083774089404</v>
      </c>
      <c r="AE2291" s="70">
        <f t="shared" si="73"/>
        <v>306.16648432051068</v>
      </c>
    </row>
    <row r="2292" spans="24:31">
      <c r="X2292" s="6">
        <v>44595</v>
      </c>
      <c r="Y2292" s="49">
        <v>630.36689999999999</v>
      </c>
      <c r="Z2292" s="49">
        <v>4477.4399000000003</v>
      </c>
      <c r="AA2292" s="49">
        <v>0.193</v>
      </c>
      <c r="AB2292" s="66">
        <f>Y2293/Price_data_Daily[[#This Row],[ASML]]-1</f>
        <v>1.065125722813165E-2</v>
      </c>
      <c r="AC2292" s="68">
        <f>Z2293/Price_data_Daily[[#This Row],[S&amp;P500]]-1</f>
        <v>5.1569424750961268E-3</v>
      </c>
      <c r="AD2292" s="70">
        <f t="shared" si="72"/>
        <v>1067.3323940216862</v>
      </c>
      <c r="AE2292" s="70">
        <f t="shared" si="73"/>
        <v>307.74536726795395</v>
      </c>
    </row>
    <row r="2293" spans="24:31">
      <c r="X2293" s="6">
        <v>44596</v>
      </c>
      <c r="Y2293" s="49">
        <v>637.08109999999999</v>
      </c>
      <c r="Z2293" s="49">
        <v>4500.5298000000003</v>
      </c>
      <c r="AA2293" s="49">
        <v>0.223</v>
      </c>
      <c r="AB2293" s="66">
        <f>Y2294/Price_data_Daily[[#This Row],[ASML]]-1</f>
        <v>-4.2586414822225471E-3</v>
      </c>
      <c r="AC2293" s="68">
        <f>Z2294/Price_data_Daily[[#This Row],[S&amp;P500]]-1</f>
        <v>-3.70171973975153E-3</v>
      </c>
      <c r="AD2293" s="70">
        <f t="shared" si="72"/>
        <v>1062.7870080131856</v>
      </c>
      <c r="AE2293" s="70">
        <f t="shared" si="73"/>
        <v>306.60618016712107</v>
      </c>
    </row>
    <row r="2294" spans="24:31">
      <c r="X2294" s="6">
        <v>44599</v>
      </c>
      <c r="Y2294" s="49">
        <v>634.36800000000005</v>
      </c>
      <c r="Z2294" s="49">
        <v>4483.8701000000001</v>
      </c>
      <c r="AA2294" s="49">
        <v>0.20300000000000001</v>
      </c>
      <c r="AB2294" s="66">
        <f>Y2295/Price_data_Daily[[#This Row],[ASML]]-1</f>
        <v>5.2921963276835182E-3</v>
      </c>
      <c r="AC2294" s="68">
        <f>Z2295/Price_data_Daily[[#This Row],[S&amp;P500]]-1</f>
        <v>8.4012023452686435E-3</v>
      </c>
      <c r="AD2294" s="70">
        <f t="shared" si="72"/>
        <v>1068.4114855141029</v>
      </c>
      <c r="AE2294" s="70">
        <f t="shared" si="73"/>
        <v>309.18204072701496</v>
      </c>
    </row>
    <row r="2295" spans="24:31">
      <c r="X2295" s="6">
        <v>44600</v>
      </c>
      <c r="Y2295" s="49">
        <v>637.72519999999997</v>
      </c>
      <c r="Z2295" s="49">
        <v>4521.54</v>
      </c>
      <c r="AA2295" s="49">
        <v>0.27500000000000002</v>
      </c>
      <c r="AB2295" s="66">
        <f>Y2296/Price_data_Daily[[#This Row],[ASML]]-1</f>
        <v>4.1164752467049981E-2</v>
      </c>
      <c r="AC2295" s="68">
        <f>Z2296/Price_data_Daily[[#This Row],[S&amp;P500]]-1</f>
        <v>1.4517222008430641E-2</v>
      </c>
      <c r="AD2295" s="70">
        <f t="shared" si="72"/>
        <v>1112.392379848244</v>
      </c>
      <c r="AE2295" s="70">
        <f t="shared" si="73"/>
        <v>313.6705050532687</v>
      </c>
    </row>
    <row r="2296" spans="24:31">
      <c r="X2296" s="6">
        <v>44601</v>
      </c>
      <c r="Y2296" s="49">
        <v>663.97699999999998</v>
      </c>
      <c r="Z2296" s="49">
        <v>4587.1801999999998</v>
      </c>
      <c r="AA2296" s="49">
        <v>0.27</v>
      </c>
      <c r="AB2296" s="66">
        <f>Y2297/Price_data_Daily[[#This Row],[ASML]]-1</f>
        <v>-3.4525292291751053E-2</v>
      </c>
      <c r="AC2296" s="68">
        <f>Z2297/Price_data_Daily[[#This Row],[S&amp;P500]]-1</f>
        <v>-1.8115726083749562E-2</v>
      </c>
      <c r="AD2296" s="70">
        <f t="shared" si="72"/>
        <v>1073.9867077908668</v>
      </c>
      <c r="AE2296" s="70">
        <f t="shared" si="73"/>
        <v>307.98813610317228</v>
      </c>
    </row>
    <row r="2297" spans="24:31">
      <c r="X2297" s="6">
        <v>44602</v>
      </c>
      <c r="Y2297" s="49">
        <v>641.053</v>
      </c>
      <c r="Z2297" s="49">
        <v>4504.0801000000001</v>
      </c>
      <c r="AA2297" s="49">
        <v>0.37</v>
      </c>
      <c r="AB2297" s="66">
        <f>Y2298/Price_data_Daily[[#This Row],[ASML]]-1</f>
        <v>-4.3599983152718957E-2</v>
      </c>
      <c r="AC2297" s="68">
        <f>Z2298/Price_data_Daily[[#This Row],[S&amp;P500]]-1</f>
        <v>-1.8969467261472639E-2</v>
      </c>
      <c r="AD2297" s="70">
        <f t="shared" si="72"/>
        <v>1027.1609054249409</v>
      </c>
      <c r="AE2297" s="70">
        <f t="shared" si="73"/>
        <v>302.14576523844119</v>
      </c>
    </row>
    <row r="2298" spans="24:31">
      <c r="X2298" s="6">
        <v>44603</v>
      </c>
      <c r="Y2298" s="49">
        <v>613.10310000000004</v>
      </c>
      <c r="Z2298" s="49">
        <v>4418.6400999999996</v>
      </c>
      <c r="AA2298" s="49">
        <v>0.33800000000000002</v>
      </c>
      <c r="AB2298" s="66">
        <f>Y2299/Price_data_Daily[[#This Row],[ASML]]-1</f>
        <v>-5.2536025343874471E-4</v>
      </c>
      <c r="AC2298" s="68">
        <f>Z2299/Price_data_Daily[[#This Row],[S&amp;P500]]-1</f>
        <v>-3.8405933988603369E-3</v>
      </c>
      <c r="AD2298" s="70">
        <f t="shared" si="72"/>
        <v>1026.6212759113446</v>
      </c>
      <c r="AE2298" s="70">
        <f t="shared" si="73"/>
        <v>300.98534620697285</v>
      </c>
    </row>
    <row r="2299" spans="24:31">
      <c r="X2299" s="6">
        <v>44606</v>
      </c>
      <c r="Y2299" s="49">
        <v>612.78099999999995</v>
      </c>
      <c r="Z2299" s="49">
        <v>4401.6698999999999</v>
      </c>
      <c r="AA2299" s="49">
        <v>0.36</v>
      </c>
      <c r="AB2299" s="66">
        <f>Y2300/Price_data_Daily[[#This Row],[ASML]]-1</f>
        <v>4.5388482998004243E-2</v>
      </c>
      <c r="AC2299" s="68">
        <f>Z2300/Price_data_Daily[[#This Row],[S&amp;P500]]-1</f>
        <v>1.5766720716608118E-2</v>
      </c>
      <c r="AD2299" s="70">
        <f t="shared" si="72"/>
        <v>1073.218058238436</v>
      </c>
      <c r="AE2299" s="70">
        <f t="shared" si="73"/>
        <v>305.73089810040977</v>
      </c>
    </row>
    <row r="2300" spans="24:31">
      <c r="X2300" s="6">
        <v>44607</v>
      </c>
      <c r="Y2300" s="49">
        <v>640.5942</v>
      </c>
      <c r="Z2300" s="49">
        <v>4471.0698000000002</v>
      </c>
      <c r="AA2300" s="49">
        <v>0.4</v>
      </c>
      <c r="AB2300" s="66">
        <f>Y2301/Price_data_Daily[[#This Row],[ASML]]-1</f>
        <v>1.1349774943326008E-2</v>
      </c>
      <c r="AC2300" s="68">
        <f>Z2301/Price_data_Daily[[#This Row],[S&amp;P500]]-1</f>
        <v>8.8122086575337377E-4</v>
      </c>
      <c r="AD2300" s="70">
        <f t="shared" si="72"/>
        <v>1085.3988416645557</v>
      </c>
      <c r="AE2300" s="70">
        <f t="shared" si="73"/>
        <v>306.00031454712138</v>
      </c>
    </row>
    <row r="2301" spans="24:31">
      <c r="X2301" s="6">
        <v>44608</v>
      </c>
      <c r="Y2301" s="49">
        <v>647.86479999999995</v>
      </c>
      <c r="Z2301" s="49">
        <v>4475.0097999999998</v>
      </c>
      <c r="AA2301" s="49">
        <v>0.373</v>
      </c>
      <c r="AB2301" s="66">
        <f>Y2302/Price_data_Daily[[#This Row],[ASML]]-1</f>
        <v>-2.0230146783711489E-2</v>
      </c>
      <c r="AC2301" s="68">
        <f>Z2302/Price_data_Daily[[#This Row],[S&amp;P500]]-1</f>
        <v>-2.117313798955256E-2</v>
      </c>
      <c r="AD2301" s="70">
        <f t="shared" si="72"/>
        <v>1063.4410637788112</v>
      </c>
      <c r="AE2301" s="70">
        <f t="shared" si="73"/>
        <v>299.52132766236866</v>
      </c>
    </row>
    <row r="2302" spans="24:31">
      <c r="X2302" s="6">
        <v>44609</v>
      </c>
      <c r="Y2302" s="49">
        <v>634.75840000000005</v>
      </c>
      <c r="Z2302" s="49">
        <v>4380.2597999999998</v>
      </c>
      <c r="AA2302" s="49">
        <v>0.34499999999999997</v>
      </c>
      <c r="AB2302" s="66">
        <f>Y2303/Price_data_Daily[[#This Row],[ASML]]-1</f>
        <v>-3.9971113418901805E-3</v>
      </c>
      <c r="AC2302" s="68">
        <f>Z2303/Price_data_Daily[[#This Row],[S&amp;P500]]-1</f>
        <v>-7.1661731114669447E-3</v>
      </c>
      <c r="AD2302" s="70">
        <f t="shared" si="72"/>
        <v>1059.1903714413493</v>
      </c>
      <c r="AE2302" s="70">
        <f t="shared" si="73"/>
        <v>297.37490597776372</v>
      </c>
    </row>
    <row r="2303" spans="24:31">
      <c r="X2303" s="6">
        <v>44610</v>
      </c>
      <c r="Y2303" s="49">
        <v>632.22119999999995</v>
      </c>
      <c r="Z2303" s="49">
        <v>4348.8701000000001</v>
      </c>
      <c r="AA2303" s="49">
        <v>0.318</v>
      </c>
      <c r="AB2303" s="66">
        <f>Y2304/Price_data_Daily[[#This Row],[ASML]]-1</f>
        <v>-1.1669807972272905E-2</v>
      </c>
      <c r="AC2303" s="68">
        <f>Z2304/Price_data_Daily[[#This Row],[S&amp;P500]]-1</f>
        <v>-1.0142933448391678E-2</v>
      </c>
      <c r="AD2303" s="70">
        <f t="shared" si="72"/>
        <v>1046.8298232005484</v>
      </c>
      <c r="AE2303" s="70">
        <f t="shared" si="73"/>
        <v>294.35865209720953</v>
      </c>
    </row>
    <row r="2304" spans="24:31">
      <c r="X2304" s="6">
        <v>44614</v>
      </c>
      <c r="Y2304" s="49">
        <v>624.8433</v>
      </c>
      <c r="Z2304" s="49">
        <v>4304.7597999999998</v>
      </c>
      <c r="AA2304" s="49">
        <v>0.33</v>
      </c>
      <c r="AB2304" s="66">
        <f>Y2305/Price_data_Daily[[#This Row],[ASML]]-1</f>
        <v>-1.333838419968647E-2</v>
      </c>
      <c r="AC2304" s="68">
        <f>Z2305/Price_data_Daily[[#This Row],[S&amp;P500]]-1</f>
        <v>-1.8412130683807204E-2</v>
      </c>
      <c r="AD2304" s="70">
        <f t="shared" si="72"/>
        <v>1032.8668048270097</v>
      </c>
      <c r="AE2304" s="70">
        <f t="shared" si="73"/>
        <v>288.93888212688637</v>
      </c>
    </row>
    <row r="2305" spans="24:31">
      <c r="X2305" s="6">
        <v>44615</v>
      </c>
      <c r="Y2305" s="49">
        <v>616.50890000000004</v>
      </c>
      <c r="Z2305" s="49">
        <v>4225.5</v>
      </c>
      <c r="AA2305" s="49">
        <v>0.34</v>
      </c>
      <c r="AB2305" s="66">
        <f>Y2306/Price_data_Daily[[#This Row],[ASML]]-1</f>
        <v>3.9748006881976883E-2</v>
      </c>
      <c r="AC2305" s="68">
        <f>Z2306/Price_data_Daily[[#This Row],[S&amp;P500]]-1</f>
        <v>1.4956857176665617E-2</v>
      </c>
      <c r="AD2305" s="70">
        <f t="shared" si="72"/>
        <v>1073.9212016934391</v>
      </c>
      <c r="AE2305" s="70">
        <f t="shared" si="73"/>
        <v>293.26049971964363</v>
      </c>
    </row>
    <row r="2306" spans="24:31">
      <c r="X2306" s="6">
        <v>44616</v>
      </c>
      <c r="Y2306" s="49">
        <v>641.01390000000004</v>
      </c>
      <c r="Z2306" s="49">
        <v>4288.7002000000002</v>
      </c>
      <c r="AA2306" s="49">
        <v>0.28299999999999997</v>
      </c>
      <c r="AB2306" s="66">
        <f>Y2307/Price_data_Daily[[#This Row],[ASML]]-1</f>
        <v>1.5650674657756936E-2</v>
      </c>
      <c r="AC2306" s="68">
        <f>Z2307/Price_data_Daily[[#This Row],[S&amp;P500]]-1</f>
        <v>2.237267599166759E-2</v>
      </c>
      <c r="AD2306" s="70">
        <f t="shared" si="72"/>
        <v>1090.7287930292105</v>
      </c>
      <c r="AE2306" s="70">
        <f t="shared" si="73"/>
        <v>299.82152186102576</v>
      </c>
    </row>
    <row r="2307" spans="24:31">
      <c r="X2307" s="6">
        <v>44617</v>
      </c>
      <c r="Y2307" s="49">
        <v>651.0462</v>
      </c>
      <c r="Z2307" s="49">
        <v>4384.6499000000003</v>
      </c>
      <c r="AA2307" s="49">
        <v>0.29799999999999999</v>
      </c>
      <c r="AB2307" s="66">
        <f>Y2308/Price_data_Daily[[#This Row],[ASML]]-1</f>
        <v>-9.143744330278869E-4</v>
      </c>
      <c r="AC2307" s="68">
        <f>Z2308/Price_data_Daily[[#This Row],[S&amp;P500]]-1</f>
        <v>-2.4426123508743958E-3</v>
      </c>
      <c r="AD2307" s="70">
        <f t="shared" si="72"/>
        <v>1089.7314585074971</v>
      </c>
      <c r="AE2307" s="70">
        <f t="shared" si="73"/>
        <v>299.08917410867008</v>
      </c>
    </row>
    <row r="2308" spans="24:31">
      <c r="X2308" s="6">
        <v>44620</v>
      </c>
      <c r="Y2308" s="49">
        <v>650.45090000000005</v>
      </c>
      <c r="Z2308" s="49">
        <v>4373.9399000000003</v>
      </c>
      <c r="AA2308" s="49">
        <v>0.28799999999999998</v>
      </c>
      <c r="AB2308" s="66">
        <f>Y2309/Price_data_Daily[[#This Row],[ASML]]-1</f>
        <v>-4.846130584183983E-2</v>
      </c>
      <c r="AC2308" s="68">
        <f>Z2309/Price_data_Daily[[#This Row],[S&amp;P500]]-1</f>
        <v>-1.5473486501266343E-2</v>
      </c>
      <c r="AD2308" s="70">
        <f t="shared" si="72"/>
        <v>1036.921649011291</v>
      </c>
      <c r="AE2308" s="70">
        <f t="shared" si="73"/>
        <v>294.46122181042466</v>
      </c>
    </row>
    <row r="2309" spans="24:31">
      <c r="X2309" s="6">
        <v>44621</v>
      </c>
      <c r="Y2309" s="49">
        <v>618.92920000000004</v>
      </c>
      <c r="Z2309" s="49">
        <v>4306.2597999999998</v>
      </c>
      <c r="AA2309" s="49">
        <v>0.313</v>
      </c>
      <c r="AB2309" s="66">
        <f>Y2310/Price_data_Daily[[#This Row],[ASML]]-1</f>
        <v>3.3364559306621855E-2</v>
      </c>
      <c r="AC2309" s="68">
        <f>Z2310/Price_data_Daily[[#This Row],[S&amp;P500]]-1</f>
        <v>1.8642674554842253E-2</v>
      </c>
      <c r="AD2309" s="70">
        <f t="shared" si="72"/>
        <v>1071.5180828660484</v>
      </c>
      <c r="AE2309" s="70">
        <f t="shared" si="73"/>
        <v>299.95076653765761</v>
      </c>
    </row>
    <row r="2310" spans="24:31">
      <c r="X2310" s="6">
        <v>44622</v>
      </c>
      <c r="Y2310" s="49">
        <v>639.57950000000005</v>
      </c>
      <c r="Z2310" s="49">
        <v>4386.54</v>
      </c>
      <c r="AA2310" s="49">
        <v>0.32500000000000001</v>
      </c>
      <c r="AB2310" s="66">
        <f>Y2311/Price_data_Daily[[#This Row],[ASML]]-1</f>
        <v>-3.750573619073172E-2</v>
      </c>
      <c r="AC2310" s="68">
        <f>Z2311/Price_data_Daily[[#This Row],[S&amp;P500]]-1</f>
        <v>-5.2546654082715749E-3</v>
      </c>
      <c r="AD2310" s="70">
        <f t="shared" si="72"/>
        <v>1031.3300083264758</v>
      </c>
      <c r="AE2310" s="70">
        <f t="shared" si="73"/>
        <v>298.37462562054765</v>
      </c>
    </row>
    <row r="2311" spans="24:31">
      <c r="X2311" s="6">
        <v>44623</v>
      </c>
      <c r="Y2311" s="49">
        <v>615.59159999999997</v>
      </c>
      <c r="Z2311" s="49">
        <v>4363.4902000000002</v>
      </c>
      <c r="AA2311" s="49">
        <v>0.33500000000000002</v>
      </c>
      <c r="AB2311" s="66">
        <f>Y2312/Price_data_Daily[[#This Row],[ASML]]-1</f>
        <v>-5.7816578393857232E-2</v>
      </c>
      <c r="AC2311" s="68">
        <f>Z2312/Price_data_Daily[[#This Row],[S&amp;P500]]-1</f>
        <v>-7.9340386739037427E-3</v>
      </c>
      <c r="AD2311" s="70">
        <f t="shared" si="72"/>
        <v>971.70203605013069</v>
      </c>
      <c r="AE2311" s="70">
        <f t="shared" si="73"/>
        <v>296.00730980156266</v>
      </c>
    </row>
    <row r="2312" spans="24:31">
      <c r="X2312" s="6">
        <v>44624</v>
      </c>
      <c r="Y2312" s="49">
        <v>580.00019999999995</v>
      </c>
      <c r="Z2312" s="49">
        <v>4328.8701000000001</v>
      </c>
      <c r="AA2312" s="49">
        <v>0.30499999999999999</v>
      </c>
      <c r="AB2312" s="66">
        <f>Y2313/Price_data_Daily[[#This Row],[ASML]]-1</f>
        <v>-3.3617919442096689E-2</v>
      </c>
      <c r="AC2312" s="68">
        <f>Z2313/Price_data_Daily[[#This Row],[S&amp;P500]]-1</f>
        <v>-2.9518164566777028E-2</v>
      </c>
      <c r="AD2312" s="70">
        <f t="shared" si="72"/>
        <v>939.03543528047601</v>
      </c>
      <c r="AE2312" s="70">
        <f t="shared" si="73"/>
        <v>287.2697173178712</v>
      </c>
    </row>
    <row r="2313" spans="24:31">
      <c r="X2313" s="6">
        <v>44627</v>
      </c>
      <c r="Y2313" s="49">
        <v>560.5018</v>
      </c>
      <c r="Z2313" s="49">
        <v>4201.0897999999997</v>
      </c>
      <c r="AA2313" s="49">
        <v>0.30499999999999999</v>
      </c>
      <c r="AB2313" s="66">
        <f>Y2314/Price_data_Daily[[#This Row],[ASML]]-1</f>
        <v>-2.2635074499314234E-3</v>
      </c>
      <c r="AC2313" s="68">
        <f>Z2314/Price_data_Daily[[#This Row],[S&amp;P500]]-1</f>
        <v>-7.2337420637853533E-3</v>
      </c>
      <c r="AD2313" s="70">
        <f t="shared" si="72"/>
        <v>936.90992157696905</v>
      </c>
      <c r="AE2313" s="70">
        <f t="shared" si="73"/>
        <v>285.19168228005719</v>
      </c>
    </row>
    <row r="2314" spans="24:31">
      <c r="X2314" s="6">
        <v>44628</v>
      </c>
      <c r="Y2314" s="49">
        <v>559.23310000000004</v>
      </c>
      <c r="Z2314" s="49">
        <v>4170.7002000000002</v>
      </c>
      <c r="AA2314" s="49">
        <v>0.36</v>
      </c>
      <c r="AB2314" s="66">
        <f>Y2315/Price_data_Daily[[#This Row],[ASML]]-1</f>
        <v>8.4287392859971888E-2</v>
      </c>
      <c r="AC2314" s="68">
        <f>Z2315/Price_data_Daily[[#This Row],[S&amp;P500]]-1</f>
        <v>2.5698250859651717E-2</v>
      </c>
      <c r="AD2314" s="70">
        <f t="shared" si="72"/>
        <v>1015.8796162113325</v>
      </c>
      <c r="AE2314" s="70">
        <f t="shared" si="73"/>
        <v>292.5206096743762</v>
      </c>
    </row>
    <row r="2315" spans="24:31">
      <c r="X2315" s="6">
        <v>44629</v>
      </c>
      <c r="Y2315" s="49">
        <v>606.36940000000004</v>
      </c>
      <c r="Z2315" s="49">
        <v>4277.8798999999999</v>
      </c>
      <c r="AA2315" s="49">
        <v>0.37</v>
      </c>
      <c r="AB2315" s="66">
        <f>Y2316/Price_data_Daily[[#This Row],[ASML]]-1</f>
        <v>-3.4232598148917215E-2</v>
      </c>
      <c r="AC2315" s="68">
        <f>Z2316/Price_data_Daily[[#This Row],[S&amp;P500]]-1</f>
        <v>-4.2918222178232046E-3</v>
      </c>
      <c r="AD2315" s="70">
        <f t="shared" si="72"/>
        <v>981.10341754189369</v>
      </c>
      <c r="AE2315" s="70">
        <f t="shared" si="73"/>
        <v>291.26516322260454</v>
      </c>
    </row>
    <row r="2316" spans="24:31">
      <c r="X2316" s="6">
        <v>44630</v>
      </c>
      <c r="Y2316" s="49">
        <v>585.61180000000002</v>
      </c>
      <c r="Z2316" s="49">
        <v>4259.5200000000004</v>
      </c>
      <c r="AA2316" s="49">
        <v>0.36</v>
      </c>
      <c r="AB2316" s="66">
        <f>Y2317/Price_data_Daily[[#This Row],[ASML]]-1</f>
        <v>-2.3697268395206472E-2</v>
      </c>
      <c r="AC2316" s="68">
        <f>Z2317/Price_data_Daily[[#This Row],[S&amp;P500]]-1</f>
        <v>-1.2961530876718697E-2</v>
      </c>
      <c r="AD2316" s="70">
        <f t="shared" si="72"/>
        <v>957.85394653294907</v>
      </c>
      <c r="AE2316" s="70">
        <f t="shared" si="73"/>
        <v>287.48992081618223</v>
      </c>
    </row>
    <row r="2317" spans="24:31">
      <c r="X2317" s="6">
        <v>44631</v>
      </c>
      <c r="Y2317" s="49">
        <v>571.73440000000005</v>
      </c>
      <c r="Z2317" s="49">
        <v>4204.3100999999997</v>
      </c>
      <c r="AA2317" s="49">
        <v>0.36499999999999999</v>
      </c>
      <c r="AB2317" s="66">
        <f>Y2318/Price_data_Daily[[#This Row],[ASML]]-1</f>
        <v>-1.4167242691711435E-2</v>
      </c>
      <c r="AC2317" s="68">
        <f>Z2318/Price_data_Daily[[#This Row],[S&amp;P500]]-1</f>
        <v>-7.4210035078048353E-3</v>
      </c>
      <c r="AD2317" s="70">
        <f t="shared" si="72"/>
        <v>944.28379720920316</v>
      </c>
      <c r="AE2317" s="70">
        <f t="shared" si="73"/>
        <v>285.35645710534681</v>
      </c>
    </row>
    <row r="2318" spans="24:31">
      <c r="X2318" s="6">
        <v>44634</v>
      </c>
      <c r="Y2318" s="49">
        <v>563.6345</v>
      </c>
      <c r="Z2318" s="49">
        <v>4173.1099000000004</v>
      </c>
      <c r="AA2318" s="49">
        <v>0.378</v>
      </c>
      <c r="AB2318" s="66">
        <f>Y2319/Price_data_Daily[[#This Row],[ASML]]-1</f>
        <v>3.3157125761464235E-2</v>
      </c>
      <c r="AC2318" s="68">
        <f>Z2319/Price_data_Daily[[#This Row],[S&amp;P500]]-1</f>
        <v>2.1408566306868604E-2</v>
      </c>
      <c r="AD2318" s="70">
        <f t="shared" ref="AD2318:AD2381" si="74">AD2317*(1+AB2318)</f>
        <v>975.5935338277817</v>
      </c>
      <c r="AE2318" s="70">
        <f t="shared" ref="AE2318:AE2381" si="75">AE2317*(1+AC2318)</f>
        <v>291.46552973837976</v>
      </c>
    </row>
    <row r="2319" spans="24:31">
      <c r="X2319" s="6">
        <v>44635</v>
      </c>
      <c r="Y2319" s="49">
        <v>582.32299999999998</v>
      </c>
      <c r="Z2319" s="49">
        <v>4262.4502000000002</v>
      </c>
      <c r="AA2319" s="49">
        <v>0.44800000000000001</v>
      </c>
      <c r="AB2319" s="66">
        <f>Y2320/Price_data_Daily[[#This Row],[ASML]]-1</f>
        <v>9.0380424609709964E-2</v>
      </c>
      <c r="AC2319" s="68">
        <f>Z2320/Price_data_Daily[[#This Row],[S&amp;P500]]-1</f>
        <v>2.2383768847316965E-2</v>
      </c>
      <c r="AD2319" s="70">
        <f t="shared" si="74"/>
        <v>1063.7680916616241</v>
      </c>
      <c r="AE2319" s="70">
        <f t="shared" si="75"/>
        <v>297.98962678300444</v>
      </c>
    </row>
    <row r="2320" spans="24:31">
      <c r="X2320" s="6">
        <v>44636</v>
      </c>
      <c r="Y2320" s="49">
        <v>634.95360000000005</v>
      </c>
      <c r="Z2320" s="49">
        <v>4357.8599000000004</v>
      </c>
      <c r="AA2320" s="49">
        <v>0.433</v>
      </c>
      <c r="AB2320" s="66">
        <f>Y2321/Price_data_Daily[[#This Row],[ASML]]-1</f>
        <v>5.3333030949032079E-3</v>
      </c>
      <c r="AC2320" s="68">
        <f>Z2321/Price_data_Daily[[#This Row],[S&amp;P500]]-1</f>
        <v>1.2347804021877629E-2</v>
      </c>
      <c r="AD2320" s="70">
        <f t="shared" si="74"/>
        <v>1069.4414893171424</v>
      </c>
      <c r="AE2320" s="70">
        <f t="shared" si="75"/>
        <v>301.66914429507341</v>
      </c>
    </row>
    <row r="2321" spans="24:31">
      <c r="X2321" s="6">
        <v>44637</v>
      </c>
      <c r="Y2321" s="49">
        <v>638.34</v>
      </c>
      <c r="Z2321" s="49">
        <v>4411.6698999999999</v>
      </c>
      <c r="AA2321" s="49">
        <v>0.36</v>
      </c>
      <c r="AB2321" s="66">
        <f>Y2322/Price_data_Daily[[#This Row],[ASML]]-1</f>
        <v>3.9382304101262644E-2</v>
      </c>
      <c r="AC2321" s="68">
        <f>Z2322/Price_data_Daily[[#This Row],[S&amp;P500]]-1</f>
        <v>1.1662295948298373E-2</v>
      </c>
      <c r="AD2321" s="70">
        <f t="shared" si="74"/>
        <v>1111.5585592679374</v>
      </c>
      <c r="AE2321" s="70">
        <f t="shared" si="75"/>
        <v>305.18729913431247</v>
      </c>
    </row>
    <row r="2322" spans="24:31">
      <c r="X2322" s="6">
        <v>44638</v>
      </c>
      <c r="Y2322" s="49">
        <v>663.47929999999997</v>
      </c>
      <c r="Z2322" s="49">
        <v>4463.1201000000001</v>
      </c>
      <c r="AA2322" s="49">
        <v>0.38300000000000001</v>
      </c>
      <c r="AB2322" s="66">
        <f>Y2323/Price_data_Daily[[#This Row],[ASML]]-1</f>
        <v>4.4860480198853914E-3</v>
      </c>
      <c r="AC2322" s="68">
        <f>Z2323/Price_data_Daily[[#This Row],[S&amp;P500]]-1</f>
        <v>-4.3465108635554195E-4</v>
      </c>
      <c r="AD2322" s="70">
        <f t="shared" si="74"/>
        <v>1116.545064341728</v>
      </c>
      <c r="AE2322" s="70">
        <f t="shared" si="75"/>
        <v>305.0546491432018</v>
      </c>
    </row>
    <row r="2323" spans="24:31">
      <c r="X2323" s="6">
        <v>44641</v>
      </c>
      <c r="Y2323" s="49">
        <v>666.45569999999998</v>
      </c>
      <c r="Z2323" s="49">
        <v>4461.1801999999998</v>
      </c>
      <c r="AA2323" s="49">
        <v>0.45500000000000002</v>
      </c>
      <c r="AB2323" s="66">
        <f>Y2324/Price_data_Daily[[#This Row],[ASML]]-1</f>
        <v>8.5371015657904614E-3</v>
      </c>
      <c r="AC2323" s="68">
        <f>Z2324/Price_data_Daily[[#This Row],[S&amp;P500]]-1</f>
        <v>1.1304116341231962E-2</v>
      </c>
      <c r="AD2323" s="70">
        <f t="shared" si="74"/>
        <v>1126.0771229587954</v>
      </c>
      <c r="AE2323" s="70">
        <f t="shared" si="75"/>
        <v>308.50302238755023</v>
      </c>
    </row>
    <row r="2324" spans="24:31">
      <c r="X2324" s="6">
        <v>44642</v>
      </c>
      <c r="Y2324" s="49">
        <v>672.14530000000002</v>
      </c>
      <c r="Z2324" s="49">
        <v>4511.6099000000004</v>
      </c>
      <c r="AA2324" s="49">
        <v>0.52</v>
      </c>
      <c r="AB2324" s="66">
        <f>Y2325/Price_data_Daily[[#This Row],[ASML]]-1</f>
        <v>-3.3945934011589407E-2</v>
      </c>
      <c r="AC2324" s="68">
        <f>Z2325/Price_data_Daily[[#This Row],[S&amp;P500]]-1</f>
        <v>-1.2272714447230992E-2</v>
      </c>
      <c r="AD2324" s="70">
        <f t="shared" si="74"/>
        <v>1087.8513832508756</v>
      </c>
      <c r="AE2324" s="70">
        <f t="shared" si="75"/>
        <v>304.71685288768009</v>
      </c>
    </row>
    <row r="2325" spans="24:31">
      <c r="X2325" s="6">
        <v>44643</v>
      </c>
      <c r="Y2325" s="49">
        <v>649.32870000000003</v>
      </c>
      <c r="Z2325" s="49">
        <v>4456.2402000000002</v>
      </c>
      <c r="AA2325" s="49">
        <v>0.48</v>
      </c>
      <c r="AB2325" s="66">
        <f>Y2326/Price_data_Daily[[#This Row],[ASML]]-1</f>
        <v>3.7844161208337113E-2</v>
      </c>
      <c r="AC2325" s="68">
        <f>Z2326/Price_data_Daily[[#This Row],[S&amp;P500]]-1</f>
        <v>1.434393056280947E-2</v>
      </c>
      <c r="AD2325" s="70">
        <f t="shared" si="74"/>
        <v>1129.0202063693343</v>
      </c>
      <c r="AE2325" s="70">
        <f t="shared" si="75"/>
        <v>309.08769026681881</v>
      </c>
    </row>
    <row r="2326" spans="24:31">
      <c r="X2326" s="6">
        <v>44644</v>
      </c>
      <c r="Y2326" s="49">
        <v>673.90200000000004</v>
      </c>
      <c r="Z2326" s="49">
        <v>4520.1602000000003</v>
      </c>
      <c r="AA2326" s="49">
        <v>0.48299999999999998</v>
      </c>
      <c r="AB2326" s="66">
        <f>Y2327/Price_data_Daily[[#This Row],[ASML]]-1</f>
        <v>-4.6051206258478361E-3</v>
      </c>
      <c r="AC2326" s="68">
        <f>Z2327/Price_data_Daily[[#This Row],[S&amp;P500]]-1</f>
        <v>5.0661699999039467E-3</v>
      </c>
      <c r="AD2326" s="70">
        <f t="shared" si="74"/>
        <v>1123.8209321299839</v>
      </c>
      <c r="AE2326" s="70">
        <f t="shared" si="75"/>
        <v>310.65358105058817</v>
      </c>
    </row>
    <row r="2327" spans="24:31">
      <c r="X2327" s="6">
        <v>44645</v>
      </c>
      <c r="Y2327" s="49">
        <v>670.79859999999996</v>
      </c>
      <c r="Z2327" s="49">
        <v>4543.0600999999997</v>
      </c>
      <c r="AA2327" s="49">
        <v>0.52</v>
      </c>
      <c r="AB2327" s="66">
        <f>Y2328/Price_data_Daily[[#This Row],[ASML]]-1</f>
        <v>1.0867643432768137E-2</v>
      </c>
      <c r="AC2327" s="68">
        <f>Z2328/Price_data_Daily[[#This Row],[S&amp;P500]]-1</f>
        <v>7.1449417981506169E-3</v>
      </c>
      <c r="AD2327" s="70">
        <f t="shared" si="74"/>
        <v>1136.0342173026538</v>
      </c>
      <c r="AE2327" s="70">
        <f t="shared" si="75"/>
        <v>312.87318280658167</v>
      </c>
    </row>
    <row r="2328" spans="24:31">
      <c r="X2328" s="6">
        <v>44648</v>
      </c>
      <c r="Y2328" s="49">
        <v>678.08860000000004</v>
      </c>
      <c r="Z2328" s="49">
        <v>4575.5200000000004</v>
      </c>
      <c r="AA2328" s="49">
        <v>0.50800000000000001</v>
      </c>
      <c r="AB2328" s="66">
        <f>Y2329/Price_data_Daily[[#This Row],[ASML]]-1</f>
        <v>2.0595096275029423E-2</v>
      </c>
      <c r="AC2328" s="68">
        <f>Z2329/Price_data_Daily[[#This Row],[S&amp;P500]]-1</f>
        <v>1.2256552260726528E-2</v>
      </c>
      <c r="AD2328" s="70">
        <f t="shared" si="74"/>
        <v>1159.4309513797298</v>
      </c>
      <c r="AE2328" s="70">
        <f t="shared" si="75"/>
        <v>316.70792932263038</v>
      </c>
    </row>
    <row r="2329" spans="24:31">
      <c r="X2329" s="6">
        <v>44649</v>
      </c>
      <c r="Y2329" s="49">
        <v>692.0539</v>
      </c>
      <c r="Z2329" s="49">
        <v>4631.6000999999997</v>
      </c>
      <c r="AA2329" s="49">
        <v>0.55500000000000005</v>
      </c>
      <c r="AB2329" s="66">
        <f>Y2330/Price_data_Daily[[#This Row],[ASML]]-1</f>
        <v>-3.4661751057251444E-2</v>
      </c>
      <c r="AC2329" s="68">
        <f>Z2330/Price_data_Daily[[#This Row],[S&amp;P500]]-1</f>
        <v>-6.293699665478325E-3</v>
      </c>
      <c r="AD2329" s="70">
        <f t="shared" si="74"/>
        <v>1119.2430443749333</v>
      </c>
      <c r="AE2329" s="70">
        <f t="shared" si="75"/>
        <v>314.7146647337982</v>
      </c>
    </row>
    <row r="2330" spans="24:31">
      <c r="X2330" s="6">
        <v>44650</v>
      </c>
      <c r="Y2330" s="49">
        <v>668.06610000000001</v>
      </c>
      <c r="Z2330" s="49">
        <v>4602.4502000000002</v>
      </c>
      <c r="AA2330" s="49">
        <v>0.52500000000000002</v>
      </c>
      <c r="AB2330" s="66">
        <f>Y2331/Price_data_Daily[[#This Row],[ASML]]-1</f>
        <v>-2.4292805756795599E-2</v>
      </c>
      <c r="AC2330" s="68">
        <f>Z2331/Price_data_Daily[[#This Row],[S&amp;P500]]-1</f>
        <v>-1.5652532209908476E-2</v>
      </c>
      <c r="AD2330" s="70">
        <f t="shared" si="74"/>
        <v>1092.0534905032885</v>
      </c>
      <c r="AE2330" s="70">
        <f t="shared" si="75"/>
        <v>309.78858330712188</v>
      </c>
    </row>
    <row r="2331" spans="24:31">
      <c r="X2331" s="6">
        <v>44651</v>
      </c>
      <c r="Y2331" s="49">
        <v>651.83690000000001</v>
      </c>
      <c r="Z2331" s="49">
        <v>4530.4102000000003</v>
      </c>
      <c r="AA2331" s="49">
        <v>0.49299999999999999</v>
      </c>
      <c r="AB2331" s="66">
        <f>Y2332/Price_data_Daily[[#This Row],[ASML]]-1</f>
        <v>-2.9976823957045262E-4</v>
      </c>
      <c r="AC2331" s="68">
        <f>Z2332/Price_data_Daily[[#This Row],[S&amp;P500]]-1</f>
        <v>3.4102209994142374E-3</v>
      </c>
      <c r="AD2331" s="70">
        <f t="shared" si="74"/>
        <v>1091.7261275509236</v>
      </c>
      <c r="AE2331" s="70">
        <f t="shared" si="75"/>
        <v>310.84503083929462</v>
      </c>
    </row>
    <row r="2332" spans="24:31">
      <c r="X2332" s="6">
        <v>44652</v>
      </c>
      <c r="Y2332" s="49">
        <v>651.64149999999995</v>
      </c>
      <c r="Z2332" s="49">
        <v>4545.8599000000004</v>
      </c>
      <c r="AA2332" s="49">
        <v>0.5</v>
      </c>
      <c r="AB2332" s="66">
        <f>Y2333/Price_data_Daily[[#This Row],[ASML]]-1</f>
        <v>1.961891622924572E-2</v>
      </c>
      <c r="AC2332" s="68">
        <f>Z2333/Price_data_Daily[[#This Row],[S&amp;P500]]-1</f>
        <v>8.0909224677159219E-3</v>
      </c>
      <c r="AD2332" s="70">
        <f t="shared" si="74"/>
        <v>1113.1446109926239</v>
      </c>
      <c r="AE2332" s="70">
        <f t="shared" si="75"/>
        <v>313.36005388329011</v>
      </c>
    </row>
    <row r="2333" spans="24:31">
      <c r="X2333" s="6">
        <v>44655</v>
      </c>
      <c r="Y2333" s="49">
        <v>664.42600000000004</v>
      </c>
      <c r="Z2333" s="49">
        <v>4582.6400999999996</v>
      </c>
      <c r="AA2333" s="49">
        <v>0.53800000000000003</v>
      </c>
      <c r="AB2333" s="66">
        <f>Y2334/Price_data_Daily[[#This Row],[ASML]]-1</f>
        <v>-5.0482521755620735E-2</v>
      </c>
      <c r="AC2333" s="68">
        <f>Z2334/Price_data_Daily[[#This Row],[S&amp;P500]]-1</f>
        <v>-1.255171664037058E-2</v>
      </c>
      <c r="AD2333" s="70">
        <f t="shared" si="74"/>
        <v>1056.9502639510367</v>
      </c>
      <c r="AE2333" s="70">
        <f t="shared" si="75"/>
        <v>309.42684728053581</v>
      </c>
    </row>
    <row r="2334" spans="24:31">
      <c r="X2334" s="6">
        <v>44656</v>
      </c>
      <c r="Y2334" s="49">
        <v>630.88409999999999</v>
      </c>
      <c r="Z2334" s="49">
        <v>4525.1201000000001</v>
      </c>
      <c r="AA2334" s="49">
        <v>0.66800000000000004</v>
      </c>
      <c r="AB2334" s="66">
        <f>Y2335/Price_data_Daily[[#This Row],[ASML]]-1</f>
        <v>-2.7766748282291531E-2</v>
      </c>
      <c r="AC2334" s="68">
        <f>Z2335/Price_data_Daily[[#This Row],[S&amp;P500]]-1</f>
        <v>-9.7169133698793431E-3</v>
      </c>
      <c r="AD2334" s="70">
        <f t="shared" si="74"/>
        <v>1027.6021920250066</v>
      </c>
      <c r="AE2334" s="70">
        <f t="shared" si="75"/>
        <v>306.42017341119595</v>
      </c>
    </row>
    <row r="2335" spans="24:31">
      <c r="X2335" s="6">
        <v>44657</v>
      </c>
      <c r="Y2335" s="49">
        <v>613.36649999999997</v>
      </c>
      <c r="Z2335" s="49">
        <v>4481.1499000000003</v>
      </c>
      <c r="AA2335" s="49">
        <v>0.66300000000000003</v>
      </c>
      <c r="AB2335" s="66">
        <f>Y2336/Price_data_Daily[[#This Row],[ASML]]-1</f>
        <v>-5.1072238213205612E-3</v>
      </c>
      <c r="AC2335" s="68">
        <f>Z2336/Price_data_Daily[[#This Row],[S&amp;P500]]-1</f>
        <v>4.2533948708118885E-3</v>
      </c>
      <c r="AD2335" s="70">
        <f t="shared" si="74"/>
        <v>1022.3539976310552</v>
      </c>
      <c r="AE2335" s="70">
        <f t="shared" si="75"/>
        <v>307.72349940509639</v>
      </c>
    </row>
    <row r="2336" spans="24:31">
      <c r="X2336" s="6">
        <v>44658</v>
      </c>
      <c r="Y2336" s="49">
        <v>610.23389999999995</v>
      </c>
      <c r="Z2336" s="49">
        <v>4500.21</v>
      </c>
      <c r="AA2336" s="49">
        <v>0.66</v>
      </c>
      <c r="AB2336" s="66">
        <f>Y2337/Price_data_Daily[[#This Row],[ASML]]-1</f>
        <v>-2.2981024161391139E-2</v>
      </c>
      <c r="AC2336" s="68">
        <f>Z2337/Price_data_Daily[[#This Row],[S&amp;P500]]-1</f>
        <v>-2.6510318407362288E-3</v>
      </c>
      <c r="AD2336" s="70">
        <f t="shared" si="74"/>
        <v>998.85925571000109</v>
      </c>
      <c r="AE2336" s="70">
        <f t="shared" si="75"/>
        <v>306.90771461003072</v>
      </c>
    </row>
    <row r="2337" spans="24:31">
      <c r="X2337" s="6">
        <v>44659</v>
      </c>
      <c r="Y2337" s="49">
        <v>596.21010000000001</v>
      </c>
      <c r="Z2337" s="49">
        <v>4488.2798000000003</v>
      </c>
      <c r="AA2337" s="49">
        <v>0.66800000000000004</v>
      </c>
      <c r="AB2337" s="66">
        <f>Y2338/Price_data_Daily[[#This Row],[ASML]]-1</f>
        <v>-2.1589872429199075E-2</v>
      </c>
      <c r="AC2337" s="68">
        <f>Z2338/Price_data_Daily[[#This Row],[S&amp;P500]]-1</f>
        <v>-1.6877290047737192E-2</v>
      </c>
      <c r="AD2337" s="70">
        <f t="shared" si="74"/>
        <v>977.29401180449747</v>
      </c>
      <c r="AE2337" s="70">
        <f t="shared" si="75"/>
        <v>301.72794409266908</v>
      </c>
    </row>
    <row r="2338" spans="24:31">
      <c r="X2338" s="6">
        <v>44662</v>
      </c>
      <c r="Y2338" s="49">
        <v>583.33799999999997</v>
      </c>
      <c r="Z2338" s="49">
        <v>4412.5298000000003</v>
      </c>
      <c r="AA2338" s="49">
        <v>0.68</v>
      </c>
      <c r="AB2338" s="66">
        <f>Y2339/Price_data_Daily[[#This Row],[ASML]]-1</f>
        <v>-6.2569213732004414E-3</v>
      </c>
      <c r="AC2338" s="68">
        <f>Z2339/Price_data_Daily[[#This Row],[S&amp;P500]]-1</f>
        <v>-3.417450007929701E-3</v>
      </c>
      <c r="AD2338" s="70">
        <f t="shared" si="74"/>
        <v>971.1791600141371</v>
      </c>
      <c r="AE2338" s="70">
        <f t="shared" si="75"/>
        <v>300.69680392773699</v>
      </c>
    </row>
    <row r="2339" spans="24:31">
      <c r="X2339" s="6">
        <v>44663</v>
      </c>
      <c r="Y2339" s="49">
        <v>579.68809999999996</v>
      </c>
      <c r="Z2339" s="49">
        <v>4397.4502000000002</v>
      </c>
      <c r="AA2339" s="49">
        <v>0.73799999999999999</v>
      </c>
      <c r="AB2339" s="66">
        <f>Y2340/Price_data_Daily[[#This Row],[ASML]]-1</f>
        <v>3.1582501003556862E-2</v>
      </c>
      <c r="AC2339" s="68">
        <f>Z2340/Price_data_Daily[[#This Row],[S&amp;P500]]-1</f>
        <v>1.1174566570418376E-2</v>
      </c>
      <c r="AD2339" s="70">
        <f t="shared" si="74"/>
        <v>1001.8514268099171</v>
      </c>
      <c r="AE2339" s="70">
        <f t="shared" si="75"/>
        <v>304.05696038073955</v>
      </c>
    </row>
    <row r="2340" spans="24:31">
      <c r="X2340" s="6">
        <v>44664</v>
      </c>
      <c r="Y2340" s="49">
        <v>597.99609999999996</v>
      </c>
      <c r="Z2340" s="49">
        <v>4446.5897999999997</v>
      </c>
      <c r="AA2340" s="49">
        <v>0.74</v>
      </c>
      <c r="AB2340" s="66">
        <f>Y2341/Price_data_Daily[[#This Row],[ASML]]-1</f>
        <v>-2.4300158479294343E-2</v>
      </c>
      <c r="AC2340" s="68">
        <f>Z2341/Price_data_Daily[[#This Row],[S&amp;P500]]-1</f>
        <v>-1.2144137963884138E-2</v>
      </c>
      <c r="AD2340" s="70">
        <f t="shared" si="74"/>
        <v>977.50627836572903</v>
      </c>
      <c r="AE2340" s="70">
        <f t="shared" si="75"/>
        <v>300.36445070499661</v>
      </c>
    </row>
    <row r="2341" spans="24:31">
      <c r="X2341" s="6">
        <v>44665</v>
      </c>
      <c r="Y2341" s="49">
        <v>583.46469999999999</v>
      </c>
      <c r="Z2341" s="49">
        <v>4392.5897999999997</v>
      </c>
      <c r="AA2341" s="49">
        <v>0.748</v>
      </c>
      <c r="AB2341" s="66">
        <f>Y2342/Price_data_Daily[[#This Row],[ASML]]-1</f>
        <v>1.2895895844255989E-2</v>
      </c>
      <c r="AC2341" s="68">
        <f>Z2342/Price_data_Daily[[#This Row],[S&amp;P500]]-1</f>
        <v>-2.0486775250427858E-4</v>
      </c>
      <c r="AD2341" s="70">
        <f t="shared" si="74"/>
        <v>990.11209751863976</v>
      </c>
      <c r="AE2341" s="70">
        <f t="shared" si="75"/>
        <v>300.30291571504847</v>
      </c>
    </row>
    <row r="2342" spans="24:31">
      <c r="X2342" s="6">
        <v>44669</v>
      </c>
      <c r="Y2342" s="49">
        <v>590.98900000000003</v>
      </c>
      <c r="Z2342" s="49">
        <v>4391.6899000000003</v>
      </c>
      <c r="AA2342" s="49">
        <v>0.755</v>
      </c>
      <c r="AB2342" s="66">
        <f>Y2343/Price_data_Daily[[#This Row],[ASML]]-1</f>
        <v>1.9105600950271473E-2</v>
      </c>
      <c r="AC2342" s="68">
        <f>Z2343/Price_data_Daily[[#This Row],[S&amp;P500]]-1</f>
        <v>1.6057622829881435E-2</v>
      </c>
      <c r="AD2342" s="70">
        <f t="shared" si="74"/>
        <v>1009.0287841498672</v>
      </c>
      <c r="AE2342" s="70">
        <f t="shared" si="75"/>
        <v>305.12506667031437</v>
      </c>
    </row>
    <row r="2343" spans="24:31">
      <c r="X2343" s="6">
        <v>44670</v>
      </c>
      <c r="Y2343" s="49">
        <v>602.28020000000004</v>
      </c>
      <c r="Z2343" s="49">
        <v>4462.21</v>
      </c>
      <c r="AA2343" s="49">
        <v>0.83299999999999996</v>
      </c>
      <c r="AB2343" s="66">
        <f>Y2344/Price_data_Daily[[#This Row],[ASML]]-1</f>
        <v>2.7157127197606545E-2</v>
      </c>
      <c r="AC2343" s="68">
        <f>Z2344/Price_data_Daily[[#This Row],[S&amp;P500]]-1</f>
        <v>-6.1848276974862948E-4</v>
      </c>
      <c r="AD2343" s="70">
        <f t="shared" si="74"/>
        <v>1036.4311071870713</v>
      </c>
      <c r="AE2343" s="70">
        <f t="shared" si="75"/>
        <v>304.93635207396039</v>
      </c>
    </row>
    <row r="2344" spans="24:31">
      <c r="X2344" s="6">
        <v>44671</v>
      </c>
      <c r="Y2344" s="49">
        <v>618.63639999999998</v>
      </c>
      <c r="Z2344" s="49">
        <v>4459.4502000000002</v>
      </c>
      <c r="AA2344" s="49">
        <v>0.79500000000000004</v>
      </c>
      <c r="AB2344" s="66">
        <f>Y2345/Price_data_Daily[[#This Row],[ASML]]-1</f>
        <v>-2.1974620310088455E-2</v>
      </c>
      <c r="AC2344" s="68">
        <f>Z2345/Price_data_Daily[[#This Row],[S&amp;P500]]-1</f>
        <v>-1.4752939723376657E-2</v>
      </c>
      <c r="AD2344" s="70">
        <f t="shared" si="74"/>
        <v>1013.6559271290708</v>
      </c>
      <c r="AE2344" s="70">
        <f t="shared" si="75"/>
        <v>300.43764445234689</v>
      </c>
    </row>
    <row r="2345" spans="24:31">
      <c r="X2345" s="6">
        <v>44672</v>
      </c>
      <c r="Y2345" s="49">
        <v>605.0421</v>
      </c>
      <c r="Z2345" s="49">
        <v>4393.6602000000003</v>
      </c>
      <c r="AA2345" s="49">
        <v>0.8</v>
      </c>
      <c r="AB2345" s="66">
        <f>Y2346/Price_data_Daily[[#This Row],[ASML]]-1</f>
        <v>-1.9952495867642916E-2</v>
      </c>
      <c r="AC2345" s="68">
        <f>Z2346/Price_data_Daily[[#This Row],[S&amp;P500]]-1</f>
        <v>-2.7740060553613111E-2</v>
      </c>
      <c r="AD2345" s="70">
        <f t="shared" si="74"/>
        <v>993.43096143181629</v>
      </c>
      <c r="AE2345" s="70">
        <f t="shared" si="75"/>
        <v>292.10348600265388</v>
      </c>
    </row>
    <row r="2346" spans="24:31">
      <c r="X2346" s="6">
        <v>44673</v>
      </c>
      <c r="Y2346" s="49">
        <v>592.97</v>
      </c>
      <c r="Z2346" s="49">
        <v>4271.7798000000003</v>
      </c>
      <c r="AA2346" s="49">
        <v>0.78</v>
      </c>
      <c r="AB2346" s="66">
        <f>Y2347/Price_data_Daily[[#This Row],[ASML]]-1</f>
        <v>-1.2820547413865846E-2</v>
      </c>
      <c r="AC2346" s="68">
        <f>Z2347/Price_data_Daily[[#This Row],[S&amp;P500]]-1</f>
        <v>5.6979294672445668E-3</v>
      </c>
      <c r="AD2346" s="70">
        <f t="shared" si="74"/>
        <v>980.6946326883774</v>
      </c>
      <c r="AE2346" s="70">
        <f t="shared" si="75"/>
        <v>293.76787106303328</v>
      </c>
    </row>
    <row r="2347" spans="24:31">
      <c r="X2347" s="6">
        <v>44676</v>
      </c>
      <c r="Y2347" s="49">
        <v>585.36779999999999</v>
      </c>
      <c r="Z2347" s="49">
        <v>4296.1201000000001</v>
      </c>
      <c r="AA2347" s="49">
        <v>0.79800000000000004</v>
      </c>
      <c r="AB2347" s="66">
        <f>Y2348/Price_data_Daily[[#This Row],[ASML]]-1</f>
        <v>-6.5669823314504217E-2</v>
      </c>
      <c r="AC2347" s="68">
        <f>Z2348/Price_data_Daily[[#This Row],[S&amp;P500]]-1</f>
        <v>-2.8146303451805244E-2</v>
      </c>
      <c r="AD2347" s="70">
        <f t="shared" si="74"/>
        <v>916.29258943424907</v>
      </c>
      <c r="AE2347" s="70">
        <f t="shared" si="75"/>
        <v>285.49939141970236</v>
      </c>
    </row>
    <row r="2348" spans="24:31">
      <c r="X2348" s="6">
        <v>44677</v>
      </c>
      <c r="Y2348" s="49">
        <v>546.92679999999996</v>
      </c>
      <c r="Z2348" s="49">
        <v>4175.2002000000002</v>
      </c>
      <c r="AA2348" s="49">
        <v>0.83299999999999996</v>
      </c>
      <c r="AB2348" s="66">
        <f>Y2349/Price_data_Daily[[#This Row],[ASML]]-1</f>
        <v>-6.334302871974784E-3</v>
      </c>
      <c r="AC2348" s="68">
        <f>Z2349/Price_data_Daily[[#This Row],[S&amp;P500]]-1</f>
        <v>2.0980550824842847E-3</v>
      </c>
      <c r="AD2348" s="70">
        <f t="shared" si="74"/>
        <v>910.48851465342648</v>
      </c>
      <c r="AE2348" s="70">
        <f t="shared" si="75"/>
        <v>286.09838486891664</v>
      </c>
    </row>
    <row r="2349" spans="24:31">
      <c r="X2349" s="6">
        <v>44678</v>
      </c>
      <c r="Y2349" s="49">
        <v>543.4624</v>
      </c>
      <c r="Z2349" s="49">
        <v>4183.96</v>
      </c>
      <c r="AA2349" s="49">
        <v>0.80800000000000005</v>
      </c>
      <c r="AB2349" s="66">
        <f>Y2350/Price_data_Daily[[#This Row],[ASML]]-1</f>
        <v>6.0443739990107881E-2</v>
      </c>
      <c r="AC2349" s="68">
        <f>Z2350/Price_data_Daily[[#This Row],[S&amp;P500]]-1</f>
        <v>2.474689050564538E-2</v>
      </c>
      <c r="AD2349" s="70">
        <f t="shared" si="74"/>
        <v>965.52184569711767</v>
      </c>
      <c r="AE2349" s="70">
        <f t="shared" si="75"/>
        <v>293.17843027310971</v>
      </c>
    </row>
    <row r="2350" spans="24:31">
      <c r="X2350" s="6">
        <v>44679</v>
      </c>
      <c r="Y2350" s="49">
        <v>576.31129999999996</v>
      </c>
      <c r="Z2350" s="49">
        <v>4287.5</v>
      </c>
      <c r="AA2350" s="49">
        <v>0.78500000000000003</v>
      </c>
      <c r="AB2350" s="66">
        <f>Y2351/Price_data_Daily[[#This Row],[ASML]]-1</f>
        <v>-4.5331056323205776E-2</v>
      </c>
      <c r="AC2350" s="68">
        <f>Z2351/Price_data_Daily[[#This Row],[S&amp;P500]]-1</f>
        <v>-3.6284501457725993E-2</v>
      </c>
      <c r="AD2350" s="70">
        <f t="shared" si="74"/>
        <v>921.75372052853606</v>
      </c>
      <c r="AE2350" s="70">
        <f t="shared" si="75"/>
        <v>282.54059709249123</v>
      </c>
    </row>
    <row r="2351" spans="24:31">
      <c r="X2351" s="6">
        <v>44680</v>
      </c>
      <c r="Y2351" s="49">
        <v>550.18650000000002</v>
      </c>
      <c r="Z2351" s="49">
        <v>4131.9301999999998</v>
      </c>
      <c r="AA2351" s="49">
        <v>0.80800000000000005</v>
      </c>
      <c r="AB2351" s="66">
        <f>Y2352/Price_data_Daily[[#This Row],[ASML]]-1</f>
        <v>1.2983779136710893E-2</v>
      </c>
      <c r="AC2351" s="68">
        <f>Z2352/Price_data_Daily[[#This Row],[S&amp;P500]]-1</f>
        <v>5.6752410774025819E-3</v>
      </c>
      <c r="AD2351" s="70">
        <f t="shared" si="74"/>
        <v>933.72156725432012</v>
      </c>
      <c r="AE2351" s="70">
        <f t="shared" si="75"/>
        <v>284.14408309514437</v>
      </c>
    </row>
    <row r="2352" spans="24:31">
      <c r="X2352" s="6">
        <v>44683</v>
      </c>
      <c r="Y2352" s="49">
        <v>557.33000000000004</v>
      </c>
      <c r="Z2352" s="49">
        <v>4155.3798999999999</v>
      </c>
      <c r="AA2352" s="49">
        <v>0.76500000000000001</v>
      </c>
      <c r="AB2352" s="66">
        <f>Y2353/Price_data_Daily[[#This Row],[ASML]]-1</f>
        <v>6.6678628460696832E-3</v>
      </c>
      <c r="AC2352" s="68">
        <f>Z2353/Price_data_Daily[[#This Row],[S&amp;P500]]-1</f>
        <v>4.8371269255067517E-3</v>
      </c>
      <c r="AD2352" s="70">
        <f t="shared" si="74"/>
        <v>939.94749460118919</v>
      </c>
      <c r="AE2352" s="70">
        <f t="shared" si="75"/>
        <v>285.51852409020734</v>
      </c>
    </row>
    <row r="2353" spans="24:31">
      <c r="X2353" s="6">
        <v>44684</v>
      </c>
      <c r="Y2353" s="49">
        <v>561.0462</v>
      </c>
      <c r="Z2353" s="49">
        <v>4175.4799999999996</v>
      </c>
      <c r="AA2353" s="49">
        <v>0.89500000000000002</v>
      </c>
      <c r="AB2353" s="66">
        <f>Y2354/Price_data_Daily[[#This Row],[ASML]]-1</f>
        <v>3.8480609974722135E-2</v>
      </c>
      <c r="AC2353" s="68">
        <f>Z2354/Price_data_Daily[[#This Row],[S&amp;P500]]-1</f>
        <v>2.9862411028193314E-2</v>
      </c>
      <c r="AD2353" s="70">
        <f t="shared" si="74"/>
        <v>976.11724753765475</v>
      </c>
      <c r="AE2353" s="70">
        <f t="shared" si="75"/>
        <v>294.04479561275224</v>
      </c>
    </row>
    <row r="2354" spans="24:31">
      <c r="X2354" s="6">
        <v>44685</v>
      </c>
      <c r="Y2354" s="49">
        <v>582.63559999999995</v>
      </c>
      <c r="Z2354" s="49">
        <v>4300.1698999999999</v>
      </c>
      <c r="AA2354" s="49">
        <v>0.83299999999999996</v>
      </c>
      <c r="AB2354" s="66">
        <f>Y2355/Price_data_Daily[[#This Row],[ASML]]-1</f>
        <v>-4.8039460685203372E-2</v>
      </c>
      <c r="AC2354" s="68">
        <f>Z2355/Price_data_Daily[[#This Row],[S&amp;P500]]-1</f>
        <v>-3.5649707701083999E-2</v>
      </c>
      <c r="AD2354" s="70">
        <f t="shared" si="74"/>
        <v>929.22510140042061</v>
      </c>
      <c r="AE2354" s="70">
        <f t="shared" si="75"/>
        <v>283.56218459813266</v>
      </c>
    </row>
    <row r="2355" spans="24:31">
      <c r="X2355" s="6">
        <v>44686</v>
      </c>
      <c r="Y2355" s="49">
        <v>554.64610000000005</v>
      </c>
      <c r="Z2355" s="49">
        <v>4146.8701000000001</v>
      </c>
      <c r="AA2355" s="49">
        <v>0.80300000000000005</v>
      </c>
      <c r="AB2355" s="66">
        <f>Y2356/Price_data_Daily[[#This Row],[ASML]]-1</f>
        <v>-2.3343894422046874E-2</v>
      </c>
      <c r="AC2355" s="68">
        <f>Z2356/Price_data_Daily[[#This Row],[S&amp;P500]]-1</f>
        <v>-5.6742312714354037E-3</v>
      </c>
      <c r="AD2355" s="70">
        <f t="shared" si="74"/>
        <v>907.53336873901344</v>
      </c>
      <c r="AE2355" s="70">
        <f t="shared" si="75"/>
        <v>281.95318718288939</v>
      </c>
    </row>
    <row r="2356" spans="24:31">
      <c r="X2356" s="6">
        <v>44687</v>
      </c>
      <c r="Y2356" s="49">
        <v>541.69849999999997</v>
      </c>
      <c r="Z2356" s="49">
        <v>4123.3397999999997</v>
      </c>
      <c r="AA2356" s="49">
        <v>0.81499999999999995</v>
      </c>
      <c r="AB2356" s="66">
        <f>Y2357/Price_data_Daily[[#This Row],[ASML]]-1</f>
        <v>-6.9582802979886282E-2</v>
      </c>
      <c r="AC2356" s="68">
        <f>Z2357/Price_data_Daily[[#This Row],[S&amp;P500]]-1</f>
        <v>-3.2037087993572633E-2</v>
      </c>
      <c r="AD2356" s="70">
        <f t="shared" si="74"/>
        <v>844.38465314437417</v>
      </c>
      <c r="AE2356" s="70">
        <f t="shared" si="75"/>
        <v>272.9202281150429</v>
      </c>
    </row>
    <row r="2357" spans="24:31">
      <c r="X2357" s="6">
        <v>44690</v>
      </c>
      <c r="Y2357" s="49">
        <v>504.00560000000002</v>
      </c>
      <c r="Z2357" s="49">
        <v>3991.24</v>
      </c>
      <c r="AA2357" s="49">
        <v>0.8</v>
      </c>
      <c r="AB2357" s="66">
        <f>Y2358/Price_data_Daily[[#This Row],[ASML]]-1</f>
        <v>2.0891236129122248E-2</v>
      </c>
      <c r="AC2357" s="68">
        <f>Z2358/Price_data_Daily[[#This Row],[S&amp;P500]]-1</f>
        <v>2.4578827632515399E-3</v>
      </c>
      <c r="AD2357" s="70">
        <f t="shared" si="74"/>
        <v>862.02489231702032</v>
      </c>
      <c r="AE2357" s="70">
        <f t="shared" si="75"/>
        <v>273.59103403946955</v>
      </c>
    </row>
    <row r="2358" spans="24:31">
      <c r="X2358" s="6">
        <v>44691</v>
      </c>
      <c r="Y2358" s="49">
        <v>514.53489999999999</v>
      </c>
      <c r="Z2358" s="49">
        <v>4001.05</v>
      </c>
      <c r="AA2358" s="49">
        <v>0.878</v>
      </c>
      <c r="AB2358" s="66">
        <f>Y2359/Price_data_Daily[[#This Row],[ASML]]-1</f>
        <v>-3.9552224737329222E-3</v>
      </c>
      <c r="AC2358" s="68">
        <f>Z2359/Price_data_Daily[[#This Row],[S&amp;P500]]-1</f>
        <v>-1.646320340910512E-2</v>
      </c>
      <c r="AD2358" s="70">
        <f t="shared" si="74"/>
        <v>858.6153920900108</v>
      </c>
      <c r="AE2358" s="70">
        <f t="shared" si="75"/>
        <v>269.08684919517037</v>
      </c>
    </row>
    <row r="2359" spans="24:31">
      <c r="X2359" s="6">
        <v>44692</v>
      </c>
      <c r="Y2359" s="49">
        <v>512.49980000000005</v>
      </c>
      <c r="Z2359" s="49">
        <v>3935.1799000000001</v>
      </c>
      <c r="AA2359" s="49">
        <v>0.88300000000000001</v>
      </c>
      <c r="AB2359" s="66">
        <f>Y2360/Price_data_Daily[[#This Row],[ASML]]-1</f>
        <v>2.0333666471674672E-3</v>
      </c>
      <c r="AC2359" s="68">
        <f>Z2360/Price_data_Daily[[#This Row],[S&amp;P500]]-1</f>
        <v>-1.2959509170088479E-3</v>
      </c>
      <c r="AD2359" s="70">
        <f t="shared" si="74"/>
        <v>860.36127199103123</v>
      </c>
      <c r="AE2359" s="70">
        <f t="shared" si="75"/>
        <v>268.73812584620089</v>
      </c>
    </row>
    <row r="2360" spans="24:31">
      <c r="X2360" s="6">
        <v>44693</v>
      </c>
      <c r="Y2360" s="49">
        <v>513.54190000000006</v>
      </c>
      <c r="Z2360" s="49">
        <v>3930.0801000000001</v>
      </c>
      <c r="AA2360" s="49">
        <v>0.90500000000000003</v>
      </c>
      <c r="AB2360" s="66">
        <f>Y2361/Price_data_Daily[[#This Row],[ASML]]-1</f>
        <v>4.9697600137398767E-2</v>
      </c>
      <c r="AC2360" s="68">
        <f>Z2361/Price_data_Daily[[#This Row],[S&amp;P500]]-1</f>
        <v>2.3869691612646848E-2</v>
      </c>
      <c r="AD2360" s="70">
        <f t="shared" si="74"/>
        <v>903.11916246014528</v>
      </c>
      <c r="AE2360" s="70">
        <f t="shared" si="75"/>
        <v>275.15282203471037</v>
      </c>
    </row>
    <row r="2361" spans="24:31">
      <c r="X2361" s="6">
        <v>44694</v>
      </c>
      <c r="Y2361" s="49">
        <v>539.06370000000004</v>
      </c>
      <c r="Z2361" s="49">
        <v>4023.8899000000001</v>
      </c>
      <c r="AA2361" s="49">
        <v>0.94299999999999995</v>
      </c>
      <c r="AB2361" s="66">
        <f>Y2362/Price_data_Daily[[#This Row],[ASML]]-1</f>
        <v>-2.4383574705549749E-2</v>
      </c>
      <c r="AC2361" s="68">
        <f>Z2362/Price_data_Daily[[#This Row],[S&amp;P500]]-1</f>
        <v>-3.9464051936410893E-3</v>
      </c>
      <c r="AD2361" s="70">
        <f t="shared" si="74"/>
        <v>881.09788889428478</v>
      </c>
      <c r="AE2361" s="70">
        <f t="shared" si="75"/>
        <v>274.0669575087876</v>
      </c>
    </row>
    <row r="2362" spans="24:31">
      <c r="X2362" s="6">
        <v>44697</v>
      </c>
      <c r="Y2362" s="49">
        <v>525.9194</v>
      </c>
      <c r="Z2362" s="49">
        <v>4008.01</v>
      </c>
      <c r="AA2362" s="49">
        <v>0.98</v>
      </c>
      <c r="AB2362" s="66">
        <f>Y2363/Price_data_Daily[[#This Row],[ASML]]-1</f>
        <v>4.9873992098409037E-2</v>
      </c>
      <c r="AC2362" s="68">
        <f>Z2363/Price_data_Daily[[#This Row],[S&amp;P500]]-1</f>
        <v>2.0169635305301137E-2</v>
      </c>
      <c r="AD2362" s="70">
        <f t="shared" si="74"/>
        <v>925.04175804292322</v>
      </c>
      <c r="AE2362" s="70">
        <f t="shared" si="75"/>
        <v>279.59478809097328</v>
      </c>
    </row>
    <row r="2363" spans="24:31">
      <c r="X2363" s="6">
        <v>44698</v>
      </c>
      <c r="Y2363" s="49">
        <v>552.14909999999998</v>
      </c>
      <c r="Z2363" s="49">
        <v>4088.8501000000001</v>
      </c>
      <c r="AA2363" s="49">
        <v>1.038</v>
      </c>
      <c r="AB2363" s="66">
        <f>Y2364/Price_data_Daily[[#This Row],[ASML]]-1</f>
        <v>-5.9345202228890614E-2</v>
      </c>
      <c r="AC2363" s="68">
        <f>Z2364/Price_data_Daily[[#This Row],[S&amp;P500]]-1</f>
        <v>-4.0395269075772622E-2</v>
      </c>
      <c r="AD2363" s="70">
        <f t="shared" si="74"/>
        <v>870.14496784169739</v>
      </c>
      <c r="AE2363" s="70">
        <f t="shared" si="75"/>
        <v>268.3004813938548</v>
      </c>
    </row>
    <row r="2364" spans="24:31">
      <c r="X2364" s="6">
        <v>44699</v>
      </c>
      <c r="Y2364" s="49">
        <v>519.38170000000002</v>
      </c>
      <c r="Z2364" s="49">
        <v>3923.6799000000001</v>
      </c>
      <c r="AA2364" s="49">
        <v>1.0029999999999999</v>
      </c>
      <c r="AB2364" s="66">
        <f>Y2365/Price_data_Daily[[#This Row],[ASML]]-1</f>
        <v>-4.3536381817073089E-3</v>
      </c>
      <c r="AC2364" s="68">
        <f>Z2365/Price_data_Daily[[#This Row],[S&amp;P500]]-1</f>
        <v>-5.8337837395960879E-3</v>
      </c>
      <c r="AD2364" s="70">
        <f t="shared" si="74"/>
        <v>866.35667148608127</v>
      </c>
      <c r="AE2364" s="70">
        <f t="shared" si="75"/>
        <v>266.7352744081735</v>
      </c>
    </row>
    <row r="2365" spans="24:31">
      <c r="X2365" s="6">
        <v>44700</v>
      </c>
      <c r="Y2365" s="49">
        <v>517.12049999999999</v>
      </c>
      <c r="Z2365" s="49">
        <v>3900.79</v>
      </c>
      <c r="AA2365" s="49">
        <v>1</v>
      </c>
      <c r="AB2365" s="66">
        <f>Y2366/Price_data_Daily[[#This Row],[ASML]]-1</f>
        <v>1.300393235232411E-2</v>
      </c>
      <c r="AC2365" s="68">
        <f>Z2366/Price_data_Daily[[#This Row],[S&amp;P500]]-1</f>
        <v>1.4614988245975624E-4</v>
      </c>
      <c r="AD2365" s="70">
        <f t="shared" si="74"/>
        <v>877.622715035071</v>
      </c>
      <c r="AE2365" s="70">
        <f t="shared" si="75"/>
        <v>266.77425773717613</v>
      </c>
    </row>
    <row r="2366" spans="24:31">
      <c r="X2366" s="6">
        <v>44701</v>
      </c>
      <c r="Y2366" s="49">
        <v>523.8451</v>
      </c>
      <c r="Z2366" s="49">
        <v>3901.3600999999999</v>
      </c>
      <c r="AA2366" s="49">
        <v>0.97799999999999998</v>
      </c>
      <c r="AB2366" s="66">
        <f>Y2367/Price_data_Daily[[#This Row],[ASML]]-1</f>
        <v>4.0856352383557448E-2</v>
      </c>
      <c r="AC2366" s="68">
        <f>Z2367/Price_data_Daily[[#This Row],[S&amp;P500]]-1</f>
        <v>1.8555041868603794E-2</v>
      </c>
      <c r="AD2366" s="70">
        <f t="shared" si="74"/>
        <v>913.47917794035823</v>
      </c>
      <c r="AE2366" s="70">
        <f t="shared" si="75"/>
        <v>271.72426525895514</v>
      </c>
    </row>
    <row r="2367" spans="24:31">
      <c r="X2367" s="6">
        <v>44704</v>
      </c>
      <c r="Y2367" s="49">
        <v>545.24749999999995</v>
      </c>
      <c r="Z2367" s="49">
        <v>3973.75</v>
      </c>
      <c r="AA2367" s="49">
        <v>0.99299999999999999</v>
      </c>
      <c r="AB2367" s="66">
        <f>Y2368/Price_data_Daily[[#This Row],[ASML]]-1</f>
        <v>-1.4749081838981271E-2</v>
      </c>
      <c r="AC2367" s="68">
        <f>Z2368/Price_data_Daily[[#This Row],[S&amp;P500]]-1</f>
        <v>-8.1207927021075266E-3</v>
      </c>
      <c r="AD2367" s="70">
        <f t="shared" si="74"/>
        <v>900.00619878671057</v>
      </c>
      <c r="AE2367" s="70">
        <f t="shared" si="75"/>
        <v>269.51764882865467</v>
      </c>
    </row>
    <row r="2368" spans="24:31">
      <c r="X2368" s="6">
        <v>44705</v>
      </c>
      <c r="Y2368" s="49">
        <v>537.2056</v>
      </c>
      <c r="Z2368" s="49">
        <v>3941.48</v>
      </c>
      <c r="AA2368" s="49">
        <v>1.0429999999999999</v>
      </c>
      <c r="AB2368" s="66">
        <f>Y2369/Price_data_Daily[[#This Row],[ASML]]-1</f>
        <v>3.0197004647756209E-3</v>
      </c>
      <c r="AC2368" s="68">
        <f>Z2369/Price_data_Daily[[#This Row],[S&amp;P500]]-1</f>
        <v>9.4507646873762674E-3</v>
      </c>
      <c r="AD2368" s="70">
        <f t="shared" si="74"/>
        <v>902.72394792348769</v>
      </c>
      <c r="AE2368" s="70">
        <f t="shared" si="75"/>
        <v>272.06479670682921</v>
      </c>
    </row>
    <row r="2369" spans="24:31">
      <c r="X2369" s="6">
        <v>44706</v>
      </c>
      <c r="Y2369" s="49">
        <v>538.82780000000002</v>
      </c>
      <c r="Z2369" s="49">
        <v>3978.73</v>
      </c>
      <c r="AA2369" s="49">
        <v>1.0449999999999999</v>
      </c>
      <c r="AB2369" s="66">
        <f>Y2370/Price_data_Daily[[#This Row],[ASML]]-1</f>
        <v>2.1876376831336364E-2</v>
      </c>
      <c r="AC2369" s="68">
        <f>Z2370/Price_data_Daily[[#This Row],[S&amp;P500]]-1</f>
        <v>1.9883254204230871E-2</v>
      </c>
      <c r="AD2369" s="70">
        <f t="shared" si="74"/>
        <v>922.47227718293357</v>
      </c>
      <c r="AE2369" s="70">
        <f t="shared" si="75"/>
        <v>277.47433021977349</v>
      </c>
    </row>
    <row r="2370" spans="24:31">
      <c r="X2370" s="6">
        <v>44707</v>
      </c>
      <c r="Y2370" s="49">
        <v>550.61540000000002</v>
      </c>
      <c r="Z2370" s="49">
        <v>4057.8400999999999</v>
      </c>
      <c r="AA2370" s="49">
        <v>1.028</v>
      </c>
      <c r="AB2370" s="66">
        <f>Y2371/Price_data_Daily[[#This Row],[ASML]]-1</f>
        <v>4.1619794869522275E-2</v>
      </c>
      <c r="AC2370" s="68">
        <f>Z2371/Price_data_Daily[[#This Row],[S&amp;P500]]-1</f>
        <v>2.4742251425826423E-2</v>
      </c>
      <c r="AD2370" s="70">
        <f t="shared" si="74"/>
        <v>960.86538413210837</v>
      </c>
      <c r="AE2370" s="70">
        <f t="shared" si="75"/>
        <v>284.33966986228393</v>
      </c>
    </row>
    <row r="2371" spans="24:31">
      <c r="X2371" s="6">
        <v>44708</v>
      </c>
      <c r="Y2371" s="49">
        <v>573.53189999999995</v>
      </c>
      <c r="Z2371" s="49">
        <v>4158.2402000000002</v>
      </c>
      <c r="AA2371" s="49">
        <v>1.0249999999999999</v>
      </c>
      <c r="AB2371" s="66">
        <f>Y2372/Price_data_Daily[[#This Row],[ASML]]-1</f>
        <v>-1.2153465221376392E-2</v>
      </c>
      <c r="AC2371" s="68">
        <f>Z2372/Price_data_Daily[[#This Row],[S&amp;P500]]-1</f>
        <v>-6.2743609664491773E-3</v>
      </c>
      <c r="AD2371" s="70">
        <f t="shared" si="74"/>
        <v>949.18754010363432</v>
      </c>
      <c r="AE2371" s="70">
        <f t="shared" si="75"/>
        <v>282.55562013648699</v>
      </c>
    </row>
    <row r="2372" spans="24:31">
      <c r="X2372" s="6">
        <v>44712</v>
      </c>
      <c r="Y2372" s="49">
        <v>566.56150000000002</v>
      </c>
      <c r="Z2372" s="49">
        <v>4132.1499000000003</v>
      </c>
      <c r="AA2372" s="49">
        <v>1.03</v>
      </c>
      <c r="AB2372" s="66">
        <f>Y2373/Price_data_Daily[[#This Row],[ASML]]-1</f>
        <v>-2.1916067364266878E-2</v>
      </c>
      <c r="AC2372" s="68">
        <f>Z2373/Price_data_Daily[[#This Row],[S&amp;P500]]-1</f>
        <v>-7.4827633915218739E-3</v>
      </c>
      <c r="AD2372" s="70">
        <f t="shared" si="74"/>
        <v>928.38508203340029</v>
      </c>
      <c r="AE2372" s="70">
        <f t="shared" si="75"/>
        <v>280.44132328606094</v>
      </c>
    </row>
    <row r="2373" spans="24:31">
      <c r="X2373" s="6">
        <v>44713</v>
      </c>
      <c r="Y2373" s="49">
        <v>554.14469999999994</v>
      </c>
      <c r="Z2373" s="49">
        <v>4101.2299999999996</v>
      </c>
      <c r="AA2373" s="49">
        <v>1.103</v>
      </c>
      <c r="AB2373" s="66">
        <f>Y2374/Price_data_Daily[[#This Row],[ASML]]-1</f>
        <v>2.9947051735765173E-2</v>
      </c>
      <c r="AC2373" s="68">
        <f>Z2374/Price_data_Daily[[#This Row],[S&amp;P500]]-1</f>
        <v>1.8431007283181033E-2</v>
      </c>
      <c r="AD2373" s="70">
        <f t="shared" si="74"/>
        <v>956.18747811576714</v>
      </c>
      <c r="AE2373" s="70">
        <f t="shared" si="75"/>
        <v>285.61013935805124</v>
      </c>
    </row>
    <row r="2374" spans="24:31">
      <c r="X2374" s="6">
        <v>44714</v>
      </c>
      <c r="Y2374" s="49">
        <v>570.73969999999997</v>
      </c>
      <c r="Z2374" s="49">
        <v>4176.8198000000002</v>
      </c>
      <c r="AA2374" s="49">
        <v>1.113</v>
      </c>
      <c r="AB2374" s="66">
        <f>Y2375/Price_data_Daily[[#This Row],[ASML]]-1</f>
        <v>-2.9093472908928497E-2</v>
      </c>
      <c r="AC2374" s="68">
        <f>Z2375/Price_data_Daily[[#This Row],[S&amp;P500]]-1</f>
        <v>-1.6347317641043579E-2</v>
      </c>
      <c r="AD2374" s="70">
        <f t="shared" si="74"/>
        <v>928.36866362534943</v>
      </c>
      <c r="AE2374" s="70">
        <f t="shared" si="75"/>
        <v>280.94117968846246</v>
      </c>
    </row>
    <row r="2375" spans="24:31">
      <c r="X2375" s="6">
        <v>44715</v>
      </c>
      <c r="Y2375" s="49">
        <v>554.13490000000002</v>
      </c>
      <c r="Z2375" s="49">
        <v>4108.54</v>
      </c>
      <c r="AA2375" s="49">
        <v>1.135</v>
      </c>
      <c r="AB2375" s="66">
        <f>Y2376/Price_data_Daily[[#This Row],[ASML]]-1</f>
        <v>1.4264216168301314E-2</v>
      </c>
      <c r="AC2375" s="68">
        <f>Z2376/Price_data_Daily[[#This Row],[S&amp;P500]]-1</f>
        <v>3.1374162111115211E-3</v>
      </c>
      <c r="AD2375" s="70">
        <f t="shared" si="74"/>
        <v>941.61111492717839</v>
      </c>
      <c r="AE2375" s="70">
        <f t="shared" si="75"/>
        <v>281.82260909998581</v>
      </c>
    </row>
    <row r="2376" spans="24:31">
      <c r="X2376" s="6">
        <v>44718</v>
      </c>
      <c r="Y2376" s="49">
        <v>562.03920000000005</v>
      </c>
      <c r="Z2376" s="49">
        <v>4121.4301999999998</v>
      </c>
      <c r="AA2376" s="49">
        <v>1.1599999999999999</v>
      </c>
      <c r="AB2376" s="66">
        <f>Y2377/Price_data_Daily[[#This Row],[ASML]]-1</f>
        <v>9.3057566091474531E-3</v>
      </c>
      <c r="AC2376" s="68">
        <f>Z2377/Price_data_Daily[[#This Row],[S&amp;P500]]-1</f>
        <v>9.5233931172726827E-3</v>
      </c>
      <c r="AD2376" s="70">
        <f t="shared" si="74"/>
        <v>950.37351878315872</v>
      </c>
      <c r="AE2376" s="70">
        <f t="shared" si="75"/>
        <v>284.50651659578045</v>
      </c>
    </row>
    <row r="2377" spans="24:31">
      <c r="X2377" s="6">
        <v>44719</v>
      </c>
      <c r="Y2377" s="49">
        <v>567.26940000000002</v>
      </c>
      <c r="Z2377" s="49">
        <v>4160.6801999999998</v>
      </c>
      <c r="AA2377" s="49">
        <v>1.2250000000000001</v>
      </c>
      <c r="AB2377" s="66">
        <f>Y2378/Price_data_Daily[[#This Row],[ASML]]-1</f>
        <v>-1.6585417792674972E-2</v>
      </c>
      <c r="AC2377" s="68">
        <f>Z2378/Price_data_Daily[[#This Row],[S&amp;P500]]-1</f>
        <v>-1.0793956238212998E-2</v>
      </c>
      <c r="AD2377" s="70">
        <f t="shared" si="74"/>
        <v>934.61117691504535</v>
      </c>
      <c r="AE2377" s="70">
        <f t="shared" si="75"/>
        <v>281.4355657061592</v>
      </c>
    </row>
    <row r="2378" spans="24:31">
      <c r="X2378" s="6">
        <v>44720</v>
      </c>
      <c r="Y2378" s="49">
        <v>557.86099999999999</v>
      </c>
      <c r="Z2378" s="49">
        <v>4115.7700000000004</v>
      </c>
      <c r="AA2378" s="49">
        <v>1.2330000000000001</v>
      </c>
      <c r="AB2378" s="66">
        <f>Y2379/Price_data_Daily[[#This Row],[ASML]]-1</f>
        <v>-4.411062970883417E-2</v>
      </c>
      <c r="AC2378" s="68">
        <f>Z2379/Price_data_Daily[[#This Row],[S&amp;P500]]-1</f>
        <v>-2.3798681656166498E-2</v>
      </c>
      <c r="AD2378" s="70">
        <f t="shared" si="74"/>
        <v>893.38488936840804</v>
      </c>
      <c r="AE2378" s="70">
        <f t="shared" si="75"/>
        <v>274.73777027119519</v>
      </c>
    </row>
    <row r="2379" spans="24:31">
      <c r="X2379" s="6">
        <v>44721</v>
      </c>
      <c r="Y2379" s="49">
        <v>533.25340000000006</v>
      </c>
      <c r="Z2379" s="49">
        <v>4017.8200999999999</v>
      </c>
      <c r="AA2379" s="49">
        <v>1.238</v>
      </c>
      <c r="AB2379" s="66">
        <f>Y2380/Price_data_Daily[[#This Row],[ASML]]-1</f>
        <v>-3.8494644384827303E-2</v>
      </c>
      <c r="AC2379" s="68">
        <f>Z2380/Price_data_Daily[[#This Row],[S&amp;P500]]-1</f>
        <v>-2.9110312828590779E-2</v>
      </c>
      <c r="AD2379" s="70">
        <f t="shared" si="74"/>
        <v>858.99435575339294</v>
      </c>
      <c r="AE2379" s="70">
        <f t="shared" si="75"/>
        <v>266.74006783277122</v>
      </c>
    </row>
    <row r="2380" spans="24:31">
      <c r="X2380" s="6">
        <v>44722</v>
      </c>
      <c r="Y2380" s="49">
        <v>512.726</v>
      </c>
      <c r="Z2380" s="49">
        <v>3900.8600999999999</v>
      </c>
      <c r="AA2380" s="49">
        <v>1.288</v>
      </c>
      <c r="AB2380" s="66">
        <f>Y2381/Price_data_Daily[[#This Row],[ASML]]-1</f>
        <v>-5.3592562109196717E-2</v>
      </c>
      <c r="AC2380" s="68">
        <f>Z2381/Price_data_Daily[[#This Row],[S&amp;P500]]-1</f>
        <v>-3.8768424430294268E-2</v>
      </c>
      <c r="AD2380" s="70">
        <f t="shared" si="74"/>
        <v>812.95864739122976</v>
      </c>
      <c r="AE2380" s="70">
        <f t="shared" si="75"/>
        <v>256.39897567046484</v>
      </c>
    </row>
    <row r="2381" spans="24:31">
      <c r="X2381" s="6">
        <v>44725</v>
      </c>
      <c r="Y2381" s="49">
        <v>485.24770000000001</v>
      </c>
      <c r="Z2381" s="49">
        <v>3749.6298999999999</v>
      </c>
      <c r="AA2381" s="49">
        <v>1.498</v>
      </c>
      <c r="AB2381" s="66">
        <f>Y2382/Price_data_Daily[[#This Row],[ASML]]-1</f>
        <v>-4.8826609585166381E-3</v>
      </c>
      <c r="AC2381" s="68">
        <f>Z2382/Price_data_Daily[[#This Row],[S&amp;P500]]-1</f>
        <v>-3.7736791036363515E-3</v>
      </c>
      <c r="AD2381" s="70">
        <f t="shared" si="74"/>
        <v>808.9892459427241</v>
      </c>
      <c r="AE2381" s="70">
        <f t="shared" si="75"/>
        <v>255.43140821378344</v>
      </c>
    </row>
    <row r="2382" spans="24:31">
      <c r="X2382" s="6">
        <v>44726</v>
      </c>
      <c r="Y2382" s="49">
        <v>482.8784</v>
      </c>
      <c r="Z2382" s="49">
        <v>3735.48</v>
      </c>
      <c r="AA2382" s="49">
        <v>1.7430000000000001</v>
      </c>
      <c r="AB2382" s="66">
        <f>Y2383/Price_data_Daily[[#This Row],[ASML]]-1</f>
        <v>2.8829204205447878E-2</v>
      </c>
      <c r="AC2382" s="68">
        <f>Z2383/Price_data_Daily[[#This Row],[S&amp;P500]]-1</f>
        <v>1.4592502168395916E-2</v>
      </c>
      <c r="AD2382" s="70">
        <f t="shared" ref="AD2382:AD2445" si="76">AD2381*(1+AB2382)</f>
        <v>832.31176211401817</v>
      </c>
      <c r="AE2382" s="70">
        <f t="shared" ref="AE2382:AE2445" si="77">AE2381*(1+AC2382)</f>
        <v>259.1587915920195</v>
      </c>
    </row>
    <row r="2383" spans="24:31">
      <c r="X2383" s="6">
        <v>44727</v>
      </c>
      <c r="Y2383" s="49">
        <v>496.79939999999999</v>
      </c>
      <c r="Z2383" s="49">
        <v>3789.99</v>
      </c>
      <c r="AA2383" s="49">
        <v>1.6950000000000001</v>
      </c>
      <c r="AB2383" s="66">
        <f>Y2384/Price_data_Daily[[#This Row],[ASML]]-1</f>
        <v>-7.357577323966169E-2</v>
      </c>
      <c r="AC2383" s="68">
        <f>Z2384/Price_data_Daily[[#This Row],[S&amp;P500]]-1</f>
        <v>-3.2511959134456814E-2</v>
      </c>
      <c r="AD2383" s="70">
        <f t="shared" si="76"/>
        <v>771.07378064001387</v>
      </c>
      <c r="AE2383" s="70">
        <f t="shared" si="77"/>
        <v>250.73303155044454</v>
      </c>
    </row>
    <row r="2384" spans="24:31">
      <c r="X2384" s="6">
        <v>44728</v>
      </c>
      <c r="Y2384" s="49">
        <v>460.24700000000001</v>
      </c>
      <c r="Z2384" s="49">
        <v>3666.77</v>
      </c>
      <c r="AA2384" s="49">
        <v>1.4830000000000001</v>
      </c>
      <c r="AB2384" s="66">
        <f>Y2385/Price_data_Daily[[#This Row],[ASML]]-1</f>
        <v>1.1107731283419575E-2</v>
      </c>
      <c r="AC2384" s="68">
        <f>Z2385/Price_data_Daily[[#This Row],[S&amp;P500]]-1</f>
        <v>2.2008743389958507E-3</v>
      </c>
      <c r="AD2384" s="70">
        <f t="shared" si="76"/>
        <v>779.63866099505356</v>
      </c>
      <c r="AE2384" s="70">
        <f t="shared" si="77"/>
        <v>251.28486344552255</v>
      </c>
    </row>
    <row r="2385" spans="24:31">
      <c r="X2385" s="6">
        <v>44729</v>
      </c>
      <c r="Y2385" s="49">
        <v>465.35930000000002</v>
      </c>
      <c r="Z2385" s="49">
        <v>3674.8400999999999</v>
      </c>
      <c r="AA2385" s="49">
        <v>1.51</v>
      </c>
      <c r="AB2385" s="66">
        <f>Y2386/Price_data_Daily[[#This Row],[ASML]]-1</f>
        <v>4.4364644694970146E-2</v>
      </c>
      <c r="AC2385" s="68">
        <f>Z2386/Price_data_Daily[[#This Row],[S&amp;P500]]-1</f>
        <v>2.4477228274503826E-2</v>
      </c>
      <c r="AD2385" s="70">
        <f t="shared" si="76"/>
        <v>814.22705318056137</v>
      </c>
      <c r="AE2385" s="70">
        <f t="shared" si="77"/>
        <v>257.43562041000615</v>
      </c>
    </row>
    <row r="2386" spans="24:31">
      <c r="X2386" s="6">
        <v>44733</v>
      </c>
      <c r="Y2386" s="49">
        <v>486.00479999999999</v>
      </c>
      <c r="Z2386" s="49">
        <v>3764.79</v>
      </c>
      <c r="AA2386" s="49">
        <v>1.488</v>
      </c>
      <c r="AB2386" s="66">
        <f>Y2387/Price_data_Daily[[#This Row],[ASML]]-1</f>
        <v>-1.7902292323038749E-2</v>
      </c>
      <c r="AC2386" s="68">
        <f>Z2387/Price_data_Daily[[#This Row],[S&amp;P500]]-1</f>
        <v>-1.3015599807690847E-3</v>
      </c>
      <c r="AD2386" s="70">
        <f t="shared" si="76"/>
        <v>799.65052245719653</v>
      </c>
      <c r="AE2386" s="70">
        <f t="shared" si="77"/>
        <v>257.10055250885603</v>
      </c>
    </row>
    <row r="2387" spans="24:31">
      <c r="X2387" s="6">
        <v>44734</v>
      </c>
      <c r="Y2387" s="49">
        <v>477.30419999999998</v>
      </c>
      <c r="Z2387" s="49">
        <v>3759.8899000000001</v>
      </c>
      <c r="AA2387" s="49">
        <v>1.5449999999999999</v>
      </c>
      <c r="AB2387" s="66">
        <f>Y2388/Price_data_Daily[[#This Row],[ASML]]-1</f>
        <v>0</v>
      </c>
      <c r="AC2387" s="68">
        <f>Z2388/Price_data_Daily[[#This Row],[S&amp;P500]]-1</f>
        <v>9.5322206110344254E-3</v>
      </c>
      <c r="AD2387" s="70">
        <f t="shared" si="76"/>
        <v>799.65052245719653</v>
      </c>
      <c r="AE2387" s="70">
        <f t="shared" si="77"/>
        <v>259.55129169458928</v>
      </c>
    </row>
    <row r="2388" spans="24:31">
      <c r="X2388" s="6">
        <v>44735</v>
      </c>
      <c r="Y2388" s="49">
        <v>477.30419999999998</v>
      </c>
      <c r="Z2388" s="49">
        <v>3795.73</v>
      </c>
      <c r="AA2388" s="49">
        <v>1.56</v>
      </c>
      <c r="AB2388" s="66">
        <f>Y2389/Price_data_Daily[[#This Row],[ASML]]-1</f>
        <v>6.1297595956624873E-2</v>
      </c>
      <c r="AC2388" s="68">
        <f>Z2389/Price_data_Daily[[#This Row],[S&amp;P500]]-1</f>
        <v>3.0563290855777359E-2</v>
      </c>
      <c r="AD2388" s="70">
        <f t="shared" si="76"/>
        <v>848.66717708928172</v>
      </c>
      <c r="AE2388" s="70">
        <f t="shared" si="77"/>
        <v>267.48403331464374</v>
      </c>
    </row>
    <row r="2389" spans="24:31">
      <c r="X2389" s="6">
        <v>44736</v>
      </c>
      <c r="Y2389" s="49">
        <v>506.56180000000001</v>
      </c>
      <c r="Z2389" s="49">
        <v>3911.74</v>
      </c>
      <c r="AA2389" s="49">
        <v>1.5980000000000001</v>
      </c>
      <c r="AB2389" s="66">
        <f>Y2390/Price_data_Daily[[#This Row],[ASML]]-1</f>
        <v>-1.4012308073763191E-2</v>
      </c>
      <c r="AC2389" s="68">
        <f>Z2390/Price_data_Daily[[#This Row],[S&amp;P500]]-1</f>
        <v>-2.9730759201787027E-3</v>
      </c>
      <c r="AD2389" s="70">
        <f t="shared" si="76"/>
        <v>836.77539115181571</v>
      </c>
      <c r="AE2389" s="70">
        <f t="shared" si="77"/>
        <v>266.68878297616368</v>
      </c>
    </row>
    <row r="2390" spans="24:31">
      <c r="X2390" s="6">
        <v>44739</v>
      </c>
      <c r="Y2390" s="49">
        <v>499.46370000000002</v>
      </c>
      <c r="Z2390" s="49">
        <v>3900.1100999999999</v>
      </c>
      <c r="AA2390" s="49">
        <v>1.633</v>
      </c>
      <c r="AB2390" s="66">
        <f>Y2391/Price_data_Daily[[#This Row],[ASML]]-1</f>
        <v>-3.4702021388140936E-2</v>
      </c>
      <c r="AC2390" s="68">
        <f>Z2391/Price_data_Daily[[#This Row],[S&amp;P500]]-1</f>
        <v>-2.0143046730911496E-2</v>
      </c>
      <c r="AD2390" s="70">
        <f t="shared" si="76"/>
        <v>807.73759363099543</v>
      </c>
      <c r="AE2390" s="70">
        <f t="shared" si="77"/>
        <v>261.31685835806491</v>
      </c>
    </row>
    <row r="2391" spans="24:31">
      <c r="X2391" s="6">
        <v>44740</v>
      </c>
      <c r="Y2391" s="49">
        <v>482.13130000000001</v>
      </c>
      <c r="Z2391" s="49">
        <v>3821.55</v>
      </c>
      <c r="AA2391" s="49">
        <v>1.738</v>
      </c>
      <c r="AB2391" s="66">
        <f>Y2392/Price_data_Daily[[#This Row],[ASML]]-1</f>
        <v>-1.1806534858865181E-2</v>
      </c>
      <c r="AC2391" s="68">
        <f>Z2392/Price_data_Daily[[#This Row],[S&amp;P500]]-1</f>
        <v>-7.1172691708865088E-4</v>
      </c>
      <c r="AD2391" s="70">
        <f t="shared" si="76"/>
        <v>798.20101157497515</v>
      </c>
      <c r="AE2391" s="70">
        <f t="shared" si="77"/>
        <v>261.1308721160824</v>
      </c>
    </row>
    <row r="2392" spans="24:31">
      <c r="X2392" s="6">
        <v>44741</v>
      </c>
      <c r="Y2392" s="49">
        <v>476.43900000000002</v>
      </c>
      <c r="Z2392" s="49">
        <v>3818.8301000000001</v>
      </c>
      <c r="AA2392" s="49">
        <v>1.7050000000000001</v>
      </c>
      <c r="AB2392" s="66">
        <f>Y2393/Price_data_Daily[[#This Row],[ASML]]-1</f>
        <v>-1.8034627727788854E-2</v>
      </c>
      <c r="AC2392" s="68">
        <f>Z2393/Price_data_Daily[[#This Row],[S&amp;P500]]-1</f>
        <v>-8.7592794452940881E-3</v>
      </c>
      <c r="AD2392" s="70">
        <f t="shared" si="76"/>
        <v>783.80575347927595</v>
      </c>
      <c r="AE2392" s="70">
        <f t="shared" si="77"/>
        <v>258.8435538354243</v>
      </c>
    </row>
    <row r="2393" spans="24:31">
      <c r="X2393" s="6">
        <v>44742</v>
      </c>
      <c r="Y2393" s="49">
        <v>467.84660000000002</v>
      </c>
      <c r="Z2393" s="49">
        <v>3785.3798999999999</v>
      </c>
      <c r="AA2393" s="49">
        <v>1.6</v>
      </c>
      <c r="AB2393" s="66">
        <f>Y2394/Price_data_Daily[[#This Row],[ASML]]-1</f>
        <v>-5.4740806067629877E-2</v>
      </c>
      <c r="AC2393" s="68">
        <f>Z2394/Price_data_Daily[[#This Row],[S&amp;P500]]-1</f>
        <v>1.0553815219444651E-2</v>
      </c>
      <c r="AD2393" s="70">
        <f t="shared" si="76"/>
        <v>740.89959473337444</v>
      </c>
      <c r="AE2393" s="70">
        <f t="shared" si="77"/>
        <v>261.57534087334773</v>
      </c>
    </row>
    <row r="2394" spans="24:31">
      <c r="X2394" s="6">
        <v>44743</v>
      </c>
      <c r="Y2394" s="49">
        <v>442.23630000000003</v>
      </c>
      <c r="Z2394" s="49">
        <v>3825.3301000000001</v>
      </c>
      <c r="AA2394" s="49">
        <v>1.603</v>
      </c>
      <c r="AB2394" s="66">
        <f>Y2395/Price_data_Daily[[#This Row],[ASML]]-1</f>
        <v>-3.8747836846500516E-2</v>
      </c>
      <c r="AC2394" s="68">
        <f>Z2395/Price_data_Daily[[#This Row],[S&amp;P500]]-1</f>
        <v>1.5841247269092751E-3</v>
      </c>
      <c r="AD2394" s="70">
        <f t="shared" si="76"/>
        <v>712.19133811700726</v>
      </c>
      <c r="AE2394" s="70">
        <f t="shared" si="77"/>
        <v>261.9897088387749</v>
      </c>
    </row>
    <row r="2395" spans="24:31">
      <c r="X2395" s="6">
        <v>44747</v>
      </c>
      <c r="Y2395" s="49">
        <v>425.10059999999999</v>
      </c>
      <c r="Z2395" s="49">
        <v>3831.3899000000001</v>
      </c>
      <c r="AA2395" s="49">
        <v>1.63</v>
      </c>
      <c r="AB2395" s="66">
        <f>Y2396/Price_data_Daily[[#This Row],[ASML]]-1</f>
        <v>-8.140661292879825E-3</v>
      </c>
      <c r="AC2395" s="68">
        <f>Z2396/Price_data_Daily[[#This Row],[S&amp;P500]]-1</f>
        <v>3.5731680558013235E-3</v>
      </c>
      <c r="AD2395" s="70">
        <f t="shared" si="76"/>
        <v>706.39362965767384</v>
      </c>
      <c r="AE2395" s="70">
        <f t="shared" si="77"/>
        <v>262.92584209734628</v>
      </c>
    </row>
    <row r="2396" spans="24:31">
      <c r="X2396" s="6">
        <v>44748</v>
      </c>
      <c r="Y2396" s="49">
        <v>421.64</v>
      </c>
      <c r="Z2396" s="49">
        <v>3845.0801000000001</v>
      </c>
      <c r="AA2396" s="49">
        <v>1.84</v>
      </c>
      <c r="AB2396" s="66">
        <f>Y2397/Price_data_Daily[[#This Row],[ASML]]-1</f>
        <v>5.3674698795180831E-2</v>
      </c>
      <c r="AC2396" s="68">
        <f>Z2397/Price_data_Daily[[#This Row],[S&amp;P500]]-1</f>
        <v>1.4964577721020778E-2</v>
      </c>
      <c r="AD2396" s="70">
        <f t="shared" si="76"/>
        <v>744.30909496038396</v>
      </c>
      <c r="AE2396" s="70">
        <f t="shared" si="77"/>
        <v>266.86041629627687</v>
      </c>
    </row>
    <row r="2397" spans="24:31">
      <c r="X2397" s="6">
        <v>44749</v>
      </c>
      <c r="Y2397" s="49">
        <v>444.27140000000003</v>
      </c>
      <c r="Z2397" s="49">
        <v>3902.6201000000001</v>
      </c>
      <c r="AA2397" s="49">
        <v>1.853</v>
      </c>
      <c r="AB2397" s="66">
        <f>Y2398/Price_data_Daily[[#This Row],[ASML]]-1</f>
        <v>2.3235796857505875E-3</v>
      </c>
      <c r="AC2397" s="68">
        <f>Z2398/Price_data_Daily[[#This Row],[S&amp;P500]]-1</f>
        <v>-8.3026272529063139E-4</v>
      </c>
      <c r="AD2397" s="70">
        <f t="shared" si="76"/>
        <v>746.03855645335329</v>
      </c>
      <c r="AE2397" s="70">
        <f t="shared" si="77"/>
        <v>266.63885203977054</v>
      </c>
    </row>
    <row r="2398" spans="24:31">
      <c r="X2398" s="6">
        <v>44750</v>
      </c>
      <c r="Y2398" s="49">
        <v>445.30369999999999</v>
      </c>
      <c r="Z2398" s="49">
        <v>3899.3798999999999</v>
      </c>
      <c r="AA2398" s="49">
        <v>1.843</v>
      </c>
      <c r="AB2398" s="66">
        <f>Y2399/Price_data_Daily[[#This Row],[ASML]]-1</f>
        <v>-3.0665588451207593E-2</v>
      </c>
      <c r="AC2398" s="68">
        <f>Z2399/Price_data_Daily[[#This Row],[S&amp;P500]]-1</f>
        <v>-1.1527473893990114E-2</v>
      </c>
      <c r="AD2398" s="70">
        <f t="shared" si="76"/>
        <v>723.16084511242173</v>
      </c>
      <c r="AE2398" s="70">
        <f t="shared" si="77"/>
        <v>263.56517963375859</v>
      </c>
    </row>
    <row r="2399" spans="24:31">
      <c r="X2399" s="6">
        <v>44753</v>
      </c>
      <c r="Y2399" s="49">
        <v>431.64819999999997</v>
      </c>
      <c r="Z2399" s="49">
        <v>3854.4299000000001</v>
      </c>
      <c r="AA2399" s="49">
        <v>1.9530000000000001</v>
      </c>
      <c r="AB2399" s="66">
        <f>Y2400/Price_data_Daily[[#This Row],[ASML]]-1</f>
        <v>-1.0408939502122294E-2</v>
      </c>
      <c r="AC2399" s="68">
        <f>Z2400/Price_data_Daily[[#This Row],[S&amp;P500]]-1</f>
        <v>-9.2438832523584757E-3</v>
      </c>
      <c r="AD2399" s="70">
        <f t="shared" si="76"/>
        <v>715.63350762534287</v>
      </c>
      <c r="AE2399" s="70">
        <f t="shared" si="77"/>
        <v>261.12881388383721</v>
      </c>
    </row>
    <row r="2400" spans="24:31">
      <c r="X2400" s="6">
        <v>44754</v>
      </c>
      <c r="Y2400" s="49">
        <v>427.15519999999998</v>
      </c>
      <c r="Z2400" s="49">
        <v>3818.8</v>
      </c>
      <c r="AA2400" s="49">
        <v>2.113</v>
      </c>
      <c r="AB2400" s="66">
        <f>Y2401/Price_data_Daily[[#This Row],[ASML]]-1</f>
        <v>2.8815755959426426E-2</v>
      </c>
      <c r="AC2400" s="68">
        <f>Z2401/Price_data_Daily[[#This Row],[S&amp;P500]]-1</f>
        <v>-4.4568974546977946E-3</v>
      </c>
      <c r="AD2400" s="70">
        <f t="shared" si="76"/>
        <v>736.25502813746311</v>
      </c>
      <c r="AE2400" s="70">
        <f t="shared" si="77"/>
        <v>259.96498953789006</v>
      </c>
    </row>
    <row r="2401" spans="24:31">
      <c r="X2401" s="6">
        <v>44755</v>
      </c>
      <c r="Y2401" s="49">
        <v>439.464</v>
      </c>
      <c r="Z2401" s="49">
        <v>3801.78</v>
      </c>
      <c r="AA2401" s="49">
        <v>2.323</v>
      </c>
      <c r="AB2401" s="66">
        <f>Y2402/Price_data_Daily[[#This Row],[ASML]]-1</f>
        <v>2.2124679154606586E-2</v>
      </c>
      <c r="AC2401" s="68">
        <f>Z2402/Price_data_Daily[[#This Row],[S&amp;P500]]-1</f>
        <v>-2.9986216982572644E-3</v>
      </c>
      <c r="AD2401" s="70">
        <f t="shared" si="76"/>
        <v>752.54443441097033</v>
      </c>
      <c r="AE2401" s="70">
        <f t="shared" si="77"/>
        <v>259.1854528794745</v>
      </c>
    </row>
    <row r="2402" spans="24:31">
      <c r="X2402" s="6">
        <v>44756</v>
      </c>
      <c r="Y2402" s="49">
        <v>449.18700000000001</v>
      </c>
      <c r="Z2402" s="49">
        <v>3790.3798999999999</v>
      </c>
      <c r="AA2402" s="49">
        <v>2.2730000000000001</v>
      </c>
      <c r="AB2402" s="66">
        <f>Y2403/Price_data_Daily[[#This Row],[ASML]]-1</f>
        <v>4.0993617357581558E-2</v>
      </c>
      <c r="AC2402" s="68">
        <f>Z2403/Price_data_Daily[[#This Row],[S&amp;P500]]-1</f>
        <v>1.9201241543097103E-2</v>
      </c>
      <c r="AD2402" s="70">
        <f t="shared" si="76"/>
        <v>783.39395299979128</v>
      </c>
      <c r="AE2402" s="70">
        <f t="shared" si="77"/>
        <v>264.16213536467029</v>
      </c>
    </row>
    <row r="2403" spans="24:31">
      <c r="X2403" s="6">
        <v>44757</v>
      </c>
      <c r="Y2403" s="49">
        <v>467.60079999999999</v>
      </c>
      <c r="Z2403" s="49">
        <v>3863.1599000000001</v>
      </c>
      <c r="AA2403" s="49">
        <v>2.2400000000000002</v>
      </c>
      <c r="AB2403" s="66">
        <f>Y2404/Price_data_Daily[[#This Row],[ASML]]-1</f>
        <v>-4.5203087762040184E-3</v>
      </c>
      <c r="AC2403" s="68">
        <f>Z2404/Price_data_Daily[[#This Row],[S&amp;P500]]-1</f>
        <v>-8.3635678657774104E-3</v>
      </c>
      <c r="AD2403" s="70">
        <f t="shared" si="76"/>
        <v>779.85277043882115</v>
      </c>
      <c r="AE2403" s="70">
        <f t="shared" si="77"/>
        <v>261.95279741797918</v>
      </c>
    </row>
    <row r="2404" spans="24:31">
      <c r="X2404" s="6">
        <v>44760</v>
      </c>
      <c r="Y2404" s="49">
        <v>465.4871</v>
      </c>
      <c r="Z2404" s="49">
        <v>3830.8501000000001</v>
      </c>
      <c r="AA2404" s="49">
        <v>2.2599999999999998</v>
      </c>
      <c r="AB2404" s="66">
        <f>Y2405/Price_data_Daily[[#This Row],[ASML]]-1</f>
        <v>5.2547106031509694E-2</v>
      </c>
      <c r="AC2404" s="68">
        <f>Z2405/Price_data_Daily[[#This Row],[S&amp;P500]]-1</f>
        <v>2.7628280208614742E-2</v>
      </c>
      <c r="AD2404" s="70">
        <f t="shared" si="76"/>
        <v>820.83177665603648</v>
      </c>
      <c r="AE2404" s="70">
        <f t="shared" si="77"/>
        <v>269.19010270647362</v>
      </c>
    </row>
    <row r="2405" spans="24:31">
      <c r="X2405" s="6">
        <v>44761</v>
      </c>
      <c r="Y2405" s="49">
        <v>489.94709999999998</v>
      </c>
      <c r="Z2405" s="49">
        <v>3936.6898999999999</v>
      </c>
      <c r="AA2405" s="49">
        <v>2.4500000000000002</v>
      </c>
      <c r="AB2405" s="66">
        <f>Y2406/Price_data_Daily[[#This Row],[ASML]]-1</f>
        <v>3.2225519857143947E-2</v>
      </c>
      <c r="AC2405" s="68">
        <f>Z2406/Price_data_Daily[[#This Row],[S&amp;P500]]-1</f>
        <v>5.8958161779518736E-3</v>
      </c>
      <c r="AD2405" s="70">
        <f t="shared" si="76"/>
        <v>847.28350737404037</v>
      </c>
      <c r="AE2405" s="70">
        <f t="shared" si="77"/>
        <v>270.77719806895499</v>
      </c>
    </row>
    <row r="2406" spans="24:31">
      <c r="X2406" s="6">
        <v>44762</v>
      </c>
      <c r="Y2406" s="49">
        <v>505.73590000000002</v>
      </c>
      <c r="Z2406" s="49">
        <v>3959.8998999999999</v>
      </c>
      <c r="AA2406" s="49">
        <v>2.3780000000000001</v>
      </c>
      <c r="AB2406" s="66">
        <f>Y2407/Price_data_Daily[[#This Row],[ASML]]-1</f>
        <v>5.4138731302247001E-2</v>
      </c>
      <c r="AC2406" s="68">
        <f>Z2407/Price_data_Daily[[#This Row],[S&amp;P500]]-1</f>
        <v>9.8613856375511233E-3</v>
      </c>
      <c r="AD2406" s="70">
        <f t="shared" si="76"/>
        <v>893.15436151658901</v>
      </c>
      <c r="AE2406" s="70">
        <f t="shared" si="77"/>
        <v>273.44743644096849</v>
      </c>
    </row>
    <row r="2407" spans="24:31">
      <c r="X2407" s="6">
        <v>44763</v>
      </c>
      <c r="Y2407" s="49">
        <v>533.11580000000004</v>
      </c>
      <c r="Z2407" s="49">
        <v>3998.95</v>
      </c>
      <c r="AA2407" s="49">
        <v>2.36</v>
      </c>
      <c r="AB2407" s="66">
        <f>Y2408/Price_data_Daily[[#This Row],[ASML]]-1</f>
        <v>-1.4771274833722869E-2</v>
      </c>
      <c r="AC2407" s="68">
        <f>Z2408/Price_data_Daily[[#This Row],[S&amp;P500]]-1</f>
        <v>-9.3324747746282855E-3</v>
      </c>
      <c r="AD2407" s="70">
        <f t="shared" si="76"/>
        <v>879.9613329736892</v>
      </c>
      <c r="AE2407" s="70">
        <f t="shared" si="77"/>
        <v>270.8954951381964</v>
      </c>
    </row>
    <row r="2408" spans="24:31">
      <c r="X2408" s="6">
        <v>44764</v>
      </c>
      <c r="Y2408" s="49">
        <v>525.24099999999999</v>
      </c>
      <c r="Z2408" s="49">
        <v>3961.6298999999999</v>
      </c>
      <c r="AA2408" s="49">
        <v>2.355</v>
      </c>
      <c r="AB2408" s="66">
        <f>Y2409/Price_data_Daily[[#This Row],[ASML]]-1</f>
        <v>8.8159530577391898E-3</v>
      </c>
      <c r="AC2408" s="68">
        <f>Z2409/Price_data_Daily[[#This Row],[S&amp;P500]]-1</f>
        <v>1.315165760436221E-3</v>
      </c>
      <c r="AD2408" s="70">
        <f t="shared" si="76"/>
        <v>887.71903077781087</v>
      </c>
      <c r="AE2408" s="70">
        <f t="shared" si="77"/>
        <v>271.25176761805858</v>
      </c>
    </row>
    <row r="2409" spans="24:31">
      <c r="X2409" s="6">
        <v>44767</v>
      </c>
      <c r="Y2409" s="49">
        <v>529.87149999999997</v>
      </c>
      <c r="Z2409" s="49">
        <v>3966.8400999999999</v>
      </c>
      <c r="AA2409" s="49">
        <v>2.3929999999999998</v>
      </c>
      <c r="AB2409" s="66">
        <f>Y2410/Price_data_Daily[[#This Row],[ASML]]-1</f>
        <v>-2.7459676544218659E-2</v>
      </c>
      <c r="AC2409" s="68">
        <f>Z2410/Price_data_Daily[[#This Row],[S&amp;P500]]-1</f>
        <v>-1.1543217988544519E-2</v>
      </c>
      <c r="AD2409" s="70">
        <f t="shared" si="76"/>
        <v>863.34255333050487</v>
      </c>
      <c r="AE2409" s="70">
        <f t="shared" si="77"/>
        <v>268.1206493346653</v>
      </c>
    </row>
    <row r="2410" spans="24:31">
      <c r="X2410" s="6">
        <v>44768</v>
      </c>
      <c r="Y2410" s="49">
        <v>515.32140000000004</v>
      </c>
      <c r="Z2410" s="49">
        <v>3921.05</v>
      </c>
      <c r="AA2410" s="49">
        <v>2.4750000000000001</v>
      </c>
      <c r="AB2410" s="66">
        <f>Y2411/Price_data_Daily[[#This Row],[ASML]]-1</f>
        <v>4.1990105592354388E-2</v>
      </c>
      <c r="AC2410" s="68">
        <f>Z2411/Price_data_Daily[[#This Row],[S&amp;P500]]-1</f>
        <v>2.6156284668647389E-2</v>
      </c>
      <c r="AD2410" s="70">
        <f t="shared" si="76"/>
        <v>899.59439830722567</v>
      </c>
      <c r="AE2410" s="70">
        <f t="shared" si="77"/>
        <v>275.1336893642054</v>
      </c>
    </row>
    <row r="2411" spans="24:31">
      <c r="X2411" s="6">
        <v>44769</v>
      </c>
      <c r="Y2411" s="49">
        <v>536.95979999999997</v>
      </c>
      <c r="Z2411" s="49">
        <v>4023.6100999999999</v>
      </c>
      <c r="AA2411" s="49">
        <v>2.383</v>
      </c>
      <c r="AB2411" s="66">
        <f>Y2412/Price_data_Daily[[#This Row],[ASML]]-1</f>
        <v>2.6603108836080525E-2</v>
      </c>
      <c r="AC2411" s="68">
        <f>Z2412/Price_data_Daily[[#This Row],[S&amp;P500]]-1</f>
        <v>1.213333270040251E-2</v>
      </c>
      <c r="AD2411" s="70">
        <f t="shared" si="76"/>
        <v>923.52640599372114</v>
      </c>
      <c r="AE2411" s="70">
        <f t="shared" si="77"/>
        <v>278.47197795435051</v>
      </c>
    </row>
    <row r="2412" spans="24:31">
      <c r="X2412" s="6">
        <v>44770</v>
      </c>
      <c r="Y2412" s="49">
        <v>551.24459999999999</v>
      </c>
      <c r="Z2412" s="49">
        <v>4072.4299000000001</v>
      </c>
      <c r="AA2412" s="49">
        <v>2.3079999999999998</v>
      </c>
      <c r="AB2412" s="66">
        <f>Y2413/Price_data_Daily[[#This Row],[ASML]]-1</f>
        <v>2.4486770482649689E-2</v>
      </c>
      <c r="AC2412" s="68">
        <f>Z2413/Price_data_Daily[[#This Row],[S&amp;P500]]-1</f>
        <v>1.4207758370500034E-2</v>
      </c>
      <c r="AD2412" s="70">
        <f t="shared" si="76"/>
        <v>946.14058513195573</v>
      </c>
      <c r="AE2412" s="70">
        <f t="shared" si="77"/>
        <v>282.4284405300811</v>
      </c>
    </row>
    <row r="2413" spans="24:31">
      <c r="X2413" s="6">
        <v>44771</v>
      </c>
      <c r="Y2413" s="49">
        <v>564.74279999999999</v>
      </c>
      <c r="Z2413" s="49">
        <v>4130.29</v>
      </c>
      <c r="AA2413" s="49">
        <v>2.298</v>
      </c>
      <c r="AB2413" s="66">
        <f>Y2414/Price_data_Daily[[#This Row],[ASML]]-1</f>
        <v>6.4583382028065017E-3</v>
      </c>
      <c r="AC2413" s="68">
        <f>Z2414/Price_data_Daily[[#This Row],[S&amp;P500]]-1</f>
        <v>-2.8230705349987506E-3</v>
      </c>
      <c r="AD2413" s="70">
        <f t="shared" si="76"/>
        <v>952.25108101813919</v>
      </c>
      <c r="AE2413" s="70">
        <f t="shared" si="77"/>
        <v>281.63112512137496</v>
      </c>
    </row>
    <row r="2414" spans="24:31">
      <c r="X2414" s="6">
        <v>44774</v>
      </c>
      <c r="Y2414" s="49">
        <v>568.39009999999996</v>
      </c>
      <c r="Z2414" s="49">
        <v>4118.6298999999999</v>
      </c>
      <c r="AA2414" s="49">
        <v>2.2650000000000001</v>
      </c>
      <c r="AB2414" s="66">
        <f>Y2415/Price_data_Daily[[#This Row],[ASML]]-1</f>
        <v>-2.1707098698587335E-2</v>
      </c>
      <c r="AC2414" s="68">
        <f>Z2415/Price_data_Daily[[#This Row],[S&amp;P500]]-1</f>
        <v>-6.6624097494168977E-3</v>
      </c>
      <c r="AD2414" s="70">
        <f t="shared" si="76"/>
        <v>931.58047281664199</v>
      </c>
      <c r="AE2414" s="70">
        <f t="shared" si="77"/>
        <v>279.75478316762707</v>
      </c>
    </row>
    <row r="2415" spans="24:31">
      <c r="X2415" s="6">
        <v>44775</v>
      </c>
      <c r="Y2415" s="49">
        <v>556.05200000000002</v>
      </c>
      <c r="Z2415" s="49">
        <v>4091.1898999999999</v>
      </c>
      <c r="AA2415" s="49">
        <v>2.4630000000000001</v>
      </c>
      <c r="AB2415" s="66">
        <f>Y2416/Price_data_Daily[[#This Row],[ASML]]-1</f>
        <v>3.2284390668498419E-2</v>
      </c>
      <c r="AC2415" s="68">
        <f>Z2416/Price_data_Daily[[#This Row],[S&amp;P500]]-1</f>
        <v>1.5638482095392314E-2</v>
      </c>
      <c r="AD2415" s="70">
        <f t="shared" si="76"/>
        <v>961.65598074019897</v>
      </c>
      <c r="AE2415" s="70">
        <f t="shared" si="77"/>
        <v>284.12972333529439</v>
      </c>
    </row>
    <row r="2416" spans="24:31">
      <c r="X2416" s="6">
        <v>44776</v>
      </c>
      <c r="Y2416" s="49">
        <v>574.00379999999996</v>
      </c>
      <c r="Z2416" s="49">
        <v>4155.1698999999999</v>
      </c>
      <c r="AA2416" s="49">
        <v>2.4279999999999999</v>
      </c>
      <c r="AB2416" s="66">
        <f>Y2417/Price_data_Daily[[#This Row],[ASML]]-1</f>
        <v>1.0299234952800163E-2</v>
      </c>
      <c r="AC2416" s="68">
        <f>Z2417/Price_data_Daily[[#This Row],[S&amp;P500]]-1</f>
        <v>-7.7734486861769092E-4</v>
      </c>
      <c r="AD2416" s="70">
        <f t="shared" si="76"/>
        <v>971.56030162960769</v>
      </c>
      <c r="AE2416" s="70">
        <f t="shared" si="77"/>
        <v>283.9088565528379</v>
      </c>
    </row>
    <row r="2417" spans="24:31">
      <c r="X2417" s="6">
        <v>44777</v>
      </c>
      <c r="Y2417" s="49">
        <v>579.91560000000004</v>
      </c>
      <c r="Z2417" s="49">
        <v>4151.9399000000003</v>
      </c>
      <c r="AA2417" s="49">
        <v>2.3780000000000001</v>
      </c>
      <c r="AB2417" s="66">
        <f>Y2418/Price_data_Daily[[#This Row],[ASML]]-1</f>
        <v>-1.8947584786475957E-2</v>
      </c>
      <c r="AC2417" s="68">
        <f>Z2418/Price_data_Daily[[#This Row],[S&amp;P500]]-1</f>
        <v>-1.6257460759487863E-3</v>
      </c>
      <c r="AD2417" s="70">
        <f t="shared" si="76"/>
        <v>953.1515804393066</v>
      </c>
      <c r="AE2417" s="70">
        <f t="shared" si="77"/>
        <v>283.44729284337001</v>
      </c>
    </row>
    <row r="2418" spans="24:31">
      <c r="X2418" s="6">
        <v>44778</v>
      </c>
      <c r="Y2418" s="49">
        <v>568.92759999999998</v>
      </c>
      <c r="Z2418" s="49">
        <v>4145.1899000000003</v>
      </c>
      <c r="AA2418" s="49">
        <v>2.41</v>
      </c>
      <c r="AB2418" s="66">
        <f>Y2419/Price_data_Daily[[#This Row],[ASML]]-1</f>
        <v>-7.898896098554431E-3</v>
      </c>
      <c r="AC2418" s="68">
        <f>Z2419/Price_data_Daily[[#This Row],[S&amp;P500]]-1</f>
        <v>-1.2375307582411788E-3</v>
      </c>
      <c r="AD2418" s="70">
        <f t="shared" si="76"/>
        <v>945.62273513924356</v>
      </c>
      <c r="AE2418" s="70">
        <f t="shared" si="77"/>
        <v>283.09651810013617</v>
      </c>
    </row>
    <row r="2419" spans="24:31">
      <c r="X2419" s="6">
        <v>44781</v>
      </c>
      <c r="Y2419" s="49">
        <v>564.43370000000004</v>
      </c>
      <c r="Z2419" s="49">
        <v>4140.0600999999997</v>
      </c>
      <c r="AA2419" s="49">
        <v>2.46</v>
      </c>
      <c r="AB2419" s="66">
        <f>Y2420/Price_data_Daily[[#This Row],[ASML]]-1</f>
        <v>-5.5242272033012907E-2</v>
      </c>
      <c r="AC2419" s="68">
        <f>Z2420/Price_data_Daily[[#This Row],[S&amp;P500]]-1</f>
        <v>-4.2487064378606831E-3</v>
      </c>
      <c r="AD2419" s="70">
        <f t="shared" si="76"/>
        <v>893.38438676407975</v>
      </c>
      <c r="AE2419" s="70">
        <f t="shared" si="77"/>
        <v>281.89372410114817</v>
      </c>
    </row>
    <row r="2420" spans="24:31">
      <c r="X2420" s="6">
        <v>44782</v>
      </c>
      <c r="Y2420" s="49">
        <v>533.25310000000002</v>
      </c>
      <c r="Z2420" s="49">
        <v>4122.4701999999997</v>
      </c>
      <c r="AA2420" s="49">
        <v>2.57</v>
      </c>
      <c r="AB2420" s="66">
        <f>Y2421/Price_data_Daily[[#This Row],[ASML]]-1</f>
        <v>4.6090496239028056E-2</v>
      </c>
      <c r="AC2420" s="68">
        <f>Z2421/Price_data_Daily[[#This Row],[S&amp;P500]]-1</f>
        <v>2.1290632980197177E-2</v>
      </c>
      <c r="AD2420" s="70">
        <f t="shared" si="76"/>
        <v>934.56091648223594</v>
      </c>
      <c r="AE2420" s="70">
        <f t="shared" si="77"/>
        <v>287.89541992040665</v>
      </c>
    </row>
    <row r="2421" spans="24:31">
      <c r="X2421" s="6">
        <v>44783</v>
      </c>
      <c r="Y2421" s="49">
        <v>557.83100000000002</v>
      </c>
      <c r="Z2421" s="49">
        <v>4210.2402000000002</v>
      </c>
      <c r="AA2421" s="49">
        <v>2.5350000000000001</v>
      </c>
      <c r="AB2421" s="66">
        <f>Y2422/Price_data_Daily[[#This Row],[ASML]]-1</f>
        <v>-6.4306214606216772E-3</v>
      </c>
      <c r="AC2421" s="68">
        <f>Z2422/Price_data_Daily[[#This Row],[S&amp;P500]]-1</f>
        <v>-7.0547043847990487E-4</v>
      </c>
      <c r="AD2421" s="70">
        <f t="shared" si="76"/>
        <v>928.55110899644706</v>
      </c>
      <c r="AE2421" s="70">
        <f t="shared" si="77"/>
        <v>287.69231821227902</v>
      </c>
    </row>
    <row r="2422" spans="24:31">
      <c r="X2422" s="6">
        <v>44784</v>
      </c>
      <c r="Y2422" s="49">
        <v>554.24379999999996</v>
      </c>
      <c r="Z2422" s="49">
        <v>4207.2700000000004</v>
      </c>
      <c r="AA2422" s="49">
        <v>2.4900000000000002</v>
      </c>
      <c r="AB2422" s="66">
        <f>Y2423/Price_data_Daily[[#This Row],[ASML]]-1</f>
        <v>2.4092827019445151E-2</v>
      </c>
      <c r="AC2422" s="68">
        <f>Z2423/Price_data_Daily[[#This Row],[S&amp;P500]]-1</f>
        <v>1.7322372940172581E-2</v>
      </c>
      <c r="AD2422" s="70">
        <f t="shared" si="76"/>
        <v>950.92253024421245</v>
      </c>
      <c r="AE2422" s="70">
        <f t="shared" si="77"/>
        <v>292.67583184037494</v>
      </c>
    </row>
    <row r="2423" spans="24:31">
      <c r="X2423" s="6">
        <v>44785</v>
      </c>
      <c r="Y2423" s="49">
        <v>567.59709999999995</v>
      </c>
      <c r="Z2423" s="49">
        <v>4280.1499000000003</v>
      </c>
      <c r="AA2423" s="49">
        <v>2.5</v>
      </c>
      <c r="AB2423" s="66">
        <f>Y2424/Price_data_Daily[[#This Row],[ASML]]-1</f>
        <v>-1.7709745169591784E-3</v>
      </c>
      <c r="AC2423" s="68">
        <f>Z2424/Price_data_Daily[[#This Row],[S&amp;P500]]-1</f>
        <v>3.9695338707645966E-3</v>
      </c>
      <c r="AD2423" s="70">
        <f t="shared" si="76"/>
        <v>949.23847067554766</v>
      </c>
      <c r="AE2423" s="70">
        <f t="shared" si="77"/>
        <v>293.83761846801951</v>
      </c>
    </row>
    <row r="2424" spans="24:31">
      <c r="X2424" s="6">
        <v>44788</v>
      </c>
      <c r="Y2424" s="49">
        <v>566.59190000000001</v>
      </c>
      <c r="Z2424" s="49">
        <v>4297.1400999999996</v>
      </c>
      <c r="AA2424" s="49">
        <v>2.5129999999999999</v>
      </c>
      <c r="AB2424" s="66">
        <f>Y2425/Price_data_Daily[[#This Row],[ASML]]-1</f>
        <v>-1.4366777922522278E-2</v>
      </c>
      <c r="AC2424" s="68">
        <f>Z2425/Price_data_Daily[[#This Row],[S&amp;P500]]-1</f>
        <v>1.8756893683780085E-3</v>
      </c>
      <c r="AD2424" s="70">
        <f t="shared" si="76"/>
        <v>935.60097237183743</v>
      </c>
      <c r="AE2424" s="70">
        <f t="shared" si="77"/>
        <v>294.38876656500952</v>
      </c>
    </row>
    <row r="2425" spans="24:31">
      <c r="X2425" s="6">
        <v>44789</v>
      </c>
      <c r="Y2425" s="49">
        <v>558.45180000000005</v>
      </c>
      <c r="Z2425" s="49">
        <v>4305.2002000000002</v>
      </c>
      <c r="AA2425" s="49">
        <v>2.5979999999999999</v>
      </c>
      <c r="AB2425" s="66">
        <f>Y2426/Price_data_Daily[[#This Row],[ASML]]-1</f>
        <v>-1.6587644627522047E-2</v>
      </c>
      <c r="AC2425" s="68">
        <f>Z2426/Price_data_Daily[[#This Row],[S&amp;P500]]-1</f>
        <v>-7.2378051083432648E-3</v>
      </c>
      <c r="AD2425" s="70">
        <f t="shared" si="76"/>
        <v>920.08155592896935</v>
      </c>
      <c r="AE2425" s="70">
        <f t="shared" si="77"/>
        <v>292.25803804652639</v>
      </c>
    </row>
    <row r="2426" spans="24:31">
      <c r="X2426" s="6">
        <v>44790</v>
      </c>
      <c r="Y2426" s="49">
        <v>549.1884</v>
      </c>
      <c r="Z2426" s="49">
        <v>4274.04</v>
      </c>
      <c r="AA2426" s="49">
        <v>2.5680000000000001</v>
      </c>
      <c r="AB2426" s="66">
        <f>Y2427/Price_data_Daily[[#This Row],[ASML]]-1</f>
        <v>7.2133715861442127E-3</v>
      </c>
      <c r="AC2426" s="68">
        <f>Z2427/Price_data_Daily[[#This Row],[S&amp;P500]]-1</f>
        <v>2.2695622876716115E-3</v>
      </c>
      <c r="AD2426" s="70">
        <f t="shared" si="76"/>
        <v>926.71844608144272</v>
      </c>
      <c r="AE2426" s="70">
        <f t="shared" si="77"/>
        <v>292.92133586794569</v>
      </c>
    </row>
    <row r="2427" spans="24:31">
      <c r="X2427" s="6">
        <v>44791</v>
      </c>
      <c r="Y2427" s="49">
        <v>553.1499</v>
      </c>
      <c r="Z2427" s="49">
        <v>4283.7402000000002</v>
      </c>
      <c r="AA2427" s="49">
        <v>2.5649999999999999</v>
      </c>
      <c r="AB2427" s="66">
        <f>Y2428/Price_data_Daily[[#This Row],[ASML]]-1</f>
        <v>-2.8576340698967861E-2</v>
      </c>
      <c r="AC2427" s="68">
        <f>Z2428/Price_data_Daily[[#This Row],[S&amp;P500]]-1</f>
        <v>-1.2899988659443085E-2</v>
      </c>
      <c r="AD2427" s="70">
        <f t="shared" si="76"/>
        <v>900.23622403420131</v>
      </c>
      <c r="AE2427" s="70">
        <f t="shared" si="77"/>
        <v>289.14265395714028</v>
      </c>
    </row>
    <row r="2428" spans="24:31">
      <c r="X2428" s="6">
        <v>44792</v>
      </c>
      <c r="Y2428" s="49">
        <v>537.34289999999999</v>
      </c>
      <c r="Z2428" s="49">
        <v>4228.4799999999996</v>
      </c>
      <c r="AA2428" s="49">
        <v>2.58</v>
      </c>
      <c r="AB2428" s="66">
        <f>Y2429/Price_data_Daily[[#This Row],[ASML]]-1</f>
        <v>-4.6198246966694834E-2</v>
      </c>
      <c r="AC2428" s="68">
        <f>Z2429/Price_data_Daily[[#This Row],[S&amp;P500]]-1</f>
        <v>-2.1400077569244558E-2</v>
      </c>
      <c r="AD2428" s="70">
        <f t="shared" si="76"/>
        <v>858.64688862790445</v>
      </c>
      <c r="AE2428" s="70">
        <f t="shared" si="77"/>
        <v>282.95497873388024</v>
      </c>
    </row>
    <row r="2429" spans="24:31">
      <c r="X2429" s="6">
        <v>44795</v>
      </c>
      <c r="Y2429" s="49">
        <v>512.51859999999999</v>
      </c>
      <c r="Z2429" s="49">
        <v>4137.9902000000002</v>
      </c>
      <c r="AA2429" s="49">
        <v>2.6480000000000001</v>
      </c>
      <c r="AB2429" s="66">
        <f>Y2430/Price_data_Daily[[#This Row],[ASML]]-1</f>
        <v>1.0921554846984982E-2</v>
      </c>
      <c r="AC2429" s="68">
        <f>Z2430/Price_data_Daily[[#This Row],[S&amp;P500]]-1</f>
        <v>-2.2378496691463079E-3</v>
      </c>
      <c r="AD2429" s="70">
        <f t="shared" si="76"/>
        <v>868.02464771624716</v>
      </c>
      <c r="AE2429" s="70">
        <f t="shared" si="77"/>
        <v>282.32176802833732</v>
      </c>
    </row>
    <row r="2430" spans="24:31">
      <c r="X2430" s="6">
        <v>44796</v>
      </c>
      <c r="Y2430" s="49">
        <v>518.11609999999996</v>
      </c>
      <c r="Z2430" s="49">
        <v>4128.7299999999996</v>
      </c>
      <c r="AA2430" s="49">
        <v>2.7029999999999998</v>
      </c>
      <c r="AB2430" s="66">
        <f>Y2431/Price_data_Daily[[#This Row],[ASML]]-1</f>
        <v>-5.8963618385909911E-4</v>
      </c>
      <c r="AC2430" s="68">
        <f>Z2431/Price_data_Daily[[#This Row],[S&amp;P500]]-1</f>
        <v>2.9161509713642175E-3</v>
      </c>
      <c r="AD2430" s="70">
        <f t="shared" si="76"/>
        <v>867.51282897547208</v>
      </c>
      <c r="AE2430" s="70">
        <f t="shared" si="77"/>
        <v>283.14506092641039</v>
      </c>
    </row>
    <row r="2431" spans="24:31">
      <c r="X2431" s="6">
        <v>44797</v>
      </c>
      <c r="Y2431" s="49">
        <v>517.81060000000002</v>
      </c>
      <c r="Z2431" s="49">
        <v>4140.7700000000004</v>
      </c>
      <c r="AA2431" s="49">
        <v>2.7130000000000001</v>
      </c>
      <c r="AB2431" s="66">
        <f>Y2432/Price_data_Daily[[#This Row],[ASML]]-1</f>
        <v>2.7215356348440967E-2</v>
      </c>
      <c r="AC2431" s="68">
        <f>Z2432/Price_data_Daily[[#This Row],[S&amp;P500]]-1</f>
        <v>1.409160615054672E-2</v>
      </c>
      <c r="AD2431" s="70">
        <f t="shared" si="76"/>
        <v>891.12249975288364</v>
      </c>
      <c r="AE2431" s="70">
        <f t="shared" si="77"/>
        <v>287.1350296084579</v>
      </c>
    </row>
    <row r="2432" spans="24:31">
      <c r="X2432" s="6">
        <v>44798</v>
      </c>
      <c r="Y2432" s="49">
        <v>531.90300000000002</v>
      </c>
      <c r="Z2432" s="49">
        <v>4199.1201000000001</v>
      </c>
      <c r="AA2432" s="49">
        <v>2.73</v>
      </c>
      <c r="AB2432" s="66">
        <f>Y2433/Price_data_Daily[[#This Row],[ASML]]-1</f>
        <v>-5.5211758534920885E-2</v>
      </c>
      <c r="AC2432" s="68">
        <f>Z2433/Price_data_Daily[[#This Row],[S&amp;P500]]-1</f>
        <v>-3.3688057648077252E-2</v>
      </c>
      <c r="AD2432" s="70">
        <f t="shared" si="76"/>
        <v>841.92205947149239</v>
      </c>
      <c r="AE2432" s="70">
        <f t="shared" si="77"/>
        <v>277.4620081782258</v>
      </c>
    </row>
    <row r="2433" spans="24:31">
      <c r="X2433" s="6">
        <v>44799</v>
      </c>
      <c r="Y2433" s="49">
        <v>502.53570000000002</v>
      </c>
      <c r="Z2433" s="49">
        <v>4057.6599000000001</v>
      </c>
      <c r="AA2433" s="49">
        <v>2.7549999999999999</v>
      </c>
      <c r="AB2433" s="66">
        <f>Y2434/Price_data_Daily[[#This Row],[ASML]]-1</f>
        <v>-1.9727752675083643E-2</v>
      </c>
      <c r="AC2433" s="68">
        <f>Z2434/Price_data_Daily[[#This Row],[S&amp;P500]]-1</f>
        <v>-6.6663546641748672E-3</v>
      </c>
      <c r="AD2433" s="70">
        <f t="shared" si="76"/>
        <v>825.3128293105417</v>
      </c>
      <c r="AE2433" s="70">
        <f t="shared" si="77"/>
        <v>275.61234802587558</v>
      </c>
    </row>
    <row r="2434" spans="24:31">
      <c r="X2434" s="6">
        <v>44802</v>
      </c>
      <c r="Y2434" s="49">
        <v>492.62180000000001</v>
      </c>
      <c r="Z2434" s="49">
        <v>4030.6100999999999</v>
      </c>
      <c r="AA2434" s="49">
        <v>2.798</v>
      </c>
      <c r="AB2434" s="66">
        <f>Y2435/Price_data_Daily[[#This Row],[ASML]]-1</f>
        <v>-1.3723306601534868E-2</v>
      </c>
      <c r="AC2434" s="68">
        <f>Z2435/Price_data_Daily[[#This Row],[S&amp;P500]]-1</f>
        <v>-1.1028156754730456E-2</v>
      </c>
      <c r="AD2434" s="70">
        <f t="shared" si="76"/>
        <v>813.98680831173294</v>
      </c>
      <c r="AE2434" s="70">
        <f t="shared" si="77"/>
        <v>272.57285184830687</v>
      </c>
    </row>
    <row r="2435" spans="24:31">
      <c r="X2435" s="6">
        <v>44803</v>
      </c>
      <c r="Y2435" s="49">
        <v>485.8614</v>
      </c>
      <c r="Z2435" s="49">
        <v>3986.1599000000001</v>
      </c>
      <c r="AA2435" s="49">
        <v>2.8730000000000002</v>
      </c>
      <c r="AB2435" s="66">
        <f>Y2436/Price_data_Daily[[#This Row],[ASML]]-1</f>
        <v>-6.2472548755674318E-3</v>
      </c>
      <c r="AC2435" s="68">
        <f>Z2436/Price_data_Daily[[#This Row],[S&amp;P500]]-1</f>
        <v>-7.8170220918634126E-3</v>
      </c>
      <c r="AD2435" s="70">
        <f t="shared" si="76"/>
        <v>808.90162525485994</v>
      </c>
      <c r="AE2435" s="70">
        <f t="shared" si="77"/>
        <v>270.44214384376642</v>
      </c>
    </row>
    <row r="2436" spans="24:31">
      <c r="X2436" s="6">
        <v>44804</v>
      </c>
      <c r="Y2436" s="49">
        <v>482.8261</v>
      </c>
      <c r="Z2436" s="49">
        <v>3955</v>
      </c>
      <c r="AA2436" s="49">
        <v>2.86</v>
      </c>
      <c r="AB2436" s="66">
        <f>Y2437/Price_data_Daily[[#This Row],[ASML]]-1</f>
        <v>-4.0862124064958372E-2</v>
      </c>
      <c r="AC2436" s="68">
        <f>Z2437/Price_data_Daily[[#This Row],[S&amp;P500]]-1</f>
        <v>2.9962326169405973E-3</v>
      </c>
      <c r="AD2436" s="70">
        <f t="shared" si="76"/>
        <v>775.84818668734943</v>
      </c>
      <c r="AE2436" s="70">
        <f t="shared" si="77"/>
        <v>271.25245141614647</v>
      </c>
    </row>
    <row r="2437" spans="24:31">
      <c r="X2437" s="6">
        <v>44805</v>
      </c>
      <c r="Y2437" s="49">
        <v>463.09679999999997</v>
      </c>
      <c r="Z2437" s="49">
        <v>3966.8501000000001</v>
      </c>
      <c r="AA2437" s="49">
        <v>2.863</v>
      </c>
      <c r="AB2437" s="66">
        <f>Y2438/Price_data_Daily[[#This Row],[ASML]]-1</f>
        <v>-5.8093685812555806E-3</v>
      </c>
      <c r="AC2437" s="68">
        <f>Z2438/Price_data_Daily[[#This Row],[S&amp;P500]]-1</f>
        <v>-1.0736503504379935E-2</v>
      </c>
      <c r="AD2437" s="70">
        <f t="shared" si="76"/>
        <v>771.34099860778383</v>
      </c>
      <c r="AE2437" s="70">
        <f t="shared" si="77"/>
        <v>268.34014852094538</v>
      </c>
    </row>
    <row r="2438" spans="24:31">
      <c r="X2438" s="6">
        <v>44806</v>
      </c>
      <c r="Y2438" s="49">
        <v>460.40649999999999</v>
      </c>
      <c r="Z2438" s="49">
        <v>3924.26</v>
      </c>
      <c r="AA2438" s="49">
        <v>2.82</v>
      </c>
      <c r="AB2438" s="66">
        <f>Y2439/Price_data_Daily[[#This Row],[ASML]]-1</f>
        <v>5.8433145492080563E-3</v>
      </c>
      <c r="AC2438" s="68">
        <f>Z2439/Price_data_Daily[[#This Row],[S&amp;P500]]-1</f>
        <v>-4.0950650568515323E-3</v>
      </c>
      <c r="AD2438" s="70">
        <f t="shared" si="76"/>
        <v>775.84818668734931</v>
      </c>
      <c r="AE2438" s="70">
        <f t="shared" si="77"/>
        <v>267.24127815538691</v>
      </c>
    </row>
    <row r="2439" spans="24:31">
      <c r="X2439" s="6">
        <v>44810</v>
      </c>
      <c r="Y2439" s="49">
        <v>463.09679999999997</v>
      </c>
      <c r="Z2439" s="49">
        <v>3908.1898999999999</v>
      </c>
      <c r="AA2439" s="49">
        <v>2.8450000000000002</v>
      </c>
      <c r="AB2439" s="66">
        <f>Y2440/Price_data_Daily[[#This Row],[ASML]]-1</f>
        <v>1.4385329373902023E-2</v>
      </c>
      <c r="AC2439" s="68">
        <f>Z2440/Price_data_Daily[[#This Row],[S&amp;P500]]-1</f>
        <v>1.834102278397487E-2</v>
      </c>
      <c r="AD2439" s="70">
        <f t="shared" si="76"/>
        <v>787.00901839699145</v>
      </c>
      <c r="AE2439" s="70">
        <f t="shared" si="77"/>
        <v>272.14275652685342</v>
      </c>
    </row>
    <row r="2440" spans="24:31">
      <c r="X2440" s="6">
        <v>44811</v>
      </c>
      <c r="Y2440" s="49">
        <v>469.7586</v>
      </c>
      <c r="Z2440" s="49">
        <v>3979.8701000000001</v>
      </c>
      <c r="AA2440" s="49">
        <v>2.9329999999999998</v>
      </c>
      <c r="AB2440" s="66">
        <f>Y2441/Price_data_Daily[[#This Row],[ASML]]-1</f>
        <v>1.2733987201085872E-2</v>
      </c>
      <c r="AC2440" s="68">
        <f>Z2441/Price_data_Daily[[#This Row],[S&amp;P500]]-1</f>
        <v>6.6107182744481463E-3</v>
      </c>
      <c r="AD2440" s="70">
        <f t="shared" si="76"/>
        <v>797.03078116439792</v>
      </c>
      <c r="AE2440" s="70">
        <f t="shared" si="77"/>
        <v>273.94181562068417</v>
      </c>
    </row>
    <row r="2441" spans="24:31">
      <c r="X2441" s="6">
        <v>44812</v>
      </c>
      <c r="Y2441" s="49">
        <v>475.7405</v>
      </c>
      <c r="Z2441" s="49">
        <v>4006.1799000000001</v>
      </c>
      <c r="AA2441" s="49">
        <v>2.95</v>
      </c>
      <c r="AB2441" s="66">
        <f>Y2442/Price_data_Daily[[#This Row],[ASML]]-1</f>
        <v>3.780443329924621E-2</v>
      </c>
      <c r="AC2441" s="68">
        <f>Z2442/Price_data_Daily[[#This Row],[S&amp;P500]]-1</f>
        <v>1.5271455982293736E-2</v>
      </c>
      <c r="AD2441" s="70">
        <f t="shared" si="76"/>
        <v>827.16207816837345</v>
      </c>
      <c r="AE2441" s="70">
        <f t="shared" si="77"/>
        <v>278.12530599964509</v>
      </c>
    </row>
    <row r="2442" spans="24:31">
      <c r="X2442" s="6">
        <v>44813</v>
      </c>
      <c r="Y2442" s="49">
        <v>493.72559999999999</v>
      </c>
      <c r="Z2442" s="49">
        <v>4067.3600999999999</v>
      </c>
      <c r="AA2442" s="49">
        <v>2.968</v>
      </c>
      <c r="AB2442" s="66">
        <f>Y2443/Price_data_Daily[[#This Row],[ASML]]-1</f>
        <v>7.8440332038687277E-3</v>
      </c>
      <c r="AC2442" s="68">
        <f>Z2443/Price_data_Daily[[#This Row],[S&amp;P500]]-1</f>
        <v>1.0584285369766189E-2</v>
      </c>
      <c r="AD2442" s="70">
        <f t="shared" si="76"/>
        <v>833.65036497450728</v>
      </c>
      <c r="AE2442" s="70">
        <f t="shared" si="77"/>
        <v>281.06906360689891</v>
      </c>
    </row>
    <row r="2443" spans="24:31">
      <c r="X2443" s="6">
        <v>44816</v>
      </c>
      <c r="Y2443" s="49">
        <v>497.59840000000003</v>
      </c>
      <c r="Z2443" s="49">
        <v>4110.4102000000003</v>
      </c>
      <c r="AA2443" s="49">
        <v>2.9950000000000001</v>
      </c>
      <c r="AB2443" s="66">
        <f>Y2444/Price_data_Daily[[#This Row],[ASML]]-1</f>
        <v>-6.6999210608394311E-2</v>
      </c>
      <c r="AC2443" s="68">
        <f>Z2444/Price_data_Daily[[#This Row],[S&amp;P500]]-1</f>
        <v>-4.3236633657633639E-2</v>
      </c>
      <c r="AD2443" s="70">
        <f t="shared" si="76"/>
        <v>777.79644859781547</v>
      </c>
      <c r="AE2443" s="70">
        <f t="shared" si="77"/>
        <v>268.91658347123331</v>
      </c>
    </row>
    <row r="2444" spans="24:31">
      <c r="X2444" s="6">
        <v>44817</v>
      </c>
      <c r="Y2444" s="49">
        <v>464.25970000000001</v>
      </c>
      <c r="Z2444" s="49">
        <v>3932.6898999999999</v>
      </c>
      <c r="AA2444" s="49">
        <v>3.153</v>
      </c>
      <c r="AB2444" s="66">
        <f>Y2445/Price_data_Daily[[#This Row],[ASML]]-1</f>
        <v>1.4858924864682432E-2</v>
      </c>
      <c r="AC2444" s="68">
        <f>Z2445/Price_data_Daily[[#This Row],[S&amp;P500]]-1</f>
        <v>3.3870201665278099E-3</v>
      </c>
      <c r="AD2444" s="70">
        <f t="shared" si="76"/>
        <v>789.35366758754719</v>
      </c>
      <c r="AE2444" s="70">
        <f t="shared" si="77"/>
        <v>269.82740936256414</v>
      </c>
    </row>
    <row r="2445" spans="24:31">
      <c r="X2445" s="6">
        <v>44818</v>
      </c>
      <c r="Y2445" s="49">
        <v>471.15809999999999</v>
      </c>
      <c r="Z2445" s="49">
        <v>3946.01</v>
      </c>
      <c r="AA2445" s="49">
        <v>3.1280000000000001</v>
      </c>
      <c r="AB2445" s="66">
        <f>Y2446/Price_data_Daily[[#This Row],[ASML]]-1</f>
        <v>-2.6040728154731907E-2</v>
      </c>
      <c r="AC2445" s="68">
        <f>Z2446/Price_data_Daily[[#This Row],[S&amp;P500]]-1</f>
        <v>-1.1317736143598212E-2</v>
      </c>
      <c r="AD2445" s="70">
        <f t="shared" si="76"/>
        <v>768.79832331195928</v>
      </c>
      <c r="AE2445" s="70">
        <f t="shared" si="77"/>
        <v>266.77357393908795</v>
      </c>
    </row>
    <row r="2446" spans="24:31">
      <c r="X2446" s="6">
        <v>44819</v>
      </c>
      <c r="Y2446" s="49">
        <v>458.8888</v>
      </c>
      <c r="Z2446" s="49">
        <v>3901.3501000000001</v>
      </c>
      <c r="AA2446" s="49">
        <v>3.0950000000000002</v>
      </c>
      <c r="AB2446" s="66">
        <f>Y2447/Price_data_Daily[[#This Row],[ASML]]-1</f>
        <v>3.4361265735838309E-3</v>
      </c>
      <c r="AC2446" s="68">
        <f>Z2447/Price_data_Daily[[#This Row],[S&amp;P500]]-1</f>
        <v>-7.1821290788539605E-3</v>
      </c>
      <c r="AD2446" s="70">
        <f t="shared" ref="AD2446:AD2509" si="78">AD2445*(1+AB2446)</f>
        <v>771.44001166041824</v>
      </c>
      <c r="AE2446" s="70">
        <f t="shared" ref="AE2446:AE2509" si="79">AE2445*(1+AC2446)</f>
        <v>264.85757169623025</v>
      </c>
    </row>
    <row r="2447" spans="24:31">
      <c r="X2447" s="6">
        <v>44820</v>
      </c>
      <c r="Y2447" s="49">
        <v>460.46559999999999</v>
      </c>
      <c r="Z2447" s="49">
        <v>3873.3301000000001</v>
      </c>
      <c r="AA2447" s="49">
        <v>3.07</v>
      </c>
      <c r="AB2447" s="66">
        <f>Y2448/Price_data_Daily[[#This Row],[ASML]]-1</f>
        <v>8.2609862712872406E-3</v>
      </c>
      <c r="AC2447" s="68">
        <f>Z2448/Price_data_Daily[[#This Row],[S&amp;P500]]-1</f>
        <v>6.8570969461136944E-3</v>
      </c>
      <c r="AD2447" s="70">
        <f t="shared" si="78"/>
        <v>777.81286700586656</v>
      </c>
      <c r="AE2447" s="70">
        <f t="shared" si="79"/>
        <v>266.67372574226357</v>
      </c>
    </row>
    <row r="2448" spans="24:31">
      <c r="X2448" s="6">
        <v>44823</v>
      </c>
      <c r="Y2448" s="49">
        <v>464.26949999999999</v>
      </c>
      <c r="Z2448" s="49">
        <v>3899.8899000000001</v>
      </c>
      <c r="AA2448" s="49">
        <v>3.0350000000000001</v>
      </c>
      <c r="AB2448" s="66">
        <f>Y2449/Price_data_Daily[[#This Row],[ASML]]-1</f>
        <v>-1.9422124434191668E-2</v>
      </c>
      <c r="AC2448" s="68">
        <f>Z2449/Price_data_Daily[[#This Row],[S&amp;P500]]-1</f>
        <v>-1.1272113092218317E-2</v>
      </c>
      <c r="AD2448" s="70">
        <f t="shared" si="78"/>
        <v>762.7060887163633</v>
      </c>
      <c r="AE2448" s="70">
        <f t="shared" si="79"/>
        <v>263.66774934697355</v>
      </c>
    </row>
    <row r="2449" spans="24:31">
      <c r="X2449" s="6">
        <v>44824</v>
      </c>
      <c r="Y2449" s="49">
        <v>455.25240000000002</v>
      </c>
      <c r="Z2449" s="49">
        <v>3855.9299000000001</v>
      </c>
      <c r="AA2449" s="49">
        <v>3.2429999999999999</v>
      </c>
      <c r="AB2449" s="66">
        <f>Y2450/Price_data_Daily[[#This Row],[ASML]]-1</f>
        <v>-1.5239458375178372E-2</v>
      </c>
      <c r="AC2449" s="68">
        <f>Z2450/Price_data_Daily[[#This Row],[S&amp;P500]]-1</f>
        <v>-1.711649374123736E-2</v>
      </c>
      <c r="AD2449" s="70">
        <f t="shared" si="78"/>
        <v>751.08286102487523</v>
      </c>
      <c r="AE2449" s="70">
        <f t="shared" si="79"/>
        <v>259.15468196550995</v>
      </c>
    </row>
    <row r="2450" spans="24:31">
      <c r="X2450" s="6">
        <v>44825</v>
      </c>
      <c r="Y2450" s="49">
        <v>448.31459999999998</v>
      </c>
      <c r="Z2450" s="49">
        <v>3789.9299000000001</v>
      </c>
      <c r="AA2450" s="49">
        <v>3.19</v>
      </c>
      <c r="AB2450" s="66">
        <f>Y2451/Price_data_Daily[[#This Row],[ASML]]-1</f>
        <v>-3.0510940308435153E-2</v>
      </c>
      <c r="AC2450" s="68">
        <f>Z2451/Price_data_Daily[[#This Row],[S&amp;P500]]-1</f>
        <v>-8.4275701247139567E-3</v>
      </c>
      <c r="AD2450" s="70">
        <f t="shared" si="78"/>
        <v>728.16661668545657</v>
      </c>
      <c r="AE2450" s="70">
        <f t="shared" si="79"/>
        <v>256.97063771009766</v>
      </c>
    </row>
    <row r="2451" spans="24:31">
      <c r="X2451" s="6">
        <v>44826</v>
      </c>
      <c r="Y2451" s="49">
        <v>434.6361</v>
      </c>
      <c r="Z2451" s="49">
        <v>3757.99</v>
      </c>
      <c r="AA2451" s="49">
        <v>3.13</v>
      </c>
      <c r="AB2451" s="66">
        <f>Y2452/Price_data_Daily[[#This Row],[ASML]]-1</f>
        <v>-1.1109983731217965E-2</v>
      </c>
      <c r="AC2451" s="68">
        <f>Z2452/Price_data_Daily[[#This Row],[S&amp;P500]]-1</f>
        <v>-1.7232616372049869E-2</v>
      </c>
      <c r="AD2451" s="70">
        <f t="shared" si="78"/>
        <v>720.07669742046517</v>
      </c>
      <c r="AE2451" s="70">
        <f t="shared" si="79"/>
        <v>252.54236129155854</v>
      </c>
    </row>
    <row r="2452" spans="24:31">
      <c r="X2452" s="6">
        <v>44827</v>
      </c>
      <c r="Y2452" s="49">
        <v>429.8073</v>
      </c>
      <c r="Z2452" s="49">
        <v>3693.23</v>
      </c>
      <c r="AA2452" s="49">
        <v>3.1080000000000001</v>
      </c>
      <c r="AB2452" s="66">
        <f>Y2453/Price_data_Daily[[#This Row],[ASML]]-1</f>
        <v>-1.2220825472252228E-2</v>
      </c>
      <c r="AC2452" s="68">
        <f>Z2453/Price_data_Daily[[#This Row],[S&amp;P500]]-1</f>
        <v>-1.0340542018774879E-2</v>
      </c>
      <c r="AD2452" s="70">
        <f t="shared" si="78"/>
        <v>711.27676577465388</v>
      </c>
      <c r="AE2452" s="70">
        <f t="shared" si="79"/>
        <v>249.93093639310254</v>
      </c>
    </row>
    <row r="2453" spans="24:31">
      <c r="X2453" s="6">
        <v>44830</v>
      </c>
      <c r="Y2453" s="49">
        <v>424.55470000000003</v>
      </c>
      <c r="Z2453" s="49">
        <v>3655.04</v>
      </c>
      <c r="AA2453" s="49">
        <v>3.165</v>
      </c>
      <c r="AB2453" s="66">
        <f>Y2454/Price_data_Daily[[#This Row],[ASML]]-1</f>
        <v>5.7566198183649497E-3</v>
      </c>
      <c r="AC2453" s="68">
        <f>Z2454/Price_data_Daily[[#This Row],[S&amp;P500]]-1</f>
        <v>-2.1203598319033956E-3</v>
      </c>
      <c r="AD2453" s="70">
        <f t="shared" si="78"/>
        <v>715.37131570085478</v>
      </c>
      <c r="AE2453" s="70">
        <f t="shared" si="79"/>
        <v>249.4009928748246</v>
      </c>
    </row>
    <row r="2454" spans="24:31">
      <c r="X2454" s="6">
        <v>44831</v>
      </c>
      <c r="Y2454" s="49">
        <v>426.99869999999999</v>
      </c>
      <c r="Z2454" s="49">
        <v>3647.29</v>
      </c>
      <c r="AA2454" s="49">
        <v>3.25</v>
      </c>
      <c r="AB2454" s="66">
        <f>Y2455/Price_data_Daily[[#This Row],[ASML]]-1</f>
        <v>1.8324880146005196E-2</v>
      </c>
      <c r="AC2454" s="68">
        <f>Z2455/Price_data_Daily[[#This Row],[S&amp;P500]]-1</f>
        <v>1.9672140136923533E-2</v>
      </c>
      <c r="AD2454" s="70">
        <f t="shared" si="78"/>
        <v>728.48040932096296</v>
      </c>
      <c r="AE2454" s="70">
        <f t="shared" si="79"/>
        <v>254.30724415694601</v>
      </c>
    </row>
    <row r="2455" spans="24:31">
      <c r="X2455" s="6">
        <v>44832</v>
      </c>
      <c r="Y2455" s="49">
        <v>434.82339999999999</v>
      </c>
      <c r="Z2455" s="49">
        <v>3719.04</v>
      </c>
      <c r="AA2455" s="49">
        <v>3.23</v>
      </c>
      <c r="AB2455" s="66">
        <f>Y2456/Price_data_Daily[[#This Row],[ASML]]-1</f>
        <v>-3.0482950089622651E-2</v>
      </c>
      <c r="AC2455" s="68">
        <f>Z2456/Price_data_Daily[[#This Row],[S&amp;P500]]-1</f>
        <v>-2.1126419721218426E-2</v>
      </c>
      <c r="AD2455" s="70">
        <f t="shared" si="78"/>
        <v>706.27417736236418</v>
      </c>
      <c r="AE2455" s="70">
        <f t="shared" si="79"/>
        <v>248.93464257874001</v>
      </c>
    </row>
    <row r="2456" spans="24:31">
      <c r="X2456" s="6">
        <v>44833</v>
      </c>
      <c r="Y2456" s="49">
        <v>421.56869999999998</v>
      </c>
      <c r="Z2456" s="49">
        <v>3640.47</v>
      </c>
      <c r="AA2456" s="49">
        <v>3.218</v>
      </c>
      <c r="AB2456" s="66">
        <f>Y2457/Price_data_Daily[[#This Row],[ASML]]-1</f>
        <v>-2.9056948487873879E-2</v>
      </c>
      <c r="AC2456" s="68">
        <f>Z2457/Price_data_Daily[[#This Row],[S&amp;P500]]-1</f>
        <v>-1.5066708419517183E-2</v>
      </c>
      <c r="AD2456" s="70">
        <f t="shared" si="78"/>
        <v>685.75200497243043</v>
      </c>
      <c r="AE2456" s="70">
        <f t="shared" si="79"/>
        <v>245.18401690348941</v>
      </c>
    </row>
    <row r="2457" spans="24:31">
      <c r="X2457" s="6">
        <v>44834</v>
      </c>
      <c r="Y2457" s="49">
        <v>409.31920000000002</v>
      </c>
      <c r="Z2457" s="49">
        <v>3585.6201000000001</v>
      </c>
      <c r="AA2457" s="49">
        <v>3.18</v>
      </c>
      <c r="AB2457" s="66">
        <f>Y2458/Price_data_Daily[[#This Row],[ASML]]-1</f>
        <v>3.9316015471543952E-2</v>
      </c>
      <c r="AC2457" s="68">
        <f>Z2458/Price_data_Daily[[#This Row],[S&amp;P500]]-1</f>
        <v>2.5883891045791474E-2</v>
      </c>
      <c r="AD2457" s="70">
        <f t="shared" si="78"/>
        <v>712.71304140956875</v>
      </c>
      <c r="AE2457" s="70">
        <f t="shared" si="79"/>
        <v>251.53033328318881</v>
      </c>
    </row>
    <row r="2458" spans="24:31">
      <c r="X2458" s="6">
        <v>44837</v>
      </c>
      <c r="Y2458" s="49">
        <v>425.41199999999998</v>
      </c>
      <c r="Z2458" s="49">
        <v>3678.4299000000001</v>
      </c>
      <c r="AA2458" s="49">
        <v>3.15</v>
      </c>
      <c r="AB2458" s="66">
        <f>Y2459/Price_data_Daily[[#This Row],[ASML]]-1</f>
        <v>7.7441633052194092E-2</v>
      </c>
      <c r="AC2458" s="68">
        <f>Z2459/Price_data_Daily[[#This Row],[S&amp;P500]]-1</f>
        <v>3.0583700942622194E-2</v>
      </c>
      <c r="AD2458" s="70">
        <f t="shared" si="78"/>
        <v>767.9067032339218</v>
      </c>
      <c r="AE2458" s="70">
        <f t="shared" si="79"/>
        <v>259.22306177431994</v>
      </c>
    </row>
    <row r="2459" spans="24:31">
      <c r="X2459" s="6">
        <v>44838</v>
      </c>
      <c r="Y2459" s="49">
        <v>458.35660000000001</v>
      </c>
      <c r="Z2459" s="49">
        <v>3790.9299000000001</v>
      </c>
      <c r="AA2459" s="49">
        <v>3.3149999999999999</v>
      </c>
      <c r="AB2459" s="66">
        <f>Y2460/Price_data_Daily[[#This Row],[ASML]]-1</f>
        <v>8.987325588853734E-3</v>
      </c>
      <c r="AC2459" s="68">
        <f>Z2460/Price_data_Daily[[#This Row],[S&amp;P500]]-1</f>
        <v>-2.0179481556754642E-3</v>
      </c>
      <c r="AD2459" s="70">
        <f t="shared" si="78"/>
        <v>774.80813079774839</v>
      </c>
      <c r="AE2459" s="70">
        <f t="shared" si="79"/>
        <v>258.69996307490391</v>
      </c>
    </row>
    <row r="2460" spans="24:31">
      <c r="X2460" s="6">
        <v>44839</v>
      </c>
      <c r="Y2460" s="49">
        <v>462.476</v>
      </c>
      <c r="Z2460" s="49">
        <v>3783.28</v>
      </c>
      <c r="AA2460" s="49">
        <v>3.2930000000000001</v>
      </c>
      <c r="AB2460" s="66">
        <f>Y2461/Price_data_Daily[[#This Row],[ASML]]-1</f>
        <v>-1.5235817642428984E-2</v>
      </c>
      <c r="AC2460" s="68">
        <f>Z2461/Price_data_Daily[[#This Row],[S&amp;P500]]-1</f>
        <v>-1.0245078344716774E-2</v>
      </c>
      <c r="AD2460" s="70">
        <f t="shared" si="78"/>
        <v>763.00329540904261</v>
      </c>
      <c r="AE2460" s="70">
        <f t="shared" si="79"/>
        <v>256.04956168542617</v>
      </c>
    </row>
    <row r="2461" spans="24:31">
      <c r="X2461" s="6">
        <v>44840</v>
      </c>
      <c r="Y2461" s="49">
        <v>455.4298</v>
      </c>
      <c r="Z2461" s="49">
        <v>3744.52</v>
      </c>
      <c r="AA2461" s="49">
        <v>3.2879999999999998</v>
      </c>
      <c r="AB2461" s="66">
        <f>Y2462/Price_data_Daily[[#This Row],[ASML]]-1</f>
        <v>-6.0328068123780998E-2</v>
      </c>
      <c r="AC2461" s="68">
        <f>Z2462/Price_data_Daily[[#This Row],[S&amp;P500]]-1</f>
        <v>-2.8003615950776051E-2</v>
      </c>
      <c r="AD2461" s="70">
        <f t="shared" si="78"/>
        <v>716.97278062493649</v>
      </c>
      <c r="AE2461" s="70">
        <f t="shared" si="79"/>
        <v>248.87924809562296</v>
      </c>
    </row>
    <row r="2462" spans="24:31">
      <c r="X2462" s="6">
        <v>44841</v>
      </c>
      <c r="Y2462" s="49">
        <v>427.95460000000003</v>
      </c>
      <c r="Z2462" s="49">
        <v>3639.6599000000001</v>
      </c>
      <c r="AA2462" s="49">
        <v>3.2930000000000001</v>
      </c>
      <c r="AB2462" s="66">
        <f>Y2463/Price_data_Daily[[#This Row],[ASML]]-1</f>
        <v>-2.8485264558436807E-2</v>
      </c>
      <c r="AC2462" s="68">
        <f>Z2463/Price_data_Daily[[#This Row],[S&amp;P500]]-1</f>
        <v>-7.492458292600368E-3</v>
      </c>
      <c r="AD2462" s="70">
        <f t="shared" si="78"/>
        <v>696.54962128763714</v>
      </c>
      <c r="AE2462" s="70">
        <f t="shared" si="79"/>
        <v>247.01453070937276</v>
      </c>
    </row>
    <row r="2463" spans="24:31">
      <c r="X2463" s="6">
        <v>44844</v>
      </c>
      <c r="Y2463" s="49">
        <v>415.76420000000002</v>
      </c>
      <c r="Z2463" s="49">
        <v>3612.3899000000001</v>
      </c>
      <c r="AA2463" s="49">
        <v>3.2850000000000001</v>
      </c>
      <c r="AB2463" s="66">
        <f>Y2464/Price_data_Daily[[#This Row],[ASML]]-1</f>
        <v>-5.2928559024562505E-2</v>
      </c>
      <c r="AC2463" s="68">
        <f>Z2464/Price_data_Daily[[#This Row],[S&amp;P500]]-1</f>
        <v>-6.5191744667429941E-3</v>
      </c>
      <c r="AD2463" s="70">
        <f t="shared" si="78"/>
        <v>659.68225354377773</v>
      </c>
      <c r="AE2463" s="70">
        <f t="shared" si="79"/>
        <v>245.40419988785771</v>
      </c>
    </row>
    <row r="2464" spans="24:31">
      <c r="X2464" s="6">
        <v>44845</v>
      </c>
      <c r="Y2464" s="49">
        <v>393.75839999999999</v>
      </c>
      <c r="Z2464" s="49">
        <v>3588.8400999999999</v>
      </c>
      <c r="AA2464" s="49">
        <v>3.34</v>
      </c>
      <c r="AB2464" s="66">
        <f>Y2465/Price_data_Daily[[#This Row],[ASML]]-1</f>
        <v>-3.0782835363004635E-3</v>
      </c>
      <c r="AC2464" s="68">
        <f>Z2465/Price_data_Daily[[#This Row],[S&amp;P500]]-1</f>
        <v>-3.2907846744132385E-3</v>
      </c>
      <c r="AD2464" s="70">
        <f t="shared" si="78"/>
        <v>657.65156452350436</v>
      </c>
      <c r="AE2464" s="70">
        <f t="shared" si="79"/>
        <v>244.59662750783011</v>
      </c>
    </row>
    <row r="2465" spans="24:31">
      <c r="X2465" s="6">
        <v>44846</v>
      </c>
      <c r="Y2465" s="49">
        <v>392.54629999999997</v>
      </c>
      <c r="Z2465" s="49">
        <v>3577.03</v>
      </c>
      <c r="AA2465" s="49">
        <v>3.5329999999999999</v>
      </c>
      <c r="AB2465" s="66">
        <f>Y2466/Price_data_Daily[[#This Row],[ASML]]-1</f>
        <v>1.7748989100139223E-2</v>
      </c>
      <c r="AC2465" s="68">
        <f>Z2466/Price_data_Daily[[#This Row],[S&amp;P500]]-1</f>
        <v>2.5965647478494613E-2</v>
      </c>
      <c r="AD2465" s="70">
        <f t="shared" si="78"/>
        <v>669.32421497392158</v>
      </c>
      <c r="AE2465" s="70">
        <f t="shared" si="79"/>
        <v>250.94773731212709</v>
      </c>
    </row>
    <row r="2466" spans="24:31">
      <c r="X2466" s="6">
        <v>44847</v>
      </c>
      <c r="Y2466" s="49">
        <v>399.5136</v>
      </c>
      <c r="Z2466" s="49">
        <v>3669.9099000000001</v>
      </c>
      <c r="AA2466" s="49">
        <v>3.5830000000000002</v>
      </c>
      <c r="AB2466" s="66">
        <f>Y2467/Price_data_Daily[[#This Row],[ASML]]-1</f>
        <v>-6.4800046856978155E-2</v>
      </c>
      <c r="AC2466" s="68">
        <f>Z2467/Price_data_Daily[[#This Row],[S&amp;P500]]-1</f>
        <v>-2.3662651772459076E-2</v>
      </c>
      <c r="AD2466" s="70">
        <f t="shared" si="78"/>
        <v>625.95197448110139</v>
      </c>
      <c r="AE2466" s="70">
        <f t="shared" si="79"/>
        <v>245.00964839102369</v>
      </c>
    </row>
    <row r="2467" spans="24:31">
      <c r="X2467" s="6">
        <v>44848</v>
      </c>
      <c r="Y2467" s="49">
        <v>373.62509999999997</v>
      </c>
      <c r="Z2467" s="49">
        <v>3583.0700999999999</v>
      </c>
      <c r="AA2467" s="49">
        <v>3.6280000000000001</v>
      </c>
      <c r="AB2467" s="66">
        <f>Y2468/Price_data_Daily[[#This Row],[ASML]]-1</f>
        <v>3.4526320635310581E-2</v>
      </c>
      <c r="AC2467" s="68">
        <f>Z2468/Price_data_Daily[[#This Row],[S&amp;P500]]-1</f>
        <v>2.6480056865200607E-2</v>
      </c>
      <c r="AD2467" s="70">
        <f t="shared" si="78"/>
        <v>647.56379305434166</v>
      </c>
      <c r="AE2467" s="70">
        <f t="shared" si="79"/>
        <v>251.4975178129408</v>
      </c>
    </row>
    <row r="2468" spans="24:31">
      <c r="X2468" s="6">
        <v>44851</v>
      </c>
      <c r="Y2468" s="49">
        <v>386.52499999999998</v>
      </c>
      <c r="Z2468" s="49">
        <v>3677.95</v>
      </c>
      <c r="AA2468" s="49">
        <v>3.6880000000000002</v>
      </c>
      <c r="AB2468" s="66">
        <f>Y2469/Price_data_Daily[[#This Row],[ASML]]-1</f>
        <v>1.7260720522605411E-2</v>
      </c>
      <c r="AC2468" s="68">
        <f>Z2469/Price_data_Daily[[#This Row],[S&amp;P500]]-1</f>
        <v>1.1427561549232745E-2</v>
      </c>
      <c r="AD2468" s="70">
        <f t="shared" si="78"/>
        <v>658.74121070681099</v>
      </c>
      <c r="AE2468" s="70">
        <f t="shared" si="79"/>
        <v>254.37152117722744</v>
      </c>
    </row>
    <row r="2469" spans="24:31">
      <c r="X2469" s="6">
        <v>44852</v>
      </c>
      <c r="Y2469" s="49">
        <v>393.19670000000002</v>
      </c>
      <c r="Z2469" s="49">
        <v>3719.98</v>
      </c>
      <c r="AA2469" s="49">
        <v>3.8330000000000002</v>
      </c>
      <c r="AB2469" s="66">
        <f>Y2470/Price_data_Daily[[#This Row],[ASML]]-1</f>
        <v>6.273348682733082E-2</v>
      </c>
      <c r="AC2469" s="68">
        <f>Z2470/Price_data_Daily[[#This Row],[S&amp;P500]]-1</f>
        <v>-6.6721057640094505E-3</v>
      </c>
      <c r="AD2469" s="70">
        <f t="shared" si="78"/>
        <v>700.06634377130672</v>
      </c>
      <c r="AE2469" s="70">
        <f t="shared" si="79"/>
        <v>252.674327484581</v>
      </c>
    </row>
    <row r="2470" spans="24:31">
      <c r="X2470" s="6">
        <v>44853</v>
      </c>
      <c r="Y2470" s="49">
        <v>417.86329999999998</v>
      </c>
      <c r="Z2470" s="49">
        <v>3695.1599000000001</v>
      </c>
      <c r="AA2470" s="49">
        <v>3.8929999999999998</v>
      </c>
      <c r="AB2470" s="66">
        <f>Y2471/Price_data_Daily[[#This Row],[ASML]]-1</f>
        <v>3.1248496817021243E-2</v>
      </c>
      <c r="AC2470" s="68">
        <f>Z2471/Price_data_Daily[[#This Row],[S&amp;P500]]-1</f>
        <v>-7.9509143839756602E-3</v>
      </c>
      <c r="AD2470" s="70">
        <f t="shared" si="78"/>
        <v>721.94236468634813</v>
      </c>
      <c r="AE2470" s="70">
        <f t="shared" si="79"/>
        <v>250.66533553972246</v>
      </c>
    </row>
    <row r="2471" spans="24:31">
      <c r="X2471" s="6">
        <v>44854</v>
      </c>
      <c r="Y2471" s="49">
        <v>430.92090000000002</v>
      </c>
      <c r="Z2471" s="49">
        <v>3665.78</v>
      </c>
      <c r="AA2471" s="49">
        <v>3.89</v>
      </c>
      <c r="AB2471" s="66">
        <f>Y2472/Price_data_Daily[[#This Row],[ASML]]-1</f>
        <v>5.7081473653285419E-2</v>
      </c>
      <c r="AC2471" s="68">
        <f>Z2472/Price_data_Daily[[#This Row],[S&amp;P500]]-1</f>
        <v>2.3724828003862664E-2</v>
      </c>
      <c r="AD2471" s="70">
        <f t="shared" si="78"/>
        <v>763.15189875538249</v>
      </c>
      <c r="AE2471" s="70">
        <f t="shared" si="79"/>
        <v>256.6123275119329</v>
      </c>
    </row>
    <row r="2472" spans="24:31">
      <c r="X2472" s="6">
        <v>44855</v>
      </c>
      <c r="Y2472" s="49">
        <v>455.51850000000002</v>
      </c>
      <c r="Z2472" s="49">
        <v>3752.75</v>
      </c>
      <c r="AA2472" s="49">
        <v>3.8849999999999998</v>
      </c>
      <c r="AB2472" s="66">
        <f>Y2473/Price_data_Daily[[#This Row],[ASML]]-1</f>
        <v>2.3235060705547594E-2</v>
      </c>
      <c r="AC2472" s="68">
        <f>Z2473/Price_data_Daily[[#This Row],[S&amp;P500]]-1</f>
        <v>1.1881979881420257E-2</v>
      </c>
      <c r="AD2472" s="70">
        <f t="shared" si="78"/>
        <v>780.88377945051775</v>
      </c>
      <c r="AE2472" s="70">
        <f t="shared" si="79"/>
        <v>259.6613900247541</v>
      </c>
    </row>
    <row r="2473" spans="24:31">
      <c r="X2473" s="6">
        <v>44858</v>
      </c>
      <c r="Y2473" s="49">
        <v>466.10250000000002</v>
      </c>
      <c r="Z2473" s="49">
        <v>3797.3400999999999</v>
      </c>
      <c r="AA2473" s="49">
        <v>3.9129999999999998</v>
      </c>
      <c r="AB2473" s="66">
        <f>Y2474/Price_data_Daily[[#This Row],[ASML]]-1</f>
        <v>2.7570545105422006E-2</v>
      </c>
      <c r="AC2473" s="68">
        <f>Z2474/Price_data_Daily[[#This Row],[S&amp;P500]]-1</f>
        <v>1.626664938439415E-2</v>
      </c>
      <c r="AD2473" s="70">
        <f t="shared" si="78"/>
        <v>802.41317091395069</v>
      </c>
      <c r="AE2473" s="70">
        <f t="shared" si="79"/>
        <v>263.88521081495122</v>
      </c>
    </row>
    <row r="2474" spans="24:31">
      <c r="X2474" s="6">
        <v>44859</v>
      </c>
      <c r="Y2474" s="49">
        <v>478.95319999999998</v>
      </c>
      <c r="Z2474" s="49">
        <v>3859.1100999999999</v>
      </c>
      <c r="AA2474" s="49">
        <v>3.9649999999999999</v>
      </c>
      <c r="AB2474" s="66">
        <f>Y2475/Price_data_Daily[[#This Row],[ASML]]-1</f>
        <v>-3.9506991497290089E-3</v>
      </c>
      <c r="AC2474" s="68">
        <f>Z2475/Price_data_Daily[[#This Row],[S&amp;P500]]-1</f>
        <v>-7.3877135560345142E-3</v>
      </c>
      <c r="AD2474" s="70">
        <f t="shared" si="78"/>
        <v>799.24307788188958</v>
      </c>
      <c r="AE2474" s="70">
        <f t="shared" si="79"/>
        <v>261.93570246577656</v>
      </c>
    </row>
    <row r="2475" spans="24:31">
      <c r="X2475" s="6">
        <v>44860</v>
      </c>
      <c r="Y2475" s="49">
        <v>477.06099999999998</v>
      </c>
      <c r="Z2475" s="49">
        <v>3830.6001000000001</v>
      </c>
      <c r="AA2475" s="49">
        <v>3.93</v>
      </c>
      <c r="AB2475" s="66">
        <f>Y2476/Price_data_Daily[[#This Row],[ASML]]-1</f>
        <v>-1.9996184974248599E-2</v>
      </c>
      <c r="AC2475" s="68">
        <f>Z2476/Price_data_Daily[[#This Row],[S&amp;P500]]-1</f>
        <v>-6.0826239731993637E-3</v>
      </c>
      <c r="AD2475" s="70">
        <f t="shared" si="78"/>
        <v>783.26126545717557</v>
      </c>
      <c r="AE2475" s="70">
        <f t="shared" si="79"/>
        <v>260.34244608252141</v>
      </c>
    </row>
    <row r="2476" spans="24:31">
      <c r="X2476" s="6">
        <v>44861</v>
      </c>
      <c r="Y2476" s="49">
        <v>467.52159999999998</v>
      </c>
      <c r="Z2476" s="49">
        <v>3807.3</v>
      </c>
      <c r="AA2476" s="49">
        <v>3.93</v>
      </c>
      <c r="AB2476" s="66">
        <f>Y2477/Price_data_Daily[[#This Row],[ASML]]-1</f>
        <v>3.113332089897014E-2</v>
      </c>
      <c r="AC2476" s="68">
        <f>Z2477/Price_data_Daily[[#This Row],[S&amp;P500]]-1</f>
        <v>2.4626401912116291E-2</v>
      </c>
      <c r="AD2476" s="70">
        <f t="shared" si="78"/>
        <v>807.64678978238726</v>
      </c>
      <c r="AE2476" s="70">
        <f t="shared" si="79"/>
        <v>266.75374379453302</v>
      </c>
    </row>
    <row r="2477" spans="24:31">
      <c r="X2477" s="6">
        <v>44862</v>
      </c>
      <c r="Y2477" s="49">
        <v>482.07709999999997</v>
      </c>
      <c r="Z2477" s="49">
        <v>3901.0601000000001</v>
      </c>
      <c r="AA2477" s="49">
        <v>3.97</v>
      </c>
      <c r="AB2477" s="66">
        <f>Y2478/Price_data_Daily[[#This Row],[ASML]]-1</f>
        <v>-3.4261324588950592E-2</v>
      </c>
      <c r="AC2477" s="68">
        <f>Z2478/Price_data_Daily[[#This Row],[S&amp;P500]]-1</f>
        <v>-7.4544096359858703E-3</v>
      </c>
      <c r="AD2477" s="70">
        <f t="shared" si="78"/>
        <v>779.97574096442895</v>
      </c>
      <c r="AE2477" s="70">
        <f t="shared" si="79"/>
        <v>264.76525211635573</v>
      </c>
    </row>
    <row r="2478" spans="24:31">
      <c r="X2478" s="6">
        <v>44865</v>
      </c>
      <c r="Y2478" s="49">
        <v>465.56049999999999</v>
      </c>
      <c r="Z2478" s="49">
        <v>3871.98</v>
      </c>
      <c r="AA2478" s="49">
        <v>3.9750000000000001</v>
      </c>
      <c r="AB2478" s="66">
        <f>Y2479/Price_data_Daily[[#This Row],[ASML]]-1</f>
        <v>6.2655659146342302E-3</v>
      </c>
      <c r="AC2478" s="68">
        <f>Z2479/Price_data_Daily[[#This Row],[S&amp;P500]]-1</f>
        <v>-4.1012350270404063E-3</v>
      </c>
      <c r="AD2478" s="70">
        <f t="shared" si="78"/>
        <v>784.86273038125728</v>
      </c>
      <c r="AE2478" s="70">
        <f t="shared" si="79"/>
        <v>263.67938759043295</v>
      </c>
    </row>
    <row r="2479" spans="24:31">
      <c r="X2479" s="6">
        <v>44866</v>
      </c>
      <c r="Y2479" s="49">
        <v>468.47750000000002</v>
      </c>
      <c r="Z2479" s="49">
        <v>3856.1001000000001</v>
      </c>
      <c r="AA2479" s="49">
        <v>4.05</v>
      </c>
      <c r="AB2479" s="66">
        <f>Y2480/Price_data_Daily[[#This Row],[ASML]]-1</f>
        <v>-6.1109018042488694E-2</v>
      </c>
      <c r="AC2479" s="68">
        <f>Z2480/Price_data_Daily[[#This Row],[S&amp;P500]]-1</f>
        <v>-2.5001996187806519E-2</v>
      </c>
      <c r="AD2479" s="70">
        <f t="shared" si="78"/>
        <v>736.90053962951208</v>
      </c>
      <c r="AE2479" s="70">
        <f t="shared" si="79"/>
        <v>257.08687654709377</v>
      </c>
    </row>
    <row r="2480" spans="24:31">
      <c r="X2480" s="6">
        <v>44867</v>
      </c>
      <c r="Y2480" s="49">
        <v>439.84930000000003</v>
      </c>
      <c r="Z2480" s="49">
        <v>3759.6898999999999</v>
      </c>
      <c r="AA2480" s="49">
        <v>4.0250000000000004</v>
      </c>
      <c r="AB2480" s="66">
        <f>Y2481/Price_data_Daily[[#This Row],[ASML]]-1</f>
        <v>-1.1393447710386306E-2</v>
      </c>
      <c r="AC2480" s="68">
        <f>Z2481/Price_data_Daily[[#This Row],[S&amp;P500]]-1</f>
        <v>-1.0585979444740823E-2</v>
      </c>
      <c r="AD2480" s="70">
        <f t="shared" si="78"/>
        <v>728.50470186348775</v>
      </c>
      <c r="AE2480" s="70">
        <f t="shared" si="79"/>
        <v>254.36536015645362</v>
      </c>
    </row>
    <row r="2481" spans="24:31">
      <c r="X2481" s="6">
        <v>44868</v>
      </c>
      <c r="Y2481" s="49">
        <v>434.83789999999999</v>
      </c>
      <c r="Z2481" s="49">
        <v>3719.8899000000001</v>
      </c>
      <c r="AA2481" s="49">
        <v>4.0250000000000004</v>
      </c>
      <c r="AB2481" s="66">
        <f>Y2482/Price_data_Daily[[#This Row],[ASML]]-1</f>
        <v>6.5557533048522298E-2</v>
      </c>
      <c r="AC2481" s="68">
        <f>Z2482/Price_data_Daily[[#This Row],[S&amp;P500]]-1</f>
        <v>1.3618709521483474E-2</v>
      </c>
      <c r="AD2481" s="70">
        <f t="shared" si="78"/>
        <v>776.26367293190719</v>
      </c>
      <c r="AE2481" s="70">
        <f t="shared" si="79"/>
        <v>257.82948810875189</v>
      </c>
    </row>
    <row r="2482" spans="24:31">
      <c r="X2482" s="6">
        <v>44869</v>
      </c>
      <c r="Y2482" s="49">
        <v>463.34480000000002</v>
      </c>
      <c r="Z2482" s="49">
        <v>3770.55</v>
      </c>
      <c r="AA2482" s="49">
        <v>4.0129999999999999</v>
      </c>
      <c r="AB2482" s="66">
        <f>Y2483/Price_data_Daily[[#This Row],[ASML]]-1</f>
        <v>3.121001897506992E-2</v>
      </c>
      <c r="AC2482" s="68">
        <f>Z2483/Price_data_Daily[[#This Row],[S&amp;P500]]-1</f>
        <v>9.6139820450598101E-3</v>
      </c>
      <c r="AD2482" s="70">
        <f t="shared" si="78"/>
        <v>800.4908768937695</v>
      </c>
      <c r="AE2482" s="70">
        <f t="shared" si="79"/>
        <v>260.30825617811638</v>
      </c>
    </row>
    <row r="2483" spans="24:31">
      <c r="X2483" s="6">
        <v>44872</v>
      </c>
      <c r="Y2483" s="49">
        <v>477.80579999999998</v>
      </c>
      <c r="Z2483" s="49">
        <v>3806.8</v>
      </c>
      <c r="AA2483" s="49">
        <v>3.9830000000000001</v>
      </c>
      <c r="AB2483" s="66">
        <f>Y2484/Price_data_Daily[[#This Row],[ASML]]-1</f>
        <v>4.1788107218455828E-2</v>
      </c>
      <c r="AC2483" s="68">
        <f>Z2484/Price_data_Daily[[#This Row],[S&amp;P500]]-1</f>
        <v>5.5979037511819651E-3</v>
      </c>
      <c r="AD2483" s="70">
        <f t="shared" si="78"/>
        <v>833.94187548480204</v>
      </c>
      <c r="AE2483" s="70">
        <f t="shared" si="79"/>
        <v>261.76543674183949</v>
      </c>
    </row>
    <row r="2484" spans="24:31">
      <c r="X2484" s="6">
        <v>44873</v>
      </c>
      <c r="Y2484" s="49">
        <v>497.7724</v>
      </c>
      <c r="Z2484" s="49">
        <v>3828.1100999999999</v>
      </c>
      <c r="AA2484" s="49">
        <v>4.09</v>
      </c>
      <c r="AB2484" s="66">
        <f>Y2485/Price_data_Daily[[#This Row],[ASML]]-1</f>
        <v>-2.8058606704590261E-2</v>
      </c>
      <c r="AC2484" s="68">
        <f>Z2485/Price_data_Daily[[#This Row],[S&amp;P500]]-1</f>
        <v>-2.0777876790952221E-2</v>
      </c>
      <c r="AD2484" s="70">
        <f t="shared" si="78"/>
        <v>810.54262838608565</v>
      </c>
      <c r="AE2484" s="70">
        <f t="shared" si="79"/>
        <v>256.32650674908774</v>
      </c>
    </row>
    <row r="2485" spans="24:31">
      <c r="X2485" s="6">
        <v>44874</v>
      </c>
      <c r="Y2485" s="49">
        <v>483.80560000000003</v>
      </c>
      <c r="Z2485" s="49">
        <v>3748.5700999999999</v>
      </c>
      <c r="AA2485" s="49">
        <v>4.093</v>
      </c>
      <c r="AB2485" s="66">
        <f>Y2486/Price_data_Daily[[#This Row],[ASML]]-1</f>
        <v>0.14573188073887522</v>
      </c>
      <c r="AC2485" s="68">
        <f>Z2486/Price_data_Daily[[#This Row],[S&amp;P500]]-1</f>
        <v>5.5434470866637886E-2</v>
      </c>
      <c r="AD2485" s="70">
        <f t="shared" si="78"/>
        <v>928.6645300398211</v>
      </c>
      <c r="AE2485" s="70">
        <f t="shared" si="79"/>
        <v>270.53583101981712</v>
      </c>
    </row>
    <row r="2486" spans="24:31">
      <c r="X2486" s="6">
        <v>44875</v>
      </c>
      <c r="Y2486" s="49">
        <v>554.31150000000002</v>
      </c>
      <c r="Z2486" s="49">
        <v>3956.3701000000001</v>
      </c>
      <c r="AA2486" s="49">
        <v>4.0549999999999997</v>
      </c>
      <c r="AB2486" s="66">
        <f>Y2487/Price_data_Daily[[#This Row],[ASML]]-1</f>
        <v>2.7907232666109172E-2</v>
      </c>
      <c r="AC2486" s="68">
        <f>Z2487/Price_data_Daily[[#This Row],[S&amp;P500]]-1</f>
        <v>9.2407431751644342E-3</v>
      </c>
      <c r="AD2486" s="70">
        <f t="shared" si="78"/>
        <v>954.58098714840537</v>
      </c>
      <c r="AE2486" s="70">
        <f t="shared" si="79"/>
        <v>273.03578315395094</v>
      </c>
    </row>
    <row r="2487" spans="24:31">
      <c r="X2487" s="6">
        <v>44876</v>
      </c>
      <c r="Y2487" s="49">
        <v>569.7808</v>
      </c>
      <c r="Z2487" s="49">
        <v>3992.9299000000001</v>
      </c>
      <c r="AA2487" s="49">
        <v>4.0629999999999997</v>
      </c>
      <c r="AB2487" s="66">
        <f>Y2488/Price_data_Daily[[#This Row],[ASML]]-1</f>
        <v>2.3939030588606691E-3</v>
      </c>
      <c r="AC2487" s="68">
        <f>Z2488/Price_data_Daily[[#This Row],[S&amp;P500]]-1</f>
        <v>-8.9357691954472518E-3</v>
      </c>
      <c r="AD2487" s="70">
        <f t="shared" si="78"/>
        <v>956.86616149347014</v>
      </c>
      <c r="AE2487" s="70">
        <f t="shared" si="79"/>
        <v>270.59599841358903</v>
      </c>
    </row>
    <row r="2488" spans="24:31">
      <c r="X2488" s="6">
        <v>44879</v>
      </c>
      <c r="Y2488" s="49">
        <v>571.14480000000003</v>
      </c>
      <c r="Z2488" s="49">
        <v>3957.25</v>
      </c>
      <c r="AA2488" s="49">
        <v>4.0679999999999996</v>
      </c>
      <c r="AB2488" s="66">
        <f>Y2489/Price_data_Daily[[#This Row],[ASML]]-1</f>
        <v>3.4007137944703336E-2</v>
      </c>
      <c r="AC2488" s="68">
        <f>Z2489/Price_data_Daily[[#This Row],[S&amp;P500]]-1</f>
        <v>8.7131214858804373E-3</v>
      </c>
      <c r="AD2488" s="70">
        <f t="shared" si="78"/>
        <v>989.40644104199737</v>
      </c>
      <c r="AE2488" s="70">
        <f t="shared" si="79"/>
        <v>272.95373422135975</v>
      </c>
    </row>
    <row r="2489" spans="24:31">
      <c r="X2489" s="6">
        <v>44880</v>
      </c>
      <c r="Y2489" s="49">
        <v>590.56780000000003</v>
      </c>
      <c r="Z2489" s="49">
        <v>3991.73</v>
      </c>
      <c r="AA2489" s="49">
        <v>4.13</v>
      </c>
      <c r="AB2489" s="66">
        <f>Y2490/Price_data_Daily[[#This Row],[ASML]]-1</f>
        <v>-3.4763155051799499E-2</v>
      </c>
      <c r="AC2489" s="68">
        <f>Z2490/Price_data_Daily[[#This Row],[S&amp;P500]]-1</f>
        <v>-8.2520611363995355E-3</v>
      </c>
      <c r="AD2489" s="70">
        <f t="shared" si="78"/>
        <v>955.01155152280535</v>
      </c>
      <c r="AE2489" s="70">
        <f t="shared" si="79"/>
        <v>270.70130331915652</v>
      </c>
    </row>
    <row r="2490" spans="24:31">
      <c r="X2490" s="6">
        <v>44881</v>
      </c>
      <c r="Y2490" s="49">
        <v>570.03779999999995</v>
      </c>
      <c r="Z2490" s="49">
        <v>3958.79</v>
      </c>
      <c r="AA2490" s="49">
        <v>4.125</v>
      </c>
      <c r="AB2490" s="66">
        <f>Y2491/Price_data_Daily[[#This Row],[ASML]]-1</f>
        <v>2.1380336532068833E-2</v>
      </c>
      <c r="AC2490" s="68">
        <f>Z2491/Price_data_Daily[[#This Row],[S&amp;P500]]-1</f>
        <v>-3.0893025394121976E-3</v>
      </c>
      <c r="AD2490" s="70">
        <f t="shared" si="78"/>
        <v>975.43001988637616</v>
      </c>
      <c r="AE2490" s="70">
        <f t="shared" si="79"/>
        <v>269.86502509539048</v>
      </c>
    </row>
    <row r="2491" spans="24:31">
      <c r="X2491" s="6">
        <v>44882</v>
      </c>
      <c r="Y2491" s="49">
        <v>582.22540000000004</v>
      </c>
      <c r="Z2491" s="49">
        <v>3946.5601000000001</v>
      </c>
      <c r="AA2491" s="49">
        <v>4.1130000000000004</v>
      </c>
      <c r="AB2491" s="66">
        <f>Y2492/Price_data_Daily[[#This Row],[ASML]]-1</f>
        <v>7.0113739455544E-3</v>
      </c>
      <c r="AC2491" s="68">
        <f>Z2492/Price_data_Daily[[#This Row],[S&amp;P500]]-1</f>
        <v>4.7585744354938786E-3</v>
      </c>
      <c r="AD2491" s="70">
        <f t="shared" si="78"/>
        <v>982.26912451351916</v>
      </c>
      <c r="AE2491" s="70">
        <f t="shared" si="79"/>
        <v>271.14919790484333</v>
      </c>
    </row>
    <row r="2492" spans="24:31">
      <c r="X2492" s="6">
        <v>44883</v>
      </c>
      <c r="Y2492" s="49">
        <v>586.30759999999998</v>
      </c>
      <c r="Z2492" s="49">
        <v>3965.3400999999999</v>
      </c>
      <c r="AA2492" s="49">
        <v>4.1349999999999998</v>
      </c>
      <c r="AB2492" s="66">
        <f>Y2493/Price_data_Daily[[#This Row],[ASML]]-1</f>
        <v>-2.1697484392151911E-2</v>
      </c>
      <c r="AC2492" s="68">
        <f>Z2493/Price_data_Daily[[#This Row],[S&amp;P500]]-1</f>
        <v>-3.8837021823172613E-3</v>
      </c>
      <c r="AD2492" s="70">
        <f t="shared" si="78"/>
        <v>960.95635551549435</v>
      </c>
      <c r="AE2492" s="70">
        <f t="shared" si="79"/>
        <v>270.09613517320673</v>
      </c>
    </row>
    <row r="2493" spans="24:31">
      <c r="X2493" s="6">
        <v>44886</v>
      </c>
      <c r="Y2493" s="49">
        <v>573.58619999999996</v>
      </c>
      <c r="Z2493" s="49">
        <v>3949.9398999999999</v>
      </c>
      <c r="AA2493" s="49">
        <v>4.0979999999999999</v>
      </c>
      <c r="AB2493" s="66">
        <f>Y2494/Price_data_Daily[[#This Row],[ASML]]-1</f>
        <v>2.7434760459718266E-2</v>
      </c>
      <c r="AC2493" s="68">
        <f>Z2494/Price_data_Daily[[#This Row],[S&amp;P500]]-1</f>
        <v>1.3580004090695263E-2</v>
      </c>
      <c r="AD2493" s="70">
        <f t="shared" si="78"/>
        <v>987.31996294130579</v>
      </c>
      <c r="AE2493" s="70">
        <f t="shared" si="79"/>
        <v>273.76404179373986</v>
      </c>
    </row>
    <row r="2494" spans="24:31">
      <c r="X2494" s="6">
        <v>44887</v>
      </c>
      <c r="Y2494" s="49">
        <v>589.32240000000002</v>
      </c>
      <c r="Z2494" s="49">
        <v>4003.5801000000001</v>
      </c>
      <c r="AA2494" s="49">
        <v>4.1980000000000004</v>
      </c>
      <c r="AB2494" s="66">
        <f>Y2495/Price_data_Daily[[#This Row],[ASML]]-1</f>
        <v>1.2814208317891929E-2</v>
      </c>
      <c r="AC2494" s="68">
        <f>Z2495/Price_data_Daily[[#This Row],[S&amp;P500]]-1</f>
        <v>5.9146812124477588E-3</v>
      </c>
      <c r="AD2494" s="70">
        <f t="shared" si="78"/>
        <v>999.97168662284901</v>
      </c>
      <c r="AE2494" s="70">
        <f t="shared" si="79"/>
        <v>275.38326882838106</v>
      </c>
    </row>
    <row r="2495" spans="24:31">
      <c r="X2495" s="6">
        <v>44888</v>
      </c>
      <c r="Y2495" s="49">
        <v>596.8741</v>
      </c>
      <c r="Z2495" s="49">
        <v>4027.26</v>
      </c>
      <c r="AA2495" s="49">
        <v>4.2</v>
      </c>
      <c r="AB2495" s="66">
        <f>Y2496/Price_data_Daily[[#This Row],[ASML]]-1</f>
        <v>-1.9888951455591775E-2</v>
      </c>
      <c r="AC2495" s="68">
        <f>Z2496/Price_data_Daily[[#This Row],[S&amp;P500]]-1</f>
        <v>-2.8304604122908472E-4</v>
      </c>
      <c r="AD2495" s="70">
        <f t="shared" si="78"/>
        <v>980.08329829064098</v>
      </c>
      <c r="AE2495" s="70">
        <f t="shared" si="79"/>
        <v>275.30532268431847</v>
      </c>
    </row>
    <row r="2496" spans="24:31">
      <c r="X2496" s="6">
        <v>44890</v>
      </c>
      <c r="Y2496" s="49">
        <v>585.00289999999995</v>
      </c>
      <c r="Z2496" s="49">
        <v>4026.1201000000001</v>
      </c>
      <c r="AA2496" s="49">
        <v>4.1749999999999998</v>
      </c>
      <c r="AB2496" s="66">
        <f>Y2497/Price_data_Daily[[#This Row],[ASML]]-1</f>
        <v>-1.4361980085910608E-2</v>
      </c>
      <c r="AC2496" s="68">
        <f>Z2497/Price_data_Daily[[#This Row],[S&amp;P500]]-1</f>
        <v>-1.5444198994461256E-2</v>
      </c>
      <c r="AD2496" s="70">
        <f t="shared" si="78"/>
        <v>966.00736147805719</v>
      </c>
      <c r="AE2496" s="70">
        <f t="shared" si="79"/>
        <v>271.05345249654749</v>
      </c>
    </row>
    <row r="2497" spans="24:31">
      <c r="X2497" s="6">
        <v>44893</v>
      </c>
      <c r="Y2497" s="49">
        <v>576.60109999999997</v>
      </c>
      <c r="Z2497" s="49">
        <v>3963.9398999999999</v>
      </c>
      <c r="AA2497" s="49">
        <v>4.1829999999999998</v>
      </c>
      <c r="AB2497" s="66">
        <f>Y2498/Price_data_Daily[[#This Row],[ASML]]-1</f>
        <v>-7.7485110590319595E-3</v>
      </c>
      <c r="AC2497" s="68">
        <f>Z2498/Price_data_Daily[[#This Row],[S&amp;P500]]-1</f>
        <v>-1.5918505727092747E-3</v>
      </c>
      <c r="AD2497" s="70">
        <f t="shared" si="78"/>
        <v>958.52224275453818</v>
      </c>
      <c r="AE2497" s="70">
        <f t="shared" si="79"/>
        <v>270.62197590295602</v>
      </c>
    </row>
    <row r="2498" spans="24:31">
      <c r="X2498" s="6">
        <v>44894</v>
      </c>
      <c r="Y2498" s="49">
        <v>572.13329999999996</v>
      </c>
      <c r="Z2498" s="49">
        <v>3957.6298999999999</v>
      </c>
      <c r="AA2498" s="49">
        <v>4.2530000000000001</v>
      </c>
      <c r="AB2498" s="66">
        <f>Y2499/Price_data_Daily[[#This Row],[ASML]]-1</f>
        <v>5.0620371161755662E-2</v>
      </c>
      <c r="AC2498" s="68">
        <f>Z2499/Price_data_Daily[[#This Row],[S&amp;P500]]-1</f>
        <v>3.0947866044775951E-2</v>
      </c>
      <c r="AD2498" s="70">
        <f t="shared" si="78"/>
        <v>1007.0429944495713</v>
      </c>
      <c r="AE2498" s="70">
        <f t="shared" si="79"/>
        <v>278.99714856197329</v>
      </c>
    </row>
    <row r="2499" spans="24:31">
      <c r="X2499" s="6">
        <v>44895</v>
      </c>
      <c r="Y2499" s="49">
        <v>601.09490000000005</v>
      </c>
      <c r="Z2499" s="49">
        <v>4080.1100999999999</v>
      </c>
      <c r="AA2499" s="49">
        <v>4.2530000000000001</v>
      </c>
      <c r="AB2499" s="66">
        <f>Y2500/Price_data_Daily[[#This Row],[ASML]]-1</f>
        <v>5.1632446058016424E-3</v>
      </c>
      <c r="AC2499" s="68">
        <f>Z2500/Price_data_Daily[[#This Row],[S&amp;P500]]-1</f>
        <v>-8.6762364574421991E-4</v>
      </c>
      <c r="AD2499" s="70">
        <f t="shared" si="78"/>
        <v>1012.2426037584734</v>
      </c>
      <c r="AE2499" s="70">
        <f t="shared" si="79"/>
        <v>278.7550840387857</v>
      </c>
    </row>
    <row r="2500" spans="24:31">
      <c r="X2500" s="6">
        <v>44896</v>
      </c>
      <c r="Y2500" s="49">
        <v>604.19849999999997</v>
      </c>
      <c r="Z2500" s="49">
        <v>4076.5700999999999</v>
      </c>
      <c r="AA2500" s="49">
        <v>4.1929999999999996</v>
      </c>
      <c r="AB2500" s="66">
        <f>Y2501/Price_data_Daily[[#This Row],[ASML]]-1</f>
        <v>-9.0794664336305564E-3</v>
      </c>
      <c r="AC2500" s="68">
        <f>Z2501/Price_data_Daily[[#This Row],[S&amp;P500]]-1</f>
        <v>-1.1946562626262702E-3</v>
      </c>
      <c r="AD2500" s="70">
        <f t="shared" si="78"/>
        <v>1003.0519810149575</v>
      </c>
      <c r="AE2500" s="70">
        <f t="shared" si="79"/>
        <v>278.42206753189987</v>
      </c>
    </row>
    <row r="2501" spans="24:31">
      <c r="X2501" s="6">
        <v>44897</v>
      </c>
      <c r="Y2501" s="49">
        <v>598.71270000000004</v>
      </c>
      <c r="Z2501" s="49">
        <v>4071.7</v>
      </c>
      <c r="AA2501" s="49">
        <v>4.2080000000000002</v>
      </c>
      <c r="AB2501" s="66">
        <f>Y2502/Price_data_Daily[[#This Row],[ASML]]-1</f>
        <v>-8.1227607164504612E-3</v>
      </c>
      <c r="AC2501" s="68">
        <f>Z2502/Price_data_Daily[[#This Row],[S&amp;P500]]-1</f>
        <v>-1.7894221087015216E-2</v>
      </c>
      <c r="AD2501" s="70">
        <f t="shared" si="78"/>
        <v>994.9044297870114</v>
      </c>
      <c r="AE2501" s="70">
        <f t="shared" si="79"/>
        <v>273.43992149998019</v>
      </c>
    </row>
    <row r="2502" spans="24:31">
      <c r="X2502" s="6">
        <v>44900</v>
      </c>
      <c r="Y2502" s="49">
        <v>593.84950000000003</v>
      </c>
      <c r="Z2502" s="49">
        <v>3998.8400999999999</v>
      </c>
      <c r="AA2502" s="49">
        <v>4.1580000000000004</v>
      </c>
      <c r="AB2502" s="66">
        <f>Y2503/Price_data_Daily[[#This Row],[ASML]]-1</f>
        <v>-1.288306212264223E-2</v>
      </c>
      <c r="AC2502" s="68">
        <f>Z2503/Price_data_Daily[[#This Row],[S&amp;P500]]-1</f>
        <v>-1.4399200408138246E-2</v>
      </c>
      <c r="AD2502" s="70">
        <f t="shared" si="78"/>
        <v>982.08701421197338</v>
      </c>
      <c r="AE2502" s="70">
        <f t="shared" si="79"/>
        <v>269.5026052707164</v>
      </c>
    </row>
    <row r="2503" spans="24:31">
      <c r="X2503" s="6">
        <v>44901</v>
      </c>
      <c r="Y2503" s="49">
        <v>586.19889999999998</v>
      </c>
      <c r="Z2503" s="49">
        <v>3941.26</v>
      </c>
      <c r="AA2503" s="49">
        <v>4.22</v>
      </c>
      <c r="AB2503" s="66">
        <f>Y2504/Price_data_Daily[[#This Row],[ASML]]-1</f>
        <v>1.3995420325763286E-2</v>
      </c>
      <c r="AC2503" s="68">
        <f>Z2504/Price_data_Daily[[#This Row],[S&amp;P500]]-1</f>
        <v>-1.8623739616265844E-3</v>
      </c>
      <c r="AD2503" s="70">
        <f t="shared" si="78"/>
        <v>995.83173477234379</v>
      </c>
      <c r="AE2503" s="70">
        <f t="shared" si="79"/>
        <v>269.00069063606969</v>
      </c>
    </row>
    <row r="2504" spans="24:31">
      <c r="X2504" s="6">
        <v>44902</v>
      </c>
      <c r="Y2504" s="49">
        <v>594.40300000000002</v>
      </c>
      <c r="Z2504" s="49">
        <v>3933.9198999999999</v>
      </c>
      <c r="AA2504" s="49">
        <v>4.1829999999999998</v>
      </c>
      <c r="AB2504" s="66">
        <f>Y2505/Price_data_Daily[[#This Row],[ASML]]-1</f>
        <v>9.2126049161931345E-3</v>
      </c>
      <c r="AC2504" s="68">
        <f>Z2505/Price_data_Daily[[#This Row],[S&amp;P500]]-1</f>
        <v>7.5217850775255446E-3</v>
      </c>
      <c r="AD2504" s="70">
        <f t="shared" si="78"/>
        <v>1005.0059391078087</v>
      </c>
      <c r="AE2504" s="70">
        <f t="shared" si="79"/>
        <v>271.02405601674013</v>
      </c>
    </row>
    <row r="2505" spans="24:31">
      <c r="X2505" s="6">
        <v>44903</v>
      </c>
      <c r="Y2505" s="49">
        <v>599.87900000000002</v>
      </c>
      <c r="Z2505" s="49">
        <v>3963.51</v>
      </c>
      <c r="AA2505" s="49">
        <v>4.1500000000000004</v>
      </c>
      <c r="AB2505" s="66">
        <f>Y2506/Price_data_Daily[[#This Row],[ASML]]-1</f>
        <v>-1.5142720448623748E-2</v>
      </c>
      <c r="AC2505" s="68">
        <f>Z2506/Price_data_Daily[[#This Row],[S&amp;P500]]-1</f>
        <v>-7.3495714656959255E-3</v>
      </c>
      <c r="AD2505" s="70">
        <f t="shared" si="78"/>
        <v>989.78741512269255</v>
      </c>
      <c r="AE2505" s="70">
        <f t="shared" si="79"/>
        <v>269.0321453481223</v>
      </c>
    </row>
    <row r="2506" spans="24:31">
      <c r="X2506" s="6">
        <v>44904</v>
      </c>
      <c r="Y2506" s="49">
        <v>590.79520000000002</v>
      </c>
      <c r="Z2506" s="49">
        <v>3934.3798999999999</v>
      </c>
      <c r="AA2506" s="49">
        <v>4.173</v>
      </c>
      <c r="AB2506" s="66">
        <f>Y2507/Price_data_Daily[[#This Row],[ASML]]-1</f>
        <v>2.05621169569421E-2</v>
      </c>
      <c r="AC2506" s="68">
        <f>Z2507/Price_data_Daily[[#This Row],[S&amp;P500]]-1</f>
        <v>1.4279302311401176E-2</v>
      </c>
      <c r="AD2506" s="70">
        <f t="shared" si="78"/>
        <v>1010.1395397149547</v>
      </c>
      <c r="AE2506" s="70">
        <f t="shared" si="79"/>
        <v>272.87373668303297</v>
      </c>
    </row>
    <row r="2507" spans="24:31">
      <c r="X2507" s="6">
        <v>44907</v>
      </c>
      <c r="Y2507" s="49">
        <v>602.94320000000005</v>
      </c>
      <c r="Z2507" s="49">
        <v>3990.5601000000001</v>
      </c>
      <c r="AA2507" s="49">
        <v>4.1680000000000001</v>
      </c>
      <c r="AB2507" s="66">
        <f>Y2508/Price_data_Daily[[#This Row],[ASML]]-1</f>
        <v>2.9967665279249989E-2</v>
      </c>
      <c r="AC2507" s="68">
        <f>Z2508/Price_data_Daily[[#This Row],[S&amp;P500]]-1</f>
        <v>7.2896533997821589E-3</v>
      </c>
      <c r="AD2507" s="70">
        <f t="shared" si="78"/>
        <v>1040.4110633264681</v>
      </c>
      <c r="AE2507" s="70">
        <f t="shared" si="79"/>
        <v>274.86289164535572</v>
      </c>
    </row>
    <row r="2508" spans="24:31">
      <c r="X2508" s="6">
        <v>44908</v>
      </c>
      <c r="Y2508" s="49">
        <v>621.01199999999994</v>
      </c>
      <c r="Z2508" s="49">
        <v>4019.6498999999999</v>
      </c>
      <c r="AA2508" s="49">
        <v>4.2480000000000002</v>
      </c>
      <c r="AB2508" s="66">
        <f>Y2509/Price_data_Daily[[#This Row],[ASML]]-1</f>
        <v>-1.975259737331958E-2</v>
      </c>
      <c r="AC2508" s="68">
        <f>Z2509/Price_data_Daily[[#This Row],[S&amp;P500]]-1</f>
        <v>-6.0527161830685738E-3</v>
      </c>
      <c r="AD2508" s="70">
        <f t="shared" si="78"/>
        <v>1019.8602424898331</v>
      </c>
      <c r="AE2508" s="70">
        <f t="shared" si="79"/>
        <v>273.19922457296883</v>
      </c>
    </row>
    <row r="2509" spans="24:31">
      <c r="X2509" s="6">
        <v>44909</v>
      </c>
      <c r="Y2509" s="49">
        <v>608.74540000000002</v>
      </c>
      <c r="Z2509" s="49">
        <v>3995.3200999999999</v>
      </c>
      <c r="AA2509" s="49">
        <v>4.22</v>
      </c>
      <c r="AB2509" s="66">
        <f>Y2510/Price_data_Daily[[#This Row],[ASML]]-1</f>
        <v>-4.7932846802620555E-2</v>
      </c>
      <c r="AC2509" s="68">
        <f>Z2510/Price_data_Daily[[#This Row],[S&amp;P500]]-1</f>
        <v>-2.4921682745770446E-2</v>
      </c>
      <c r="AD2509" s="70">
        <f t="shared" si="78"/>
        <v>970.97543772648453</v>
      </c>
      <c r="AE2509" s="70">
        <f t="shared" si="79"/>
        <v>266.39064017177083</v>
      </c>
    </row>
    <row r="2510" spans="24:31">
      <c r="X2510" s="6">
        <v>44910</v>
      </c>
      <c r="Y2510" s="49">
        <v>579.56650000000002</v>
      </c>
      <c r="Z2510" s="49">
        <v>3895.75</v>
      </c>
      <c r="AA2510" s="49">
        <v>4.2130000000000001</v>
      </c>
      <c r="AB2510" s="66">
        <f>Y2511/Price_data_Daily[[#This Row],[ASML]]-1</f>
        <v>-2.050014968083913E-2</v>
      </c>
      <c r="AC2510" s="68">
        <f>Z2511/Price_data_Daily[[#This Row],[S&amp;P500]]-1</f>
        <v>-1.1137752679201696E-2</v>
      </c>
      <c r="AD2510" s="70">
        <f t="shared" ref="AD2510:AD2519" si="80">AD2509*(1+AB2510)</f>
        <v>951.07029591667333</v>
      </c>
      <c r="AE2510" s="70">
        <f t="shared" ref="AE2510:AE2519" si="81">AE2509*(1+AC2510)</f>
        <v>263.42364710548344</v>
      </c>
    </row>
    <row r="2511" spans="24:31">
      <c r="X2511" s="6">
        <v>44911</v>
      </c>
      <c r="Y2511" s="49">
        <v>567.68529999999998</v>
      </c>
      <c r="Z2511" s="49">
        <v>3852.3600999999999</v>
      </c>
      <c r="AA2511" s="49">
        <v>4.1630000000000003</v>
      </c>
      <c r="AB2511" s="66">
        <f>Y2512/Price_data_Daily[[#This Row],[ASML]]-1</f>
        <v>-9.9421281474084688E-3</v>
      </c>
      <c r="AC2511" s="68">
        <f>Z2512/Price_data_Daily[[#This Row],[S&amp;P500]]-1</f>
        <v>-9.0075172359924682E-3</v>
      </c>
      <c r="AD2511" s="70">
        <f t="shared" si="80"/>
        <v>941.61463315747608</v>
      </c>
      <c r="AE2511" s="70">
        <f t="shared" si="81"/>
        <v>261.05085406381278</v>
      </c>
    </row>
    <row r="2512" spans="24:31">
      <c r="X2512" s="6">
        <v>44914</v>
      </c>
      <c r="Y2512" s="49">
        <v>562.04129999999998</v>
      </c>
      <c r="Z2512" s="49">
        <v>3817.6599000000001</v>
      </c>
      <c r="AA2512" s="49">
        <v>4.1630000000000003</v>
      </c>
      <c r="AB2512" s="66">
        <f>Y2513/Price_data_Daily[[#This Row],[ASML]]-1</f>
        <v>-9.5848828191096302E-3</v>
      </c>
      <c r="AC2512" s="68">
        <f>Z2513/Price_data_Daily[[#This Row],[S&amp;P500]]-1</f>
        <v>1.0373370346583588E-3</v>
      </c>
      <c r="AD2512" s="70">
        <f t="shared" si="80"/>
        <v>932.58936723790282</v>
      </c>
      <c r="AE2512" s="70">
        <f t="shared" si="81"/>
        <v>261.32165178266234</v>
      </c>
    </row>
    <row r="2513" spans="24:31">
      <c r="X2513" s="6">
        <v>44915</v>
      </c>
      <c r="Y2513" s="49">
        <v>556.65419999999995</v>
      </c>
      <c r="Z2513" s="49">
        <v>3821.6201000000001</v>
      </c>
      <c r="AA2513" s="49">
        <v>4.2300000000000004</v>
      </c>
      <c r="AB2513" s="66">
        <f>Y2514/Price_data_Daily[[#This Row],[ASML]]-1</f>
        <v>3.1607234796755534E-2</v>
      </c>
      <c r="AC2513" s="68">
        <f>Z2514/Price_data_Daily[[#This Row],[S&amp;P500]]-1</f>
        <v>1.4867987532303228E-2</v>
      </c>
      <c r="AD2513" s="70">
        <f t="shared" si="80"/>
        <v>962.06593833714885</v>
      </c>
      <c r="AE2513" s="70">
        <f t="shared" si="81"/>
        <v>265.20697884328786</v>
      </c>
    </row>
    <row r="2514" spans="24:31">
      <c r="X2514" s="6">
        <v>44916</v>
      </c>
      <c r="Y2514" s="49">
        <v>574.24850000000004</v>
      </c>
      <c r="Z2514" s="49">
        <v>3878.4398999999999</v>
      </c>
      <c r="AA2514" s="49">
        <v>4.2050000000000001</v>
      </c>
      <c r="AB2514" s="66">
        <f>Y2515/Price_data_Daily[[#This Row],[ASML]]-1</f>
        <v>-4.3049307050867403E-2</v>
      </c>
      <c r="AC2514" s="68">
        <f>Z2515/Price_data_Daily[[#This Row],[S&amp;P500]]-1</f>
        <v>-1.4451687133272273E-2</v>
      </c>
      <c r="AD2514" s="70">
        <f t="shared" si="80"/>
        <v>920.64966635449207</v>
      </c>
      <c r="AE2514" s="70">
        <f t="shared" si="81"/>
        <v>261.37429055948428</v>
      </c>
    </row>
    <row r="2515" spans="24:31">
      <c r="X2515" s="6">
        <v>44917</v>
      </c>
      <c r="Y2515" s="49">
        <v>549.52750000000003</v>
      </c>
      <c r="Z2515" s="49">
        <v>3822.3899000000001</v>
      </c>
      <c r="AA2515" s="49">
        <v>4.2080000000000002</v>
      </c>
      <c r="AB2515" s="66">
        <f>Y2516/Price_data_Daily[[#This Row],[ASML]]-1</f>
        <v>-8.2381682445373805E-3</v>
      </c>
      <c r="AC2515" s="68">
        <f>Z2516/Price_data_Daily[[#This Row],[S&amp;P500]]-1</f>
        <v>5.8681088499108469E-3</v>
      </c>
      <c r="AD2515" s="70">
        <f t="shared" si="80"/>
        <v>913.06519950878658</v>
      </c>
      <c r="AE2515" s="70">
        <f t="shared" si="81"/>
        <v>262.90806334705553</v>
      </c>
    </row>
    <row r="2516" spans="24:31">
      <c r="X2516" s="6">
        <v>44918</v>
      </c>
      <c r="Y2516" s="49">
        <v>545.00040000000001</v>
      </c>
      <c r="Z2516" s="49">
        <v>3844.8200999999999</v>
      </c>
      <c r="AA2516" s="49">
        <v>4.1929999999999996</v>
      </c>
      <c r="AB2516" s="66">
        <f>Y2517/Price_data_Daily[[#This Row],[ASML]]-1</f>
        <v>-2.5735944413985856E-2</v>
      </c>
      <c r="AC2516" s="68">
        <f>Z2517/Price_data_Daily[[#This Row],[S&amp;P500]]-1</f>
        <v>-4.0496303064998518E-3</v>
      </c>
      <c r="AD2516" s="70">
        <f t="shared" si="80"/>
        <v>889.56660428788359</v>
      </c>
      <c r="AE2516" s="70">
        <f t="shared" si="81"/>
        <v>261.84338288590209</v>
      </c>
    </row>
    <row r="2517" spans="24:31">
      <c r="X2517" s="6">
        <v>44922</v>
      </c>
      <c r="Y2517" s="49">
        <v>530.97429999999997</v>
      </c>
      <c r="Z2517" s="49">
        <v>3829.25</v>
      </c>
      <c r="AA2517" s="49">
        <v>4.1950000000000003</v>
      </c>
      <c r="AB2517" s="66">
        <f>Y2518/Price_data_Daily[[#This Row],[ASML]]-1</f>
        <v>-1.0312928516502673E-2</v>
      </c>
      <c r="AC2517" s="68">
        <f>Z2518/Price_data_Daily[[#This Row],[S&amp;P500]]-1</f>
        <v>-1.202063067180259E-2</v>
      </c>
      <c r="AD2517" s="70">
        <f t="shared" si="80"/>
        <v>880.39256748719458</v>
      </c>
      <c r="AE2517" s="70">
        <f t="shared" si="81"/>
        <v>258.69586028637525</v>
      </c>
    </row>
    <row r="2518" spans="24:31">
      <c r="X2518" s="6">
        <v>44923</v>
      </c>
      <c r="Y2518" s="49">
        <v>525.49839999999995</v>
      </c>
      <c r="Z2518" s="49">
        <v>3783.22</v>
      </c>
      <c r="AA2518" s="49">
        <v>4.3380000000000001</v>
      </c>
      <c r="AB2518" s="66">
        <f>Y2519/Price_data_Daily[[#This Row],[ASML]]-1</f>
        <v>3.7299447533998276E-2</v>
      </c>
      <c r="AC2518" s="68">
        <f>Z2519/Price_data_Daily[[#This Row],[S&amp;P500]]-1</f>
        <v>1.7461316021801565E-2</v>
      </c>
      <c r="AD2518" s="70">
        <f t="shared" si="80"/>
        <v>913.23072386750528</v>
      </c>
      <c r="AE2518" s="70">
        <f t="shared" si="81"/>
        <v>263.21303045636745</v>
      </c>
    </row>
    <row r="2519" spans="24:31">
      <c r="X2519" s="6">
        <v>44924</v>
      </c>
      <c r="Y2519" s="49">
        <v>545.0992</v>
      </c>
      <c r="Z2519" s="49">
        <v>3849.28</v>
      </c>
      <c r="AA2519" s="49">
        <v>4.2949999999999999</v>
      </c>
      <c r="AB2519" s="66">
        <f>Y2520/Price_data_Daily[[#This Row],[ASML]]-1</f>
        <v>-9.1935559619239493E-3</v>
      </c>
      <c r="AC2519" s="68">
        <f>Z2520/Price_data_Daily[[#This Row],[S&amp;P500]]-1</f>
        <v>-2.5407348906808513E-3</v>
      </c>
      <c r="AD2519" s="70">
        <f t="shared" si="80"/>
        <v>904.83488610148106</v>
      </c>
      <c r="AE2519" s="70">
        <f t="shared" si="81"/>
        <v>262.5442759262051</v>
      </c>
    </row>
    <row r="2520" spans="24:31">
      <c r="X2520" s="6">
        <v>44925</v>
      </c>
      <c r="Y2520" s="49">
        <v>540.08780000000002</v>
      </c>
      <c r="Z2520" s="49">
        <v>3839.5</v>
      </c>
      <c r="AA2520" s="49">
        <v>4.26</v>
      </c>
      <c r="AB2520" s="66"/>
      <c r="AC2520" s="67"/>
      <c r="AD2520" s="70"/>
      <c r="AE2520" s="70"/>
    </row>
  </sheetData>
  <mergeCells count="1">
    <mergeCell ref="N20:S3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363B-0C27-4720-86DF-CAA860798404}">
  <dimension ref="A1:W76"/>
  <sheetViews>
    <sheetView zoomScale="115" zoomScaleNormal="115" workbookViewId="0">
      <pane ySplit="1" topLeftCell="A2" activePane="bottomLeft" state="frozen"/>
      <selection pane="bottomLeft" activeCell="C29" sqref="C29"/>
    </sheetView>
  </sheetViews>
  <sheetFormatPr defaultRowHeight="15"/>
  <cols>
    <col min="1" max="1" width="67" customWidth="1"/>
    <col min="2" max="2" width="8.140625" bestFit="1" customWidth="1"/>
    <col min="17" max="17" width="10.28515625" customWidth="1"/>
    <col min="18" max="18" width="12" bestFit="1" customWidth="1"/>
  </cols>
  <sheetData>
    <row r="1" spans="1:17">
      <c r="A1" s="8" t="s">
        <v>14</v>
      </c>
      <c r="B1" s="21">
        <v>2017</v>
      </c>
      <c r="C1" s="21">
        <v>2018</v>
      </c>
      <c r="D1" s="76" t="s">
        <v>15</v>
      </c>
      <c r="E1" s="76" t="s">
        <v>16</v>
      </c>
      <c r="F1" s="21">
        <v>2019</v>
      </c>
      <c r="G1" s="76" t="s">
        <v>15</v>
      </c>
      <c r="H1" s="76" t="s">
        <v>16</v>
      </c>
      <c r="I1" s="21">
        <v>2020</v>
      </c>
      <c r="J1" s="76" t="s">
        <v>15</v>
      </c>
      <c r="K1" s="76" t="s">
        <v>16</v>
      </c>
      <c r="L1" s="21">
        <v>2021</v>
      </c>
      <c r="M1" s="76" t="s">
        <v>15</v>
      </c>
      <c r="N1" s="76" t="s">
        <v>16</v>
      </c>
      <c r="O1" s="21">
        <v>2022</v>
      </c>
      <c r="P1" s="76" t="s">
        <v>15</v>
      </c>
      <c r="Q1" s="76" t="s">
        <v>16</v>
      </c>
    </row>
    <row r="2" spans="1:17">
      <c r="A2" s="9"/>
      <c r="B2" s="14"/>
      <c r="D2" s="77"/>
      <c r="E2" s="77"/>
      <c r="G2" s="77"/>
      <c r="H2" s="77"/>
      <c r="J2" s="77"/>
      <c r="K2" s="77"/>
      <c r="L2" s="82"/>
      <c r="M2" s="81"/>
      <c r="N2" s="81"/>
      <c r="O2" s="82"/>
      <c r="P2" s="77"/>
      <c r="Q2" s="77"/>
    </row>
    <row r="3" spans="1:17">
      <c r="A3" s="10" t="s">
        <v>17</v>
      </c>
      <c r="B3" s="20"/>
      <c r="C3" s="15"/>
      <c r="D3" s="78"/>
      <c r="E3" s="78"/>
      <c r="F3" s="15"/>
      <c r="G3" s="78"/>
      <c r="H3" s="78"/>
      <c r="I3" s="15"/>
      <c r="J3" s="78"/>
      <c r="K3" s="78"/>
      <c r="L3" s="15"/>
      <c r="M3" s="78"/>
      <c r="N3" s="78"/>
      <c r="O3" s="15"/>
      <c r="P3" s="77"/>
      <c r="Q3" s="77"/>
    </row>
    <row r="4" spans="1:17">
      <c r="A4" s="11" t="s">
        <v>18</v>
      </c>
      <c r="B4" s="16">
        <v>2259</v>
      </c>
      <c r="C4" s="16">
        <v>3121.1</v>
      </c>
      <c r="D4" s="79">
        <f>C4-B4</f>
        <v>862.09999999999991</v>
      </c>
      <c r="E4" s="80">
        <f>(C4/B4)-1</f>
        <v>0.38162903939796355</v>
      </c>
      <c r="F4" s="83">
        <v>3532.3</v>
      </c>
      <c r="G4" s="79">
        <f>F4-C4</f>
        <v>411.20000000000027</v>
      </c>
      <c r="H4" s="80">
        <f>(F4/C4)-1</f>
        <v>0.13174842203069437</v>
      </c>
      <c r="I4" s="83">
        <v>6049.4</v>
      </c>
      <c r="J4" s="79">
        <f>I4-F4</f>
        <v>2517.0999999999995</v>
      </c>
      <c r="K4" s="80">
        <f>(I4/F4)-1</f>
        <v>0.71259519293378237</v>
      </c>
      <c r="L4" s="84">
        <v>6951.8</v>
      </c>
      <c r="M4" s="79">
        <f>L4-I4</f>
        <v>902.40000000000055</v>
      </c>
      <c r="N4" s="80">
        <f>(L4/I4)-1</f>
        <v>0.14917181869276308</v>
      </c>
      <c r="O4" s="84">
        <v>7268.3</v>
      </c>
      <c r="P4" s="79">
        <f>O4-L4</f>
        <v>316.5</v>
      </c>
      <c r="Q4" s="80">
        <f>(O4/L4)-1</f>
        <v>4.5527776978624201E-2</v>
      </c>
    </row>
    <row r="5" spans="1:17">
      <c r="A5" s="11" t="s">
        <v>19</v>
      </c>
      <c r="B5" s="16">
        <v>1029.3</v>
      </c>
      <c r="C5" s="16">
        <v>913.3</v>
      </c>
      <c r="D5" s="79">
        <f t="shared" ref="D5:D54" si="0">C5-B5</f>
        <v>-116</v>
      </c>
      <c r="E5" s="80">
        <f t="shared" ref="E5:E54" si="1">(C5/B5)-1</f>
        <v>-0.11269795006314975</v>
      </c>
      <c r="F5" s="83">
        <v>1185.8</v>
      </c>
      <c r="G5" s="79">
        <f t="shared" ref="G5:G54" si="2">F5-C5</f>
        <v>272.5</v>
      </c>
      <c r="H5" s="80">
        <f t="shared" ref="H5:H54" si="3">(F5/C5)-1</f>
        <v>0.29836855359684655</v>
      </c>
      <c r="I5" s="83">
        <v>1302.2</v>
      </c>
      <c r="J5" s="79">
        <f t="shared" ref="J5:J54" si="4">I5-F5</f>
        <v>116.40000000000009</v>
      </c>
      <c r="K5" s="80">
        <f t="shared" ref="K5:K54" si="5">(I5/F5)-1</f>
        <v>9.8161578681059236E-2</v>
      </c>
      <c r="L5" s="84">
        <v>638.5</v>
      </c>
      <c r="M5" s="79">
        <f t="shared" ref="M5:M54" si="6">L5-I5</f>
        <v>-663.7</v>
      </c>
      <c r="N5" s="80">
        <f t="shared" ref="N5:N54" si="7">(L5/I5)-1</f>
        <v>-0.50967593303640002</v>
      </c>
      <c r="O5" s="84">
        <v>107.7</v>
      </c>
      <c r="P5" s="79">
        <f t="shared" ref="P5:P54" si="8">O5-L5</f>
        <v>-530.79999999999995</v>
      </c>
      <c r="Q5" s="80">
        <f t="shared" ref="Q5:Q54" si="9">(O5/L5)-1</f>
        <v>-0.8313234142521535</v>
      </c>
    </row>
    <row r="6" spans="1:17">
      <c r="A6" s="11" t="s">
        <v>20</v>
      </c>
      <c r="B6" s="16">
        <v>1740.3</v>
      </c>
      <c r="C6" s="16">
        <v>1498.2</v>
      </c>
      <c r="D6" s="79">
        <f t="shared" si="0"/>
        <v>-242.09999999999991</v>
      </c>
      <c r="E6" s="80">
        <f t="shared" si="1"/>
        <v>-0.13911394587140147</v>
      </c>
      <c r="F6" s="83">
        <v>1786.8</v>
      </c>
      <c r="G6" s="79">
        <f t="shared" si="2"/>
        <v>288.59999999999991</v>
      </c>
      <c r="H6" s="80">
        <f t="shared" si="3"/>
        <v>0.1926311573888666</v>
      </c>
      <c r="I6" s="83">
        <v>1310.3</v>
      </c>
      <c r="J6" s="79">
        <f t="shared" si="4"/>
        <v>-476.5</v>
      </c>
      <c r="K6" s="80">
        <f t="shared" si="5"/>
        <v>-0.2666778598612044</v>
      </c>
      <c r="L6" s="84">
        <v>3028</v>
      </c>
      <c r="M6" s="79">
        <f t="shared" si="6"/>
        <v>1717.7</v>
      </c>
      <c r="N6" s="80">
        <f t="shared" si="7"/>
        <v>1.3109211630924218</v>
      </c>
      <c r="O6" s="84">
        <v>5323.8</v>
      </c>
      <c r="P6" s="79">
        <f t="shared" si="8"/>
        <v>2295.8000000000002</v>
      </c>
      <c r="Q6" s="80">
        <f t="shared" si="9"/>
        <v>0.75819022457067375</v>
      </c>
    </row>
    <row r="7" spans="1:17">
      <c r="A7" s="11" t="s">
        <v>21</v>
      </c>
      <c r="B7" s="16">
        <v>59.1</v>
      </c>
      <c r="C7" s="16">
        <v>611.1</v>
      </c>
      <c r="D7" s="79">
        <f t="shared" si="0"/>
        <v>552</v>
      </c>
      <c r="E7" s="80">
        <f t="shared" si="1"/>
        <v>9.3401015228426392</v>
      </c>
      <c r="F7" s="83">
        <v>564.5</v>
      </c>
      <c r="G7" s="79">
        <f t="shared" si="2"/>
        <v>-46.600000000000023</v>
      </c>
      <c r="H7" s="80">
        <f t="shared" si="3"/>
        <v>-7.6255931926035081E-2</v>
      </c>
      <c r="I7" s="83">
        <v>1710.5</v>
      </c>
      <c r="J7" s="79">
        <f t="shared" si="4"/>
        <v>1146</v>
      </c>
      <c r="K7" s="80">
        <f t="shared" si="5"/>
        <v>2.0301151461470326</v>
      </c>
      <c r="L7" s="84">
        <v>1185.5999999999999</v>
      </c>
      <c r="M7" s="79">
        <f t="shared" si="6"/>
        <v>-524.90000000000009</v>
      </c>
      <c r="N7" s="80">
        <f t="shared" si="7"/>
        <v>-0.30686933645133008</v>
      </c>
      <c r="O7" s="84">
        <v>1356.7</v>
      </c>
      <c r="P7" s="79">
        <f t="shared" si="8"/>
        <v>171.10000000000014</v>
      </c>
      <c r="Q7" s="80">
        <f t="shared" si="9"/>
        <v>0.14431511470985159</v>
      </c>
    </row>
    <row r="8" spans="1:17">
      <c r="A8" s="11" t="s">
        <v>22</v>
      </c>
      <c r="B8" s="16">
        <v>61.6</v>
      </c>
      <c r="C8" s="16">
        <v>79.7</v>
      </c>
      <c r="D8" s="79">
        <f t="shared" si="0"/>
        <v>18.100000000000001</v>
      </c>
      <c r="E8" s="80">
        <f t="shared" si="1"/>
        <v>0.29383116883116878</v>
      </c>
      <c r="F8" s="83">
        <v>178.7</v>
      </c>
      <c r="G8" s="79">
        <f t="shared" si="2"/>
        <v>98.999999999999986</v>
      </c>
      <c r="H8" s="80">
        <f t="shared" si="3"/>
        <v>1.2421580928481806</v>
      </c>
      <c r="I8" s="83">
        <v>67.3</v>
      </c>
      <c r="J8" s="79">
        <f t="shared" si="4"/>
        <v>-111.39999999999999</v>
      </c>
      <c r="K8" s="80">
        <f t="shared" si="5"/>
        <v>-0.62339115836597647</v>
      </c>
      <c r="L8" s="84">
        <v>42</v>
      </c>
      <c r="M8" s="79">
        <f t="shared" si="6"/>
        <v>-25.299999999999997</v>
      </c>
      <c r="N8" s="80">
        <f t="shared" si="7"/>
        <v>-0.37592867756315007</v>
      </c>
      <c r="O8" s="84">
        <v>33.4</v>
      </c>
      <c r="P8" s="79">
        <f t="shared" si="8"/>
        <v>-8.6000000000000014</v>
      </c>
      <c r="Q8" s="80">
        <f t="shared" si="9"/>
        <v>-0.20476190476190481</v>
      </c>
    </row>
    <row r="9" spans="1:17">
      <c r="A9" s="11" t="s">
        <v>23</v>
      </c>
      <c r="B9" s="16">
        <v>270.39999999999998</v>
      </c>
      <c r="C9" s="16">
        <v>95.9</v>
      </c>
      <c r="D9" s="79">
        <f t="shared" si="0"/>
        <v>-174.49999999999997</v>
      </c>
      <c r="E9" s="80">
        <f t="shared" si="1"/>
        <v>-0.64534023668639051</v>
      </c>
      <c r="F9" s="83">
        <v>231</v>
      </c>
      <c r="G9" s="79">
        <f t="shared" si="2"/>
        <v>135.1</v>
      </c>
      <c r="H9" s="80">
        <f t="shared" si="3"/>
        <v>1.4087591240875912</v>
      </c>
      <c r="I9" s="83">
        <v>119.2</v>
      </c>
      <c r="J9" s="79">
        <f t="shared" si="4"/>
        <v>-111.8</v>
      </c>
      <c r="K9" s="80">
        <f t="shared" si="5"/>
        <v>-0.48398268398268396</v>
      </c>
      <c r="L9" s="84">
        <v>164.6</v>
      </c>
      <c r="M9" s="79">
        <f t="shared" si="6"/>
        <v>45.399999999999991</v>
      </c>
      <c r="N9" s="80">
        <f t="shared" si="7"/>
        <v>0.38087248322147649</v>
      </c>
      <c r="O9" s="84">
        <v>131.9</v>
      </c>
      <c r="P9" s="79">
        <f t="shared" si="8"/>
        <v>-32.699999999999989</v>
      </c>
      <c r="Q9" s="80">
        <f t="shared" si="9"/>
        <v>-0.19866342648845681</v>
      </c>
    </row>
    <row r="10" spans="1:17">
      <c r="A10" s="11" t="s">
        <v>24</v>
      </c>
      <c r="B10" s="16">
        <v>2955.6</v>
      </c>
      <c r="C10" s="16">
        <v>3439.5</v>
      </c>
      <c r="D10" s="79">
        <f t="shared" si="0"/>
        <v>483.90000000000009</v>
      </c>
      <c r="E10" s="80">
        <f t="shared" si="1"/>
        <v>0.16372310190824191</v>
      </c>
      <c r="F10" s="83">
        <v>3809.2</v>
      </c>
      <c r="G10" s="79">
        <f t="shared" si="2"/>
        <v>369.69999999999982</v>
      </c>
      <c r="H10" s="80">
        <f t="shared" si="3"/>
        <v>0.10748655327809264</v>
      </c>
      <c r="I10" s="83">
        <v>4569.3999999999996</v>
      </c>
      <c r="J10" s="79">
        <f t="shared" si="4"/>
        <v>760.19999999999982</v>
      </c>
      <c r="K10" s="80">
        <f t="shared" si="5"/>
        <v>0.19956946340438941</v>
      </c>
      <c r="L10" s="84">
        <v>5179.2</v>
      </c>
      <c r="M10" s="79">
        <f t="shared" si="6"/>
        <v>609.80000000000018</v>
      </c>
      <c r="N10" s="80">
        <f t="shared" si="7"/>
        <v>0.13345296975532905</v>
      </c>
      <c r="O10" s="84">
        <v>7199.7</v>
      </c>
      <c r="P10" s="79">
        <f t="shared" si="8"/>
        <v>2020.5</v>
      </c>
      <c r="Q10" s="80">
        <f t="shared" si="9"/>
        <v>0.39011816496756246</v>
      </c>
    </row>
    <row r="11" spans="1:17">
      <c r="A11" s="12" t="s">
        <v>25</v>
      </c>
      <c r="B11" s="18">
        <v>510.5</v>
      </c>
      <c r="C11" s="18">
        <v>772.6</v>
      </c>
      <c r="D11" s="79">
        <f t="shared" si="0"/>
        <v>262.10000000000002</v>
      </c>
      <c r="E11" s="80">
        <f t="shared" si="1"/>
        <v>0.51341821743388838</v>
      </c>
      <c r="F11" s="85">
        <v>842.8</v>
      </c>
      <c r="G11" s="79">
        <f t="shared" si="2"/>
        <v>70.199999999999932</v>
      </c>
      <c r="H11" s="80">
        <f t="shared" si="3"/>
        <v>9.08620243334195E-2</v>
      </c>
      <c r="I11" s="85">
        <v>801.7</v>
      </c>
      <c r="J11" s="79">
        <f t="shared" si="4"/>
        <v>-41.099999999999909</v>
      </c>
      <c r="K11" s="80">
        <f t="shared" si="5"/>
        <v>-4.8766018035120928E-2</v>
      </c>
      <c r="L11" s="86">
        <v>1000.5</v>
      </c>
      <c r="M11" s="79">
        <f t="shared" si="6"/>
        <v>198.79999999999995</v>
      </c>
      <c r="N11" s="80">
        <f t="shared" si="7"/>
        <v>0.24797305725333652</v>
      </c>
      <c r="O11" s="86">
        <v>1643.4</v>
      </c>
      <c r="P11" s="79">
        <f t="shared" si="8"/>
        <v>642.90000000000009</v>
      </c>
      <c r="Q11" s="80">
        <f t="shared" si="9"/>
        <v>0.64257871064467764</v>
      </c>
    </row>
    <row r="12" spans="1:17">
      <c r="A12" s="13" t="s">
        <v>26</v>
      </c>
      <c r="B12" s="17">
        <f t="shared" ref="B12:C12" si="10">SUM(B4:B11)</f>
        <v>8885.8000000000011</v>
      </c>
      <c r="C12" s="17">
        <f t="shared" si="10"/>
        <v>10531.4</v>
      </c>
      <c r="D12" s="79">
        <f t="shared" si="0"/>
        <v>1645.5999999999985</v>
      </c>
      <c r="E12" s="80">
        <f t="shared" si="1"/>
        <v>0.18519435503837567</v>
      </c>
      <c r="F12" s="83">
        <f>SUM(F4:F11)</f>
        <v>12131.099999999999</v>
      </c>
      <c r="G12" s="79">
        <f t="shared" si="2"/>
        <v>1599.6999999999989</v>
      </c>
      <c r="H12" s="80">
        <f t="shared" si="3"/>
        <v>0.15189813320166357</v>
      </c>
      <c r="I12" s="83">
        <f t="shared" ref="I12:O12" si="11">SUM(I4:I11)</f>
        <v>15930</v>
      </c>
      <c r="J12" s="79">
        <f t="shared" si="4"/>
        <v>3798.9000000000015</v>
      </c>
      <c r="K12" s="80">
        <f t="shared" si="5"/>
        <v>0.31315379479189875</v>
      </c>
      <c r="L12" s="83">
        <f t="shared" si="11"/>
        <v>18190.2</v>
      </c>
      <c r="M12" s="79">
        <f t="shared" si="6"/>
        <v>2260.2000000000007</v>
      </c>
      <c r="N12" s="80">
        <f t="shared" si="7"/>
        <v>0.14188323917137491</v>
      </c>
      <c r="O12" s="83">
        <f t="shared" si="11"/>
        <v>23064.9</v>
      </c>
      <c r="P12" s="79">
        <f t="shared" si="8"/>
        <v>4874.7000000000007</v>
      </c>
      <c r="Q12" s="80">
        <f t="shared" si="9"/>
        <v>0.26798495893393159</v>
      </c>
    </row>
    <row r="13" spans="1:17">
      <c r="B13" s="20"/>
      <c r="C13" s="20"/>
      <c r="D13" s="79"/>
      <c r="E13" s="80"/>
      <c r="F13" s="87"/>
      <c r="G13" s="79"/>
      <c r="H13" s="80"/>
      <c r="I13" s="87"/>
      <c r="J13" s="79"/>
      <c r="K13" s="80"/>
      <c r="L13" s="15"/>
      <c r="M13" s="79"/>
      <c r="N13" s="80"/>
      <c r="O13" s="15"/>
      <c r="P13" s="79"/>
      <c r="Q13" s="80"/>
    </row>
    <row r="14" spans="1:17">
      <c r="A14" s="11" t="s">
        <v>21</v>
      </c>
      <c r="B14" s="16">
        <v>159.4</v>
      </c>
      <c r="C14" s="16">
        <v>275.10000000000002</v>
      </c>
      <c r="D14" s="79">
        <f t="shared" si="0"/>
        <v>115.70000000000002</v>
      </c>
      <c r="E14" s="80">
        <f t="shared" si="1"/>
        <v>0.72584692597239653</v>
      </c>
      <c r="F14" s="83">
        <v>421.1</v>
      </c>
      <c r="G14" s="79">
        <f t="shared" si="2"/>
        <v>146</v>
      </c>
      <c r="H14" s="80">
        <f t="shared" si="3"/>
        <v>0.53071610323518725</v>
      </c>
      <c r="I14" s="83">
        <v>400.5</v>
      </c>
      <c r="J14" s="79">
        <f t="shared" si="4"/>
        <v>-20.600000000000023</v>
      </c>
      <c r="K14" s="80">
        <f t="shared" si="5"/>
        <v>-4.891949655663741E-2</v>
      </c>
      <c r="L14" s="84">
        <v>383</v>
      </c>
      <c r="M14" s="79">
        <f t="shared" si="6"/>
        <v>-17.5</v>
      </c>
      <c r="N14" s="80">
        <f t="shared" si="7"/>
        <v>-4.3695380774032455E-2</v>
      </c>
      <c r="O14" s="83">
        <v>0</v>
      </c>
      <c r="P14" s="79">
        <f t="shared" si="8"/>
        <v>-383</v>
      </c>
      <c r="Q14" s="80">
        <f t="shared" si="9"/>
        <v>-1</v>
      </c>
    </row>
    <row r="15" spans="1:17">
      <c r="A15" s="11" t="s">
        <v>27</v>
      </c>
      <c r="B15" s="16">
        <v>31.7</v>
      </c>
      <c r="C15" s="16">
        <v>236.3</v>
      </c>
      <c r="D15" s="79">
        <f t="shared" si="0"/>
        <v>204.60000000000002</v>
      </c>
      <c r="E15" s="80">
        <f t="shared" si="1"/>
        <v>6.4542586750788651</v>
      </c>
      <c r="F15" s="83">
        <v>445.3</v>
      </c>
      <c r="G15" s="79">
        <f t="shared" si="2"/>
        <v>209</v>
      </c>
      <c r="H15" s="80">
        <f t="shared" si="3"/>
        <v>0.88446889547185781</v>
      </c>
      <c r="I15" s="83">
        <v>671.5</v>
      </c>
      <c r="J15" s="79">
        <f t="shared" si="4"/>
        <v>226.2</v>
      </c>
      <c r="K15" s="80">
        <f t="shared" si="5"/>
        <v>0.50797215360431158</v>
      </c>
      <c r="L15" s="84">
        <v>1098.7</v>
      </c>
      <c r="M15" s="79">
        <f t="shared" si="6"/>
        <v>427.20000000000005</v>
      </c>
      <c r="N15" s="80">
        <f t="shared" si="7"/>
        <v>0.63618763961280722</v>
      </c>
      <c r="O15" s="84">
        <v>1672.8</v>
      </c>
      <c r="P15" s="79">
        <f t="shared" si="8"/>
        <v>574.09999999999991</v>
      </c>
      <c r="Q15" s="80">
        <f t="shared" si="9"/>
        <v>0.52252662237189385</v>
      </c>
    </row>
    <row r="16" spans="1:17">
      <c r="A16" s="11" t="s">
        <v>28</v>
      </c>
      <c r="B16" s="17">
        <v>0</v>
      </c>
      <c r="C16" s="17">
        <v>0</v>
      </c>
      <c r="D16" s="79"/>
      <c r="E16" s="80"/>
      <c r="F16" s="83">
        <v>0</v>
      </c>
      <c r="G16" s="79"/>
      <c r="H16" s="80"/>
      <c r="I16" s="83">
        <v>0</v>
      </c>
      <c r="J16" s="79"/>
      <c r="K16" s="80"/>
      <c r="L16" s="84">
        <v>124.4</v>
      </c>
      <c r="M16" s="79">
        <f t="shared" si="6"/>
        <v>124.4</v>
      </c>
      <c r="N16" s="80"/>
      <c r="O16" s="84">
        <v>364.4</v>
      </c>
      <c r="P16" s="79">
        <f t="shared" si="8"/>
        <v>239.99999999999997</v>
      </c>
      <c r="Q16" s="80">
        <f t="shared" si="9"/>
        <v>1.9292604501607715</v>
      </c>
    </row>
    <row r="17" spans="1:23">
      <c r="A17" s="11" t="s">
        <v>25</v>
      </c>
      <c r="B17" s="16">
        <v>708.2</v>
      </c>
      <c r="C17" s="16">
        <v>806.1</v>
      </c>
      <c r="D17" s="79">
        <f t="shared" si="0"/>
        <v>97.899999999999977</v>
      </c>
      <c r="E17" s="80">
        <f t="shared" si="1"/>
        <v>0.13823778593617608</v>
      </c>
      <c r="F17" s="83">
        <v>830.4</v>
      </c>
      <c r="G17" s="79">
        <f t="shared" si="2"/>
        <v>24.299999999999955</v>
      </c>
      <c r="H17" s="80">
        <f t="shared" si="3"/>
        <v>3.0145143282471087E-2</v>
      </c>
      <c r="I17" s="83">
        <v>951.5</v>
      </c>
      <c r="J17" s="79">
        <f t="shared" si="4"/>
        <v>121.10000000000002</v>
      </c>
      <c r="K17" s="80">
        <f t="shared" si="5"/>
        <v>0.14583333333333326</v>
      </c>
      <c r="L17" s="84">
        <v>887</v>
      </c>
      <c r="M17" s="79">
        <f t="shared" si="6"/>
        <v>-64.5</v>
      </c>
      <c r="N17" s="80">
        <f t="shared" si="7"/>
        <v>-6.7787703625853957E-2</v>
      </c>
      <c r="O17" s="84">
        <v>739.8</v>
      </c>
      <c r="P17" s="79">
        <f t="shared" si="8"/>
        <v>-147.20000000000005</v>
      </c>
      <c r="Q17" s="80">
        <f t="shared" si="9"/>
        <v>-0.16595264937993237</v>
      </c>
    </row>
    <row r="18" spans="1:23">
      <c r="A18" s="11" t="s">
        <v>29</v>
      </c>
      <c r="B18" s="16">
        <v>982.2</v>
      </c>
      <c r="C18" s="16">
        <v>915.8</v>
      </c>
      <c r="D18" s="79">
        <f t="shared" si="0"/>
        <v>-66.400000000000091</v>
      </c>
      <c r="E18" s="80">
        <f t="shared" si="1"/>
        <v>-6.7603339442068866E-2</v>
      </c>
      <c r="F18" s="83">
        <v>833</v>
      </c>
      <c r="G18" s="79">
        <f t="shared" si="2"/>
        <v>-82.799999999999955</v>
      </c>
      <c r="H18" s="80">
        <f t="shared" si="3"/>
        <v>-9.0412753876392138E-2</v>
      </c>
      <c r="I18" s="83">
        <v>820.7</v>
      </c>
      <c r="J18" s="79">
        <f t="shared" si="4"/>
        <v>-12.299999999999955</v>
      </c>
      <c r="K18" s="80">
        <f t="shared" si="5"/>
        <v>-1.4765906362544934E-2</v>
      </c>
      <c r="L18" s="84">
        <v>892.5</v>
      </c>
      <c r="M18" s="79">
        <f t="shared" si="6"/>
        <v>71.799999999999955</v>
      </c>
      <c r="N18" s="80">
        <f t="shared" si="7"/>
        <v>8.748629218959425E-2</v>
      </c>
      <c r="O18" s="84">
        <v>923.6</v>
      </c>
      <c r="P18" s="79">
        <f t="shared" si="8"/>
        <v>31.100000000000023</v>
      </c>
      <c r="Q18" s="80">
        <f t="shared" si="9"/>
        <v>3.4845938375350105E-2</v>
      </c>
    </row>
    <row r="19" spans="1:23">
      <c r="A19" s="11" t="s">
        <v>30</v>
      </c>
      <c r="B19" s="16">
        <v>4541.1000000000004</v>
      </c>
      <c r="C19" s="16">
        <v>4541.1000000000004</v>
      </c>
      <c r="D19" s="79">
        <f t="shared" si="0"/>
        <v>0</v>
      </c>
      <c r="E19" s="80">
        <f t="shared" si="1"/>
        <v>0</v>
      </c>
      <c r="F19" s="83">
        <v>4541.1000000000004</v>
      </c>
      <c r="G19" s="79">
        <f t="shared" si="2"/>
        <v>0</v>
      </c>
      <c r="H19" s="80">
        <f t="shared" si="3"/>
        <v>0</v>
      </c>
      <c r="I19" s="83">
        <v>4629.1000000000004</v>
      </c>
      <c r="J19" s="79">
        <f t="shared" si="4"/>
        <v>88</v>
      </c>
      <c r="K19" s="80">
        <f t="shared" si="5"/>
        <v>1.9378564664948916E-2</v>
      </c>
      <c r="L19" s="84">
        <v>4555.6000000000004</v>
      </c>
      <c r="M19" s="79">
        <f t="shared" si="6"/>
        <v>-73.5</v>
      </c>
      <c r="N19" s="80">
        <f t="shared" si="7"/>
        <v>-1.5877816422198654E-2</v>
      </c>
      <c r="O19" s="84">
        <v>4555.6000000000004</v>
      </c>
      <c r="P19" s="79">
        <f t="shared" si="8"/>
        <v>0</v>
      </c>
      <c r="Q19" s="80">
        <f t="shared" si="9"/>
        <v>0</v>
      </c>
    </row>
    <row r="20" spans="1:23" ht="15.75">
      <c r="A20" s="11" t="s">
        <v>31</v>
      </c>
      <c r="B20" s="16">
        <v>1166</v>
      </c>
      <c r="C20" s="16">
        <v>1104</v>
      </c>
      <c r="D20" s="79">
        <f t="shared" si="0"/>
        <v>-62</v>
      </c>
      <c r="E20" s="80">
        <f t="shared" si="1"/>
        <v>-5.3173241852487174E-2</v>
      </c>
      <c r="F20" s="83">
        <v>1104.4000000000001</v>
      </c>
      <c r="G20" s="79">
        <f t="shared" si="2"/>
        <v>0.40000000000009095</v>
      </c>
      <c r="H20" s="80">
        <f t="shared" si="3"/>
        <v>3.6231884057968955E-4</v>
      </c>
      <c r="I20" s="83">
        <v>1048.9000000000001</v>
      </c>
      <c r="J20" s="79">
        <f t="shared" si="4"/>
        <v>-55.5</v>
      </c>
      <c r="K20" s="80">
        <f t="shared" si="5"/>
        <v>-5.0253531329228496E-2</v>
      </c>
      <c r="L20" s="84">
        <v>952.1</v>
      </c>
      <c r="M20" s="79">
        <f t="shared" si="6"/>
        <v>-96.800000000000068</v>
      </c>
      <c r="N20" s="80">
        <f t="shared" si="7"/>
        <v>-9.2287157975021517E-2</v>
      </c>
      <c r="O20" s="84">
        <v>842.4</v>
      </c>
      <c r="P20" s="79">
        <f t="shared" si="8"/>
        <v>-109.70000000000005</v>
      </c>
      <c r="Q20" s="80">
        <f t="shared" si="9"/>
        <v>-0.11521898960193266</v>
      </c>
      <c r="R20" s="3"/>
    </row>
    <row r="21" spans="1:23">
      <c r="A21" s="11" t="s">
        <v>32</v>
      </c>
      <c r="B21" s="16">
        <v>1600.8</v>
      </c>
      <c r="C21" s="16">
        <v>1589.5</v>
      </c>
      <c r="D21" s="79">
        <f t="shared" si="0"/>
        <v>-11.299999999999955</v>
      </c>
      <c r="E21" s="80">
        <f t="shared" si="1"/>
        <v>-7.0589705147425796E-3</v>
      </c>
      <c r="F21" s="83">
        <v>1999.3</v>
      </c>
      <c r="G21" s="79">
        <f t="shared" si="2"/>
        <v>409.79999999999995</v>
      </c>
      <c r="H21" s="80">
        <f t="shared" si="3"/>
        <v>0.25781692356086827</v>
      </c>
      <c r="I21" s="83">
        <v>2470.3000000000002</v>
      </c>
      <c r="J21" s="79">
        <f t="shared" si="4"/>
        <v>471.00000000000023</v>
      </c>
      <c r="K21" s="80">
        <f t="shared" si="5"/>
        <v>0.23558245385885068</v>
      </c>
      <c r="L21" s="84">
        <v>2982.7</v>
      </c>
      <c r="M21" s="79">
        <f t="shared" si="6"/>
        <v>512.39999999999964</v>
      </c>
      <c r="N21" s="80">
        <f t="shared" si="7"/>
        <v>0.2074241994899404</v>
      </c>
      <c r="O21" s="84">
        <v>3944.2</v>
      </c>
      <c r="P21" s="79">
        <f t="shared" si="8"/>
        <v>961.5</v>
      </c>
      <c r="Q21" s="80">
        <f t="shared" si="9"/>
        <v>0.32235893653401293</v>
      </c>
    </row>
    <row r="22" spans="1:23">
      <c r="A22" s="11" t="s">
        <v>33</v>
      </c>
      <c r="B22" s="17">
        <v>0</v>
      </c>
      <c r="C22" s="17">
        <v>0</v>
      </c>
      <c r="D22" s="79"/>
      <c r="E22" s="80"/>
      <c r="F22" s="83"/>
      <c r="G22" s="79"/>
      <c r="H22" s="80"/>
      <c r="I22" s="83"/>
      <c r="J22" s="79"/>
      <c r="K22" s="80"/>
      <c r="L22" s="83"/>
      <c r="M22" s="79"/>
      <c r="N22" s="80"/>
      <c r="O22" s="83"/>
      <c r="P22" s="79"/>
      <c r="Q22" s="80"/>
      <c r="W22" s="4"/>
    </row>
    <row r="23" spans="1:23">
      <c r="A23" s="12" t="s">
        <v>34</v>
      </c>
      <c r="B23" s="16">
        <v>113.7</v>
      </c>
      <c r="C23" s="16">
        <v>137.6</v>
      </c>
      <c r="D23" s="79">
        <f t="shared" si="0"/>
        <v>23.899999999999991</v>
      </c>
      <c r="E23" s="80">
        <f t="shared" si="1"/>
        <v>0.21020228671943708</v>
      </c>
      <c r="F23" s="85">
        <v>118.5</v>
      </c>
      <c r="G23" s="79">
        <f t="shared" si="2"/>
        <v>-19.099999999999994</v>
      </c>
      <c r="H23" s="80">
        <f t="shared" si="3"/>
        <v>-0.13880813953488369</v>
      </c>
      <c r="I23" s="85">
        <v>164.8</v>
      </c>
      <c r="J23" s="79">
        <f t="shared" si="4"/>
        <v>46.300000000000011</v>
      </c>
      <c r="K23" s="80">
        <f t="shared" si="5"/>
        <v>0.39071729957805923</v>
      </c>
      <c r="L23" s="86">
        <v>164.8</v>
      </c>
      <c r="M23" s="79">
        <f t="shared" si="6"/>
        <v>0</v>
      </c>
      <c r="N23" s="80">
        <f t="shared" si="7"/>
        <v>0</v>
      </c>
      <c r="O23" s="86">
        <v>192.7</v>
      </c>
      <c r="P23" s="79">
        <f t="shared" si="8"/>
        <v>27.899999999999977</v>
      </c>
      <c r="Q23" s="80">
        <f t="shared" si="9"/>
        <v>0.16929611650485432</v>
      </c>
    </row>
    <row r="24" spans="1:23">
      <c r="A24" s="13" t="s">
        <v>35</v>
      </c>
      <c r="B24" s="19">
        <f>SUM(B14:B23)</f>
        <v>9303.1</v>
      </c>
      <c r="C24" s="19">
        <f t="shared" ref="C24:O24" si="12">SUM(C14:C23)</f>
        <v>9605.5000000000018</v>
      </c>
      <c r="D24" s="79">
        <f t="shared" si="0"/>
        <v>302.40000000000146</v>
      </c>
      <c r="E24" s="80">
        <f t="shared" si="1"/>
        <v>3.2505293934280033E-2</v>
      </c>
      <c r="F24" s="19">
        <f t="shared" si="12"/>
        <v>10293.1</v>
      </c>
      <c r="G24" s="79">
        <f t="shared" si="2"/>
        <v>687.59999999999854</v>
      </c>
      <c r="H24" s="80">
        <f t="shared" si="3"/>
        <v>7.1583988340013338E-2</v>
      </c>
      <c r="I24" s="19">
        <f t="shared" si="12"/>
        <v>11157.3</v>
      </c>
      <c r="J24" s="79">
        <f t="shared" si="4"/>
        <v>864.19999999999891</v>
      </c>
      <c r="K24" s="80">
        <f t="shared" si="5"/>
        <v>8.3959157105245152E-2</v>
      </c>
      <c r="L24" s="19">
        <f t="shared" si="12"/>
        <v>12040.8</v>
      </c>
      <c r="M24" s="79">
        <f t="shared" si="6"/>
        <v>883.5</v>
      </c>
      <c r="N24" s="80">
        <f t="shared" si="7"/>
        <v>7.9185824527439497E-2</v>
      </c>
      <c r="O24" s="19">
        <f t="shared" si="12"/>
        <v>13235.5</v>
      </c>
      <c r="P24" s="79">
        <f t="shared" si="8"/>
        <v>1194.7000000000007</v>
      </c>
      <c r="Q24" s="80">
        <f t="shared" si="9"/>
        <v>9.9220981994551982E-2</v>
      </c>
    </row>
    <row r="25" spans="1:23" ht="15.75">
      <c r="B25" s="15"/>
      <c r="C25" s="15"/>
      <c r="D25" s="79"/>
      <c r="E25" s="80"/>
      <c r="F25" s="87"/>
      <c r="G25" s="79"/>
      <c r="H25" s="80"/>
      <c r="I25" s="87"/>
      <c r="J25" s="79"/>
      <c r="K25" s="80"/>
      <c r="L25" s="15"/>
      <c r="M25" s="79"/>
      <c r="N25" s="80"/>
      <c r="O25" s="15"/>
      <c r="P25" s="79"/>
      <c r="Q25" s="80"/>
      <c r="R25" s="3"/>
    </row>
    <row r="26" spans="1:23">
      <c r="A26" s="10" t="s">
        <v>36</v>
      </c>
      <c r="B26" s="16">
        <f t="shared" ref="B26:O26" si="13">B12+B24</f>
        <v>18188.900000000001</v>
      </c>
      <c r="C26" s="16">
        <f t="shared" si="13"/>
        <v>20136.900000000001</v>
      </c>
      <c r="D26" s="79">
        <f t="shared" si="0"/>
        <v>1948</v>
      </c>
      <c r="E26" s="80">
        <f t="shared" si="1"/>
        <v>0.10709828521790765</v>
      </c>
      <c r="F26" s="16">
        <f t="shared" si="13"/>
        <v>22424.199999999997</v>
      </c>
      <c r="G26" s="79">
        <f t="shared" si="2"/>
        <v>2287.2999999999956</v>
      </c>
      <c r="H26" s="80">
        <f t="shared" si="3"/>
        <v>0.11358749360626486</v>
      </c>
      <c r="I26" s="16">
        <f t="shared" si="13"/>
        <v>27087.3</v>
      </c>
      <c r="J26" s="79">
        <f t="shared" si="4"/>
        <v>4663.1000000000022</v>
      </c>
      <c r="K26" s="80">
        <f t="shared" si="5"/>
        <v>0.20794944747192767</v>
      </c>
      <c r="L26" s="16">
        <f t="shared" si="13"/>
        <v>30231</v>
      </c>
      <c r="M26" s="79">
        <f t="shared" si="6"/>
        <v>3143.7000000000007</v>
      </c>
      <c r="N26" s="80">
        <f t="shared" si="7"/>
        <v>0.11605807887829345</v>
      </c>
      <c r="O26" s="16">
        <f t="shared" si="13"/>
        <v>36300.400000000001</v>
      </c>
      <c r="P26" s="79">
        <f t="shared" si="8"/>
        <v>6069.4000000000015</v>
      </c>
      <c r="Q26" s="80">
        <f t="shared" si="9"/>
        <v>0.20076742416724569</v>
      </c>
      <c r="R26" s="2"/>
    </row>
    <row r="27" spans="1:23">
      <c r="B27" s="20"/>
      <c r="C27" s="20"/>
      <c r="D27" s="79"/>
      <c r="E27" s="80"/>
      <c r="F27" s="87"/>
      <c r="G27" s="79"/>
      <c r="H27" s="80"/>
      <c r="I27" s="87"/>
      <c r="J27" s="79"/>
      <c r="K27" s="80"/>
      <c r="L27" s="15"/>
      <c r="M27" s="79"/>
      <c r="N27" s="80"/>
      <c r="O27" s="15"/>
      <c r="P27" s="79"/>
      <c r="Q27" s="80"/>
    </row>
    <row r="28" spans="1:23" ht="15.75">
      <c r="A28" s="10" t="s">
        <v>37</v>
      </c>
      <c r="D28" s="79"/>
      <c r="E28" s="80"/>
      <c r="F28" s="87"/>
      <c r="G28" s="79"/>
      <c r="H28" s="80"/>
      <c r="I28" s="87"/>
      <c r="J28" s="79"/>
      <c r="K28" s="80"/>
      <c r="L28" s="15"/>
      <c r="M28" s="79"/>
      <c r="N28" s="80"/>
      <c r="O28" s="15"/>
      <c r="P28" s="79"/>
      <c r="Q28" s="80"/>
      <c r="R28" s="3"/>
    </row>
    <row r="29" spans="1:23">
      <c r="A29" s="11" t="s">
        <v>38</v>
      </c>
      <c r="B29" s="16">
        <v>837.3</v>
      </c>
      <c r="C29" s="16">
        <v>964</v>
      </c>
      <c r="D29" s="79">
        <f t="shared" si="0"/>
        <v>126.70000000000005</v>
      </c>
      <c r="E29" s="80">
        <f t="shared" si="1"/>
        <v>0.15131971814164591</v>
      </c>
      <c r="F29" s="83">
        <v>1062.2</v>
      </c>
      <c r="G29" s="79">
        <f t="shared" si="2"/>
        <v>98.200000000000045</v>
      </c>
      <c r="H29" s="80">
        <f t="shared" si="3"/>
        <v>0.10186721991701253</v>
      </c>
      <c r="I29" s="83">
        <v>1377.9</v>
      </c>
      <c r="J29" s="79">
        <f t="shared" si="4"/>
        <v>315.70000000000005</v>
      </c>
      <c r="K29" s="80">
        <f t="shared" si="5"/>
        <v>0.29721333082282064</v>
      </c>
      <c r="L29" s="84">
        <v>2116.3000000000002</v>
      </c>
      <c r="M29" s="79">
        <f t="shared" si="6"/>
        <v>738.40000000000009</v>
      </c>
      <c r="N29" s="80">
        <f t="shared" si="7"/>
        <v>0.53588794542419627</v>
      </c>
      <c r="O29" s="84">
        <v>2565.1999999999998</v>
      </c>
      <c r="P29" s="79">
        <f t="shared" si="8"/>
        <v>448.89999999999964</v>
      </c>
      <c r="Q29" s="80">
        <f t="shared" si="9"/>
        <v>0.21211548457213047</v>
      </c>
      <c r="R29" s="2"/>
    </row>
    <row r="30" spans="1:23">
      <c r="A30" s="11" t="s">
        <v>39</v>
      </c>
      <c r="B30" s="16">
        <v>625.5</v>
      </c>
      <c r="C30" s="16">
        <v>911.4</v>
      </c>
      <c r="D30" s="79">
        <f t="shared" si="0"/>
        <v>285.89999999999998</v>
      </c>
      <c r="E30" s="80">
        <f t="shared" si="1"/>
        <v>0.45707434052757789</v>
      </c>
      <c r="F30" s="83">
        <v>1039.9000000000001</v>
      </c>
      <c r="G30" s="79">
        <f t="shared" si="2"/>
        <v>128.50000000000011</v>
      </c>
      <c r="H30" s="80">
        <f t="shared" si="3"/>
        <v>0.1409918806232171</v>
      </c>
      <c r="I30" s="83">
        <v>1146</v>
      </c>
      <c r="J30" s="79">
        <f t="shared" si="4"/>
        <v>106.09999999999991</v>
      </c>
      <c r="K30" s="80">
        <f t="shared" si="5"/>
        <v>0.10202904125396661</v>
      </c>
      <c r="L30" s="84">
        <v>1435.5</v>
      </c>
      <c r="M30" s="79">
        <f t="shared" si="6"/>
        <v>289.5</v>
      </c>
      <c r="N30" s="80">
        <f t="shared" si="7"/>
        <v>0.2526178010471205</v>
      </c>
      <c r="O30" s="84">
        <v>1875.9</v>
      </c>
      <c r="P30" s="79">
        <f t="shared" si="8"/>
        <v>440.40000000000009</v>
      </c>
      <c r="Q30" s="80">
        <f t="shared" si="9"/>
        <v>0.30679205851619651</v>
      </c>
    </row>
    <row r="31" spans="1:23" ht="15.75">
      <c r="A31" s="11" t="s">
        <v>40</v>
      </c>
      <c r="B31" s="16">
        <v>152</v>
      </c>
      <c r="C31" s="16">
        <v>187.9</v>
      </c>
      <c r="D31" s="79">
        <f t="shared" si="0"/>
        <v>35.900000000000006</v>
      </c>
      <c r="E31" s="80">
        <f t="shared" si="1"/>
        <v>0.23618421052631589</v>
      </c>
      <c r="F31" s="83">
        <v>65.599999999999994</v>
      </c>
      <c r="G31" s="79">
        <f t="shared" si="2"/>
        <v>-122.30000000000001</v>
      </c>
      <c r="H31" s="80">
        <f t="shared" si="3"/>
        <v>-0.65087812666311873</v>
      </c>
      <c r="I31" s="83">
        <v>110</v>
      </c>
      <c r="J31" s="79">
        <f t="shared" si="4"/>
        <v>44.400000000000006</v>
      </c>
      <c r="K31" s="80">
        <f t="shared" si="5"/>
        <v>0.67682926829268308</v>
      </c>
      <c r="L31" s="84">
        <v>301.89999999999998</v>
      </c>
      <c r="M31" s="79">
        <f t="shared" si="6"/>
        <v>191.89999999999998</v>
      </c>
      <c r="N31" s="80">
        <f t="shared" si="7"/>
        <v>1.7445454545454542</v>
      </c>
      <c r="O31" s="84">
        <v>315.3</v>
      </c>
      <c r="P31" s="79">
        <f t="shared" si="8"/>
        <v>13.400000000000034</v>
      </c>
      <c r="Q31" s="80">
        <f t="shared" si="9"/>
        <v>4.4385558131831759E-2</v>
      </c>
      <c r="R31" s="3"/>
    </row>
    <row r="32" spans="1:23">
      <c r="A32" s="11" t="s">
        <v>41</v>
      </c>
      <c r="B32" s="16">
        <v>25.2</v>
      </c>
      <c r="C32" s="16">
        <v>0</v>
      </c>
      <c r="D32" s="79">
        <f t="shared" si="0"/>
        <v>-25.2</v>
      </c>
      <c r="E32" s="80">
        <f t="shared" si="1"/>
        <v>-1</v>
      </c>
      <c r="F32" s="83">
        <v>0</v>
      </c>
      <c r="G32" s="79">
        <f t="shared" si="2"/>
        <v>0</v>
      </c>
      <c r="H32" s="80" t="e">
        <f t="shared" si="3"/>
        <v>#DIV/0!</v>
      </c>
      <c r="I32" s="83">
        <v>15.4</v>
      </c>
      <c r="J32" s="79">
        <f t="shared" si="4"/>
        <v>15.4</v>
      </c>
      <c r="K32" s="80" t="e">
        <f t="shared" si="5"/>
        <v>#DIV/0!</v>
      </c>
      <c r="L32" s="84">
        <v>509.1</v>
      </c>
      <c r="M32" s="79">
        <f t="shared" si="6"/>
        <v>493.70000000000005</v>
      </c>
      <c r="N32" s="80">
        <f t="shared" si="7"/>
        <v>32.058441558441558</v>
      </c>
      <c r="O32" s="84">
        <v>746.2</v>
      </c>
      <c r="P32" s="79">
        <f t="shared" si="8"/>
        <v>237.10000000000002</v>
      </c>
      <c r="Q32" s="80">
        <f t="shared" si="9"/>
        <v>0.46572382636024368</v>
      </c>
      <c r="R32" s="2"/>
    </row>
    <row r="33" spans="1:18">
      <c r="A33" s="12" t="s">
        <v>42</v>
      </c>
      <c r="B33" s="18">
        <v>1530</v>
      </c>
      <c r="C33" s="18">
        <v>1728.6</v>
      </c>
      <c r="D33" s="79">
        <f t="shared" si="0"/>
        <v>198.59999999999991</v>
      </c>
      <c r="E33" s="80">
        <f t="shared" si="1"/>
        <v>0.1298039215686273</v>
      </c>
      <c r="F33" s="85">
        <v>2526.4</v>
      </c>
      <c r="G33" s="79">
        <f t="shared" si="2"/>
        <v>797.80000000000018</v>
      </c>
      <c r="H33" s="80">
        <f t="shared" si="3"/>
        <v>0.46152956149485136</v>
      </c>
      <c r="I33" s="85">
        <v>3954.2</v>
      </c>
      <c r="J33" s="79">
        <f t="shared" si="4"/>
        <v>1427.7999999999997</v>
      </c>
      <c r="K33" s="80">
        <f t="shared" si="5"/>
        <v>0.56515199493350199</v>
      </c>
      <c r="L33" s="86">
        <v>7935.2</v>
      </c>
      <c r="M33" s="79">
        <f t="shared" si="6"/>
        <v>3981</v>
      </c>
      <c r="N33" s="80">
        <f t="shared" si="7"/>
        <v>1.0067776035607707</v>
      </c>
      <c r="O33" s="86">
        <v>12481</v>
      </c>
      <c r="P33" s="79">
        <f t="shared" si="8"/>
        <v>4545.8</v>
      </c>
      <c r="Q33" s="80">
        <f t="shared" si="9"/>
        <v>0.57286520818630904</v>
      </c>
    </row>
    <row r="34" spans="1:18">
      <c r="A34" s="13" t="s">
        <v>43</v>
      </c>
      <c r="B34" s="16">
        <f>SUM(B29:B33)</f>
        <v>3170</v>
      </c>
      <c r="C34" s="16">
        <f t="shared" ref="C34:I34" si="14">SUM(C29:C33)</f>
        <v>3791.9</v>
      </c>
      <c r="D34" s="79">
        <f t="shared" si="0"/>
        <v>621.90000000000009</v>
      </c>
      <c r="E34" s="80">
        <f t="shared" si="1"/>
        <v>0.19618296529968449</v>
      </c>
      <c r="F34" s="16">
        <f t="shared" si="14"/>
        <v>4694.1000000000004</v>
      </c>
      <c r="G34" s="79">
        <f t="shared" si="2"/>
        <v>902.20000000000027</v>
      </c>
      <c r="H34" s="80">
        <f t="shared" si="3"/>
        <v>0.23792821540652453</v>
      </c>
      <c r="I34" s="16">
        <f t="shared" si="14"/>
        <v>6603.5</v>
      </c>
      <c r="J34" s="79">
        <f t="shared" si="4"/>
        <v>1909.3999999999996</v>
      </c>
      <c r="K34" s="80">
        <f t="shared" si="5"/>
        <v>0.40676594022283274</v>
      </c>
      <c r="L34" s="16">
        <f>SUM(L29:L33)</f>
        <v>12298</v>
      </c>
      <c r="M34" s="79">
        <f t="shared" si="6"/>
        <v>5694.5</v>
      </c>
      <c r="N34" s="80">
        <f t="shared" si="7"/>
        <v>0.86234572575149548</v>
      </c>
      <c r="O34" s="16">
        <f t="shared" ref="O34" si="15">SUM(O29:O33)</f>
        <v>17983.599999999999</v>
      </c>
      <c r="P34" s="79">
        <f t="shared" si="8"/>
        <v>5685.5999999999985</v>
      </c>
      <c r="Q34" s="80">
        <f t="shared" si="9"/>
        <v>0.46231907627256463</v>
      </c>
    </row>
    <row r="35" spans="1:18">
      <c r="D35" s="79"/>
      <c r="E35" s="80"/>
      <c r="F35" s="87"/>
      <c r="G35" s="79"/>
      <c r="H35" s="80"/>
      <c r="I35" s="87"/>
      <c r="J35" s="79"/>
      <c r="K35" s="80"/>
      <c r="L35" s="15"/>
      <c r="M35" s="79"/>
      <c r="N35" s="80"/>
      <c r="O35" s="15"/>
      <c r="P35" s="79"/>
      <c r="Q35" s="80"/>
    </row>
    <row r="36" spans="1:18">
      <c r="A36" s="11" t="s">
        <v>44</v>
      </c>
      <c r="B36" s="16">
        <v>3000.1</v>
      </c>
      <c r="C36" s="16">
        <v>3026.5</v>
      </c>
      <c r="D36" s="79">
        <f t="shared" si="0"/>
        <v>26.400000000000091</v>
      </c>
      <c r="E36" s="80">
        <f t="shared" si="1"/>
        <v>8.7997066764442522E-3</v>
      </c>
      <c r="F36" s="83">
        <v>3108.3</v>
      </c>
      <c r="G36" s="79">
        <f t="shared" si="2"/>
        <v>81.800000000000182</v>
      </c>
      <c r="H36" s="80">
        <f t="shared" si="3"/>
        <v>2.7027920039649711E-2</v>
      </c>
      <c r="I36" s="83">
        <v>4662.8</v>
      </c>
      <c r="J36" s="79">
        <f t="shared" si="4"/>
        <v>1554.5</v>
      </c>
      <c r="K36" s="80">
        <f t="shared" si="5"/>
        <v>0.5001126017437183</v>
      </c>
      <c r="L36" s="84">
        <v>4075</v>
      </c>
      <c r="M36" s="79">
        <f t="shared" si="6"/>
        <v>-587.80000000000018</v>
      </c>
      <c r="N36" s="80">
        <f t="shared" si="7"/>
        <v>-0.12606159389208205</v>
      </c>
      <c r="O36" s="84">
        <v>3514.2</v>
      </c>
      <c r="P36" s="79">
        <f t="shared" si="8"/>
        <v>-560.80000000000018</v>
      </c>
      <c r="Q36" s="80">
        <f t="shared" si="9"/>
        <v>-0.13761963190184057</v>
      </c>
    </row>
    <row r="37" spans="1:18">
      <c r="A37" s="11" t="s">
        <v>45</v>
      </c>
      <c r="B37" s="16">
        <v>341.1</v>
      </c>
      <c r="C37" s="16">
        <v>251.2</v>
      </c>
      <c r="D37" s="79">
        <f t="shared" si="0"/>
        <v>-89.900000000000034</v>
      </c>
      <c r="E37" s="80">
        <f t="shared" si="1"/>
        <v>-0.26355907358545894</v>
      </c>
      <c r="F37" s="83">
        <v>234.4</v>
      </c>
      <c r="G37" s="79">
        <f t="shared" si="2"/>
        <v>-16.799999999999983</v>
      </c>
      <c r="H37" s="80">
        <f t="shared" si="3"/>
        <v>-6.687898089171973E-2</v>
      </c>
      <c r="I37" s="83">
        <v>238.3</v>
      </c>
      <c r="J37" s="79">
        <f t="shared" si="4"/>
        <v>3.9000000000000057</v>
      </c>
      <c r="K37" s="80">
        <f t="shared" si="5"/>
        <v>1.6638225255972694E-2</v>
      </c>
      <c r="L37" s="84">
        <v>240.6</v>
      </c>
      <c r="M37" s="79">
        <f t="shared" si="6"/>
        <v>2.2999999999999829</v>
      </c>
      <c r="N37" s="80">
        <f t="shared" si="7"/>
        <v>9.6516995383968407E-3</v>
      </c>
      <c r="O37" s="84">
        <v>267</v>
      </c>
      <c r="P37" s="79">
        <f t="shared" si="8"/>
        <v>26.400000000000006</v>
      </c>
      <c r="Q37" s="80">
        <f t="shared" si="9"/>
        <v>0.10972568578553621</v>
      </c>
    </row>
    <row r="38" spans="1:18">
      <c r="A38" s="11" t="s">
        <v>42</v>
      </c>
      <c r="B38" s="16">
        <v>622</v>
      </c>
      <c r="C38" s="16">
        <v>1224.5999999999999</v>
      </c>
      <c r="D38" s="79">
        <f t="shared" si="0"/>
        <v>602.59999999999991</v>
      </c>
      <c r="E38" s="80">
        <f t="shared" si="1"/>
        <v>0.96881028938906733</v>
      </c>
      <c r="F38" s="83">
        <v>1759.6</v>
      </c>
      <c r="G38" s="79">
        <f t="shared" si="2"/>
        <v>535</v>
      </c>
      <c r="H38" s="80">
        <f t="shared" si="3"/>
        <v>0.43687734770537312</v>
      </c>
      <c r="I38" s="83">
        <v>1639.9</v>
      </c>
      <c r="J38" s="79">
        <f t="shared" si="4"/>
        <v>-119.69999999999982</v>
      </c>
      <c r="K38" s="80">
        <f t="shared" si="5"/>
        <v>-6.8026824278244913E-2</v>
      </c>
      <c r="L38" s="84">
        <v>3225.7</v>
      </c>
      <c r="M38" s="79">
        <f t="shared" si="6"/>
        <v>1585.7999999999997</v>
      </c>
      <c r="N38" s="80">
        <f t="shared" si="7"/>
        <v>0.96701018354777712</v>
      </c>
      <c r="O38" s="84">
        <v>5269.9</v>
      </c>
      <c r="P38" s="79">
        <f t="shared" si="8"/>
        <v>2044.1999999999998</v>
      </c>
      <c r="Q38" s="80">
        <f t="shared" si="9"/>
        <v>0.63372291285612414</v>
      </c>
    </row>
    <row r="39" spans="1:18">
      <c r="A39" s="12" t="s">
        <v>39</v>
      </c>
      <c r="B39" s="18">
        <v>279.3</v>
      </c>
      <c r="C39" s="18">
        <v>201.7</v>
      </c>
      <c r="D39" s="79">
        <f t="shared" si="0"/>
        <v>-77.600000000000023</v>
      </c>
      <c r="E39" s="80">
        <f t="shared" si="1"/>
        <v>-0.27783745076978161</v>
      </c>
      <c r="F39" s="85">
        <v>241</v>
      </c>
      <c r="G39" s="79">
        <f t="shared" si="2"/>
        <v>39.300000000000011</v>
      </c>
      <c r="H39" s="80">
        <f t="shared" si="3"/>
        <v>0.1948438274665345</v>
      </c>
      <c r="I39" s="85">
        <v>257.5</v>
      </c>
      <c r="J39" s="79">
        <f t="shared" si="4"/>
        <v>16.5</v>
      </c>
      <c r="K39" s="80">
        <f t="shared" si="5"/>
        <v>6.846473029045641E-2</v>
      </c>
      <c r="L39" s="86">
        <v>251.1</v>
      </c>
      <c r="M39" s="79">
        <f t="shared" si="6"/>
        <v>-6.4000000000000057</v>
      </c>
      <c r="N39" s="80">
        <f t="shared" si="7"/>
        <v>-2.4854368932038851E-2</v>
      </c>
      <c r="O39" s="86">
        <v>454.9</v>
      </c>
      <c r="P39" s="79">
        <f t="shared" si="8"/>
        <v>203.79999999999998</v>
      </c>
      <c r="Q39" s="80">
        <f t="shared" si="9"/>
        <v>0.81162883313420942</v>
      </c>
    </row>
    <row r="40" spans="1:18">
      <c r="A40" s="13" t="s">
        <v>46</v>
      </c>
      <c r="B40" s="16">
        <f>SUM(B36:B39)</f>
        <v>4242.5</v>
      </c>
      <c r="C40" s="16">
        <f t="shared" ref="C40:O40" si="16">SUM(C36:C39)</f>
        <v>4703.9999999999991</v>
      </c>
      <c r="D40" s="79">
        <f t="shared" si="0"/>
        <v>461.49999999999909</v>
      </c>
      <c r="E40" s="80">
        <f t="shared" si="1"/>
        <v>0.10878020035356495</v>
      </c>
      <c r="F40" s="16">
        <f t="shared" si="16"/>
        <v>5343.3</v>
      </c>
      <c r="G40" s="79">
        <f t="shared" si="2"/>
        <v>639.30000000000109</v>
      </c>
      <c r="H40" s="80">
        <f t="shared" si="3"/>
        <v>0.13590561224489828</v>
      </c>
      <c r="I40" s="16">
        <f t="shared" si="16"/>
        <v>6798.5</v>
      </c>
      <c r="J40" s="79">
        <f t="shared" si="4"/>
        <v>1455.1999999999998</v>
      </c>
      <c r="K40" s="80">
        <f t="shared" si="5"/>
        <v>0.27234106263919289</v>
      </c>
      <c r="L40" s="16">
        <f t="shared" si="16"/>
        <v>7792.4000000000005</v>
      </c>
      <c r="M40" s="79">
        <f t="shared" si="6"/>
        <v>993.90000000000055</v>
      </c>
      <c r="N40" s="80">
        <f t="shared" si="7"/>
        <v>0.14619401338530569</v>
      </c>
      <c r="O40" s="16">
        <f t="shared" si="16"/>
        <v>9505.9999999999982</v>
      </c>
      <c r="P40" s="79">
        <f t="shared" si="8"/>
        <v>1713.5999999999976</v>
      </c>
      <c r="Q40" s="80">
        <f t="shared" si="9"/>
        <v>0.21990657563780069</v>
      </c>
    </row>
    <row r="41" spans="1:18">
      <c r="B41" s="20"/>
      <c r="C41" s="20"/>
      <c r="D41" s="79"/>
      <c r="E41" s="80"/>
      <c r="F41" s="87"/>
      <c r="G41" s="79"/>
      <c r="H41" s="80"/>
      <c r="I41" s="87"/>
      <c r="J41" s="79"/>
      <c r="K41" s="80"/>
      <c r="L41" s="15"/>
      <c r="M41" s="79"/>
      <c r="N41" s="80"/>
      <c r="O41" s="15"/>
      <c r="P41" s="79"/>
      <c r="Q41" s="80"/>
    </row>
    <row r="42" spans="1:18">
      <c r="A42" s="10" t="s">
        <v>47</v>
      </c>
      <c r="B42" s="16">
        <f>B34+B40</f>
        <v>7412.5</v>
      </c>
      <c r="C42" s="16">
        <f t="shared" ref="C42:I42" si="17">C34+C40</f>
        <v>8495.9</v>
      </c>
      <c r="D42" s="79">
        <f t="shared" si="0"/>
        <v>1083.3999999999996</v>
      </c>
      <c r="E42" s="80">
        <f t="shared" si="1"/>
        <v>0.14615851602023611</v>
      </c>
      <c r="F42" s="16">
        <f t="shared" si="17"/>
        <v>10037.400000000001</v>
      </c>
      <c r="G42" s="79">
        <f t="shared" si="2"/>
        <v>1541.5000000000018</v>
      </c>
      <c r="H42" s="80">
        <f t="shared" si="3"/>
        <v>0.18144045951576659</v>
      </c>
      <c r="I42" s="16">
        <f t="shared" si="17"/>
        <v>13402</v>
      </c>
      <c r="J42" s="79">
        <f t="shared" si="4"/>
        <v>3364.5999999999985</v>
      </c>
      <c r="K42" s="80">
        <f t="shared" si="5"/>
        <v>0.3352063283320379</v>
      </c>
      <c r="L42" s="16">
        <f>L34+L40</f>
        <v>20090.400000000001</v>
      </c>
      <c r="M42" s="79">
        <f t="shared" si="6"/>
        <v>6688.4000000000015</v>
      </c>
      <c r="N42" s="80">
        <f t="shared" si="7"/>
        <v>0.49905984181465457</v>
      </c>
      <c r="O42" s="16">
        <f>O34+O40</f>
        <v>27489.599999999999</v>
      </c>
      <c r="P42" s="79">
        <f t="shared" si="8"/>
        <v>7399.1999999999971</v>
      </c>
      <c r="Q42" s="80">
        <f t="shared" si="9"/>
        <v>0.36829530522040366</v>
      </c>
    </row>
    <row r="43" spans="1:18">
      <c r="B43" s="16"/>
      <c r="C43" s="16"/>
      <c r="D43" s="79"/>
      <c r="E43" s="80"/>
      <c r="F43" s="87"/>
      <c r="G43" s="79"/>
      <c r="H43" s="80"/>
      <c r="I43" s="87"/>
      <c r="J43" s="79"/>
      <c r="K43" s="80"/>
      <c r="L43" s="15"/>
      <c r="M43" s="79"/>
      <c r="N43" s="80"/>
      <c r="O43" s="15"/>
      <c r="P43" s="79"/>
      <c r="Q43" s="80"/>
    </row>
    <row r="44" spans="1:18">
      <c r="A44" s="11" t="s">
        <v>48</v>
      </c>
      <c r="B44" s="20"/>
      <c r="C44" s="20"/>
      <c r="D44" s="79"/>
      <c r="E44" s="80"/>
      <c r="F44" s="83"/>
      <c r="G44" s="79"/>
      <c r="H44" s="80"/>
      <c r="I44" s="83"/>
      <c r="J44" s="79"/>
      <c r="K44" s="80"/>
      <c r="L44" s="15"/>
      <c r="M44" s="79"/>
      <c r="N44" s="80"/>
      <c r="O44" s="15"/>
      <c r="P44" s="79"/>
      <c r="Q44" s="80"/>
    </row>
    <row r="45" spans="1:18">
      <c r="A45" s="11" t="s">
        <v>49</v>
      </c>
      <c r="B45" s="20"/>
      <c r="C45" s="20"/>
      <c r="D45" s="79"/>
      <c r="E45" s="80"/>
      <c r="F45" s="87"/>
      <c r="G45" s="79"/>
      <c r="H45" s="80"/>
      <c r="I45" s="87"/>
      <c r="J45" s="79"/>
      <c r="K45" s="80"/>
      <c r="L45" s="15"/>
      <c r="M45" s="79"/>
      <c r="N45" s="80"/>
      <c r="O45" s="15"/>
      <c r="P45" s="79"/>
      <c r="Q45" s="80"/>
    </row>
    <row r="46" spans="1:18" ht="15.75">
      <c r="A46" s="11" t="s">
        <v>50</v>
      </c>
      <c r="B46" s="20"/>
      <c r="C46" s="20"/>
      <c r="D46" s="79"/>
      <c r="E46" s="80"/>
      <c r="F46" s="87"/>
      <c r="G46" s="79"/>
      <c r="H46" s="80"/>
      <c r="I46" s="87"/>
      <c r="J46" s="79"/>
      <c r="K46" s="80"/>
      <c r="L46" s="15"/>
      <c r="M46" s="79"/>
      <c r="N46" s="80"/>
      <c r="O46" s="15"/>
      <c r="P46" s="79"/>
      <c r="Q46" s="80"/>
      <c r="R46" s="3"/>
    </row>
    <row r="47" spans="1:18">
      <c r="A47" s="11" t="s">
        <v>51</v>
      </c>
      <c r="B47" s="16">
        <v>38.799999999999997</v>
      </c>
      <c r="C47" s="16">
        <v>38.6</v>
      </c>
      <c r="D47" s="79">
        <f t="shared" si="0"/>
        <v>-0.19999999999999574</v>
      </c>
      <c r="E47" s="80">
        <f t="shared" si="1"/>
        <v>-5.1546391752576026E-3</v>
      </c>
      <c r="F47" s="83">
        <v>38.200000000000003</v>
      </c>
      <c r="G47" s="79">
        <f t="shared" si="2"/>
        <v>-0.39999999999999858</v>
      </c>
      <c r="H47" s="80">
        <f t="shared" si="3"/>
        <v>-1.0362694300518061E-2</v>
      </c>
      <c r="I47" s="83">
        <v>37.6</v>
      </c>
      <c r="J47" s="79">
        <f t="shared" si="4"/>
        <v>-0.60000000000000142</v>
      </c>
      <c r="K47" s="80">
        <f t="shared" si="5"/>
        <v>-1.5706806282722585E-2</v>
      </c>
      <c r="L47" s="84">
        <v>36.5</v>
      </c>
      <c r="M47" s="79">
        <f t="shared" si="6"/>
        <v>-1.1000000000000014</v>
      </c>
      <c r="N47" s="80">
        <f t="shared" si="7"/>
        <v>-2.9255319148936199E-2</v>
      </c>
      <c r="O47" s="84">
        <v>36.299999999999997</v>
      </c>
      <c r="P47" s="79">
        <f t="shared" si="8"/>
        <v>-0.20000000000000284</v>
      </c>
      <c r="Q47" s="80">
        <f t="shared" si="9"/>
        <v>-5.4794520547946091E-3</v>
      </c>
      <c r="R47" s="2"/>
    </row>
    <row r="48" spans="1:18">
      <c r="A48" s="11" t="s">
        <v>52</v>
      </c>
      <c r="B48" s="16">
        <v>3732.5</v>
      </c>
      <c r="C48" s="16">
        <v>3741.3</v>
      </c>
      <c r="D48" s="79">
        <f t="shared" si="0"/>
        <v>8.8000000000001819</v>
      </c>
      <c r="E48" s="80">
        <f t="shared" si="1"/>
        <v>2.3576691225719593E-3</v>
      </c>
      <c r="F48" s="83">
        <v>3772</v>
      </c>
      <c r="G48" s="79">
        <f t="shared" si="2"/>
        <v>30.699999999999818</v>
      </c>
      <c r="H48" s="80">
        <f t="shared" si="3"/>
        <v>8.2057038997138676E-3</v>
      </c>
      <c r="I48" s="83">
        <v>3780.1</v>
      </c>
      <c r="J48" s="79">
        <f t="shared" si="4"/>
        <v>8.0999999999999091</v>
      </c>
      <c r="K48" s="80">
        <f t="shared" si="5"/>
        <v>2.1474019088016938E-3</v>
      </c>
      <c r="L48" s="84">
        <v>3876.1</v>
      </c>
      <c r="M48" s="79">
        <f t="shared" si="6"/>
        <v>96</v>
      </c>
      <c r="N48" s="80">
        <f t="shared" si="7"/>
        <v>2.5396153540911515E-2</v>
      </c>
      <c r="O48" s="84">
        <v>3940.8</v>
      </c>
      <c r="P48" s="79">
        <f t="shared" si="8"/>
        <v>64.700000000000273</v>
      </c>
      <c r="Q48" s="80">
        <f t="shared" si="9"/>
        <v>1.6692035809189765E-2</v>
      </c>
    </row>
    <row r="49" spans="1:17">
      <c r="A49" s="11" t="s">
        <v>53</v>
      </c>
      <c r="B49" s="16">
        <v>-557.9</v>
      </c>
      <c r="C49" s="16">
        <v>-1621.8</v>
      </c>
      <c r="D49" s="79">
        <f t="shared" si="0"/>
        <v>-1063.9000000000001</v>
      </c>
      <c r="E49" s="80">
        <f t="shared" si="1"/>
        <v>1.9069725757304177</v>
      </c>
      <c r="F49" s="83">
        <v>-1019.6</v>
      </c>
      <c r="G49" s="79">
        <f t="shared" si="2"/>
        <v>602.19999999999993</v>
      </c>
      <c r="H49" s="80">
        <f t="shared" si="3"/>
        <v>-0.37131582192625479</v>
      </c>
      <c r="I49" s="83">
        <v>-863.2</v>
      </c>
      <c r="J49" s="79">
        <f t="shared" si="4"/>
        <v>156.39999999999998</v>
      </c>
      <c r="K49" s="80">
        <f t="shared" si="5"/>
        <v>-0.15339348764221261</v>
      </c>
      <c r="L49" s="84">
        <v>-2422.8000000000002</v>
      </c>
      <c r="M49" s="79">
        <f t="shared" si="6"/>
        <v>-1559.6000000000001</v>
      </c>
      <c r="N49" s="80">
        <f t="shared" si="7"/>
        <v>1.8067655236329934</v>
      </c>
      <c r="O49" s="84">
        <v>-4641.3</v>
      </c>
      <c r="P49" s="79">
        <f t="shared" si="8"/>
        <v>-2218.5</v>
      </c>
      <c r="Q49" s="80">
        <f t="shared" si="9"/>
        <v>0.91567607726597311</v>
      </c>
    </row>
    <row r="50" spans="1:17">
      <c r="A50" s="11" t="s">
        <v>54</v>
      </c>
      <c r="B50" s="16">
        <v>7311.5</v>
      </c>
      <c r="C50" s="16">
        <v>9197.9</v>
      </c>
      <c r="D50" s="79">
        <f t="shared" si="0"/>
        <v>1886.3999999999996</v>
      </c>
      <c r="E50" s="80">
        <f t="shared" si="1"/>
        <v>0.25800451343773512</v>
      </c>
      <c r="F50" s="83">
        <v>9523.7999999999993</v>
      </c>
      <c r="G50" s="79">
        <f t="shared" si="2"/>
        <v>325.89999999999964</v>
      </c>
      <c r="H50" s="80">
        <f t="shared" si="3"/>
        <v>3.5432000782787298E-2</v>
      </c>
      <c r="I50" s="83">
        <v>10731.5</v>
      </c>
      <c r="J50" s="79">
        <f t="shared" si="4"/>
        <v>1207.7000000000007</v>
      </c>
      <c r="K50" s="80">
        <f t="shared" si="5"/>
        <v>0.12680862680862681</v>
      </c>
      <c r="L50" s="84">
        <v>8317.2999999999993</v>
      </c>
      <c r="M50" s="79">
        <f t="shared" si="6"/>
        <v>-2414.2000000000007</v>
      </c>
      <c r="N50" s="80">
        <f t="shared" si="7"/>
        <v>-0.22496389134790107</v>
      </c>
      <c r="O50" s="84">
        <v>9046.7000000000007</v>
      </c>
      <c r="P50" s="79">
        <f t="shared" si="8"/>
        <v>729.40000000000146</v>
      </c>
      <c r="Q50" s="80">
        <f t="shared" si="9"/>
        <v>8.7696728505645138E-2</v>
      </c>
    </row>
    <row r="51" spans="1:17">
      <c r="A51" s="12" t="s">
        <v>55</v>
      </c>
      <c r="B51" s="18">
        <v>251.5</v>
      </c>
      <c r="C51" s="18">
        <v>285</v>
      </c>
      <c r="D51" s="79">
        <f t="shared" si="0"/>
        <v>33.5</v>
      </c>
      <c r="E51" s="80">
        <f t="shared" si="1"/>
        <v>0.13320079522862827</v>
      </c>
      <c r="F51" s="85">
        <v>277.8</v>
      </c>
      <c r="G51" s="79">
        <f t="shared" si="2"/>
        <v>-7.1999999999999886</v>
      </c>
      <c r="H51" s="80">
        <f t="shared" si="3"/>
        <v>-2.5263157894736765E-2</v>
      </c>
      <c r="I51" s="85">
        <v>179.4</v>
      </c>
      <c r="J51" s="79">
        <f t="shared" si="4"/>
        <v>-98.4</v>
      </c>
      <c r="K51" s="80">
        <f t="shared" si="5"/>
        <v>-0.35421166306695462</v>
      </c>
      <c r="L51" s="86">
        <v>333.5</v>
      </c>
      <c r="M51" s="79">
        <f t="shared" si="6"/>
        <v>154.1</v>
      </c>
      <c r="N51" s="80">
        <f t="shared" si="7"/>
        <v>0.85897435897435881</v>
      </c>
      <c r="O51" s="86">
        <v>428.3</v>
      </c>
      <c r="P51" s="79">
        <f t="shared" si="8"/>
        <v>94.800000000000011</v>
      </c>
      <c r="Q51" s="80">
        <f t="shared" si="9"/>
        <v>0.28425787106446787</v>
      </c>
    </row>
    <row r="52" spans="1:17">
      <c r="A52" s="13" t="s">
        <v>56</v>
      </c>
      <c r="B52" s="16">
        <v>10776.4</v>
      </c>
      <c r="C52" s="16">
        <v>11641</v>
      </c>
      <c r="D52" s="79">
        <f t="shared" si="0"/>
        <v>864.60000000000036</v>
      </c>
      <c r="E52" s="80">
        <f t="shared" si="1"/>
        <v>8.0230874874726243E-2</v>
      </c>
      <c r="F52" s="83">
        <v>12592.2</v>
      </c>
      <c r="G52" s="79">
        <f t="shared" si="2"/>
        <v>951.20000000000073</v>
      </c>
      <c r="H52" s="80">
        <f t="shared" si="3"/>
        <v>8.1711193196460918E-2</v>
      </c>
      <c r="I52" s="83">
        <v>13865.4</v>
      </c>
      <c r="J52" s="79">
        <f t="shared" si="4"/>
        <v>1273.1999999999989</v>
      </c>
      <c r="K52" s="80">
        <f t="shared" si="5"/>
        <v>0.10111021108305129</v>
      </c>
      <c r="L52" s="19">
        <v>10140.6</v>
      </c>
      <c r="M52" s="79">
        <f t="shared" si="6"/>
        <v>-3724.7999999999993</v>
      </c>
      <c r="N52" s="80">
        <f t="shared" si="7"/>
        <v>-0.26863992383919677</v>
      </c>
      <c r="O52" s="19">
        <v>8810.7999999999993</v>
      </c>
      <c r="P52" s="79">
        <f t="shared" si="8"/>
        <v>-1329.8000000000011</v>
      </c>
      <c r="Q52" s="80">
        <f t="shared" si="9"/>
        <v>-0.1311362246809854</v>
      </c>
    </row>
    <row r="53" spans="1:17">
      <c r="B53" s="20"/>
      <c r="C53" s="20"/>
      <c r="D53" s="79"/>
      <c r="E53" s="80"/>
      <c r="F53" s="87"/>
      <c r="G53" s="79"/>
      <c r="H53" s="80"/>
      <c r="I53" s="87"/>
      <c r="J53" s="79"/>
      <c r="K53" s="80"/>
      <c r="L53" s="15"/>
      <c r="M53" s="79"/>
      <c r="N53" s="80"/>
      <c r="O53" s="15"/>
      <c r="P53" s="79"/>
      <c r="Q53" s="80"/>
    </row>
    <row r="54" spans="1:17">
      <c r="A54" s="10" t="s">
        <v>57</v>
      </c>
      <c r="B54" s="16">
        <f>B42+B52</f>
        <v>18188.900000000001</v>
      </c>
      <c r="C54" s="16">
        <f t="shared" ref="C54:O54" si="18">C42+C52</f>
        <v>20136.900000000001</v>
      </c>
      <c r="D54" s="79">
        <f t="shared" si="0"/>
        <v>1948</v>
      </c>
      <c r="E54" s="80">
        <f t="shared" si="1"/>
        <v>0.10709828521790765</v>
      </c>
      <c r="F54" s="16">
        <f t="shared" si="18"/>
        <v>22629.600000000002</v>
      </c>
      <c r="G54" s="79">
        <f t="shared" si="2"/>
        <v>2492.7000000000007</v>
      </c>
      <c r="H54" s="80">
        <f t="shared" si="3"/>
        <v>0.12378767337574303</v>
      </c>
      <c r="I54" s="16">
        <f t="shared" si="18"/>
        <v>27267.4</v>
      </c>
      <c r="J54" s="79">
        <f t="shared" si="4"/>
        <v>4637.7999999999993</v>
      </c>
      <c r="K54" s="80">
        <f t="shared" si="5"/>
        <v>0.20494396719341035</v>
      </c>
      <c r="L54" s="16">
        <f t="shared" si="18"/>
        <v>30231</v>
      </c>
      <c r="M54" s="79">
        <f t="shared" si="6"/>
        <v>2963.5999999999985</v>
      </c>
      <c r="N54" s="80">
        <f t="shared" si="7"/>
        <v>0.10868656344205885</v>
      </c>
      <c r="O54" s="16">
        <f t="shared" si="18"/>
        <v>36300.399999999994</v>
      </c>
      <c r="P54" s="79">
        <f t="shared" si="8"/>
        <v>6069.3999999999942</v>
      </c>
      <c r="Q54" s="80">
        <f t="shared" si="9"/>
        <v>0.20076742416724525</v>
      </c>
    </row>
    <row r="55" spans="1:17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spans="1:17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7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7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7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7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7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7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7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7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2:1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2:1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2:1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2:1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2:1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2:15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2:1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2:15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2:1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2:15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2:1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2:1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8040-A054-40EF-889A-8A4A6BF04AFF}">
  <dimension ref="A1:U30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5"/>
  <cols>
    <col min="1" max="1" width="49.5703125" customWidth="1"/>
    <col min="2" max="2" width="15.5703125" customWidth="1"/>
    <col min="3" max="3" width="9.140625" bestFit="1" customWidth="1"/>
    <col min="4" max="4" width="9" bestFit="1" customWidth="1"/>
    <col min="5" max="5" width="7.140625" bestFit="1" customWidth="1"/>
    <col min="6" max="6" width="9.140625" bestFit="1" customWidth="1"/>
    <col min="7" max="7" width="9" bestFit="1" customWidth="1"/>
    <col min="8" max="8" width="7.140625" bestFit="1" customWidth="1"/>
    <col min="9" max="9" width="10.42578125" customWidth="1"/>
    <col min="10" max="10" width="9" bestFit="1" customWidth="1"/>
    <col min="11" max="11" width="7.140625" bestFit="1" customWidth="1"/>
    <col min="12" max="12" width="8.140625" bestFit="1" customWidth="1"/>
    <col min="13" max="13" width="9" bestFit="1" customWidth="1"/>
    <col min="14" max="14" width="7.140625" bestFit="1" customWidth="1"/>
    <col min="15" max="15" width="9.140625" bestFit="1" customWidth="1"/>
    <col min="16" max="17" width="9.28515625" bestFit="1" customWidth="1"/>
    <col min="18" max="18" width="3.140625" customWidth="1"/>
    <col min="19" max="19" width="19.28515625" customWidth="1"/>
    <col min="20" max="20" width="10.140625" bestFit="1" customWidth="1"/>
    <col min="21" max="21" width="14.140625" bestFit="1" customWidth="1"/>
  </cols>
  <sheetData>
    <row r="1" spans="1:21">
      <c r="A1" s="88" t="s">
        <v>58</v>
      </c>
      <c r="B1" s="89">
        <v>2017</v>
      </c>
      <c r="C1" s="89">
        <v>2018</v>
      </c>
      <c r="D1" s="90" t="s">
        <v>15</v>
      </c>
      <c r="E1" s="90" t="s">
        <v>16</v>
      </c>
      <c r="F1" s="89">
        <v>2019</v>
      </c>
      <c r="G1" s="90" t="s">
        <v>15</v>
      </c>
      <c r="H1" s="90" t="s">
        <v>16</v>
      </c>
      <c r="I1" s="89">
        <v>2020</v>
      </c>
      <c r="J1" s="90" t="s">
        <v>15</v>
      </c>
      <c r="K1" s="90" t="s">
        <v>16</v>
      </c>
      <c r="L1" s="91" t="s">
        <v>59</v>
      </c>
      <c r="M1" s="90" t="s">
        <v>15</v>
      </c>
      <c r="N1" s="90" t="s">
        <v>16</v>
      </c>
      <c r="O1" s="91" t="s">
        <v>60</v>
      </c>
      <c r="P1" s="90" t="s">
        <v>15</v>
      </c>
      <c r="Q1" s="90" t="s">
        <v>16</v>
      </c>
      <c r="S1" s="111" t="s">
        <v>61</v>
      </c>
      <c r="T1" s="111" t="s">
        <v>249</v>
      </c>
      <c r="U1" s="111" t="s">
        <v>280</v>
      </c>
    </row>
    <row r="2" spans="1:21">
      <c r="A2" s="92" t="s">
        <v>62</v>
      </c>
      <c r="B2" s="93">
        <v>6424.4</v>
      </c>
      <c r="C2" s="93">
        <v>8259.1</v>
      </c>
      <c r="D2" s="94">
        <f>C2-B2</f>
        <v>1834.7000000000007</v>
      </c>
      <c r="E2" s="95">
        <f>(C2/B2)-1</f>
        <v>0.28558308947139044</v>
      </c>
      <c r="F2" s="93">
        <v>8996.2000000000007</v>
      </c>
      <c r="G2" s="94">
        <f>F2-C2</f>
        <v>737.10000000000036</v>
      </c>
      <c r="H2" s="95">
        <f>(F2/C2)-1</f>
        <v>8.9247012386337587E-2</v>
      </c>
      <c r="I2" s="93">
        <v>10316.6</v>
      </c>
      <c r="J2" s="94">
        <f>I2-F2</f>
        <v>1320.3999999999996</v>
      </c>
      <c r="K2" s="95">
        <f>(I2/F2)-1</f>
        <v>0.14677308196794203</v>
      </c>
      <c r="L2" s="96">
        <v>13652.8</v>
      </c>
      <c r="M2" s="94">
        <f>L2-I2</f>
        <v>3336.1999999999989</v>
      </c>
      <c r="N2" s="95">
        <f>(L2/I2)-1</f>
        <v>0.32338173429230554</v>
      </c>
      <c r="O2" s="96">
        <v>15430.3</v>
      </c>
      <c r="P2" s="94">
        <f>O2-L2</f>
        <v>1777.5</v>
      </c>
      <c r="Q2" s="95">
        <f>(O2/L2)-1</f>
        <v>0.13019307394820112</v>
      </c>
      <c r="T2" s="162">
        <f>AVERAGE(B2,C2,F2,I2,L2,O2)</f>
        <v>10513.233333333335</v>
      </c>
      <c r="U2" s="127">
        <f>_xlfn.STDEV.S(B2,C2,F2,I2,L2,O2)</f>
        <v>3410.9867596733088</v>
      </c>
    </row>
    <row r="3" spans="1:21">
      <c r="A3" s="97" t="s">
        <v>63</v>
      </c>
      <c r="B3" s="98">
        <v>2538.3000000000002</v>
      </c>
      <c r="C3" s="98">
        <v>2684.9</v>
      </c>
      <c r="D3" s="94">
        <f t="shared" ref="D3:D24" si="0">C3-B3</f>
        <v>146.59999999999991</v>
      </c>
      <c r="E3" s="95">
        <f t="shared" ref="E3:E24" si="1">(C3/B3)-1</f>
        <v>5.7755190481818541E-2</v>
      </c>
      <c r="F3" s="98">
        <v>2823.8</v>
      </c>
      <c r="G3" s="94">
        <f t="shared" ref="G3:G24" si="2">F3-C3</f>
        <v>138.90000000000009</v>
      </c>
      <c r="H3" s="95">
        <f t="shared" ref="H3:H24" si="3">(F3/C3)-1</f>
        <v>5.1733770345264274E-2</v>
      </c>
      <c r="I3" s="98">
        <v>3661.9</v>
      </c>
      <c r="J3" s="94">
        <f t="shared" ref="J3:J24" si="4">I3-F3</f>
        <v>838.09999999999991</v>
      </c>
      <c r="K3" s="95">
        <f t="shared" ref="K3:K24" si="5">(I3/F3)-1</f>
        <v>0.29679864013032087</v>
      </c>
      <c r="L3" s="99">
        <v>4958.2</v>
      </c>
      <c r="M3" s="94">
        <f t="shared" ref="M3:M24" si="6">L3-I3</f>
        <v>1296.2999999999997</v>
      </c>
      <c r="N3" s="95">
        <f t="shared" ref="N3:N24" si="7">(L3/I3)-1</f>
        <v>0.35399655916327588</v>
      </c>
      <c r="O3" s="99">
        <v>5743.1</v>
      </c>
      <c r="P3" s="94">
        <f t="shared" ref="P3:P24" si="8">O3-L3</f>
        <v>784.90000000000055</v>
      </c>
      <c r="Q3" s="95">
        <f t="shared" ref="Q3:Q24" si="9">(O3/L3)-1</f>
        <v>0.15830341656246238</v>
      </c>
      <c r="T3" s="162">
        <f t="shared" ref="T3:T24" si="10">AVERAGE(B3,C3,F3,I3,L3,O3)</f>
        <v>3735.0333333333342</v>
      </c>
      <c r="U3" s="127">
        <f t="shared" ref="U3:U24" si="11">_xlfn.STDEV.S(B3,C3,F3,I3,L3,O3)</f>
        <v>1334.0999807610592</v>
      </c>
    </row>
    <row r="4" spans="1:21">
      <c r="A4" s="100" t="s">
        <v>64</v>
      </c>
      <c r="B4" s="93">
        <v>8962.7000000000007</v>
      </c>
      <c r="C4" s="93">
        <v>10944</v>
      </c>
      <c r="D4" s="94">
        <f t="shared" si="0"/>
        <v>1981.2999999999993</v>
      </c>
      <c r="E4" s="95">
        <f t="shared" si="1"/>
        <v>0.2210606178941612</v>
      </c>
      <c r="F4" s="93">
        <v>11820</v>
      </c>
      <c r="G4" s="94">
        <f t="shared" si="2"/>
        <v>876</v>
      </c>
      <c r="H4" s="95">
        <f t="shared" si="3"/>
        <v>8.0043859649122862E-2</v>
      </c>
      <c r="I4" s="93">
        <v>13978.5</v>
      </c>
      <c r="J4" s="94">
        <f t="shared" si="4"/>
        <v>2158.5</v>
      </c>
      <c r="K4" s="95">
        <f t="shared" si="5"/>
        <v>0.18261421319796955</v>
      </c>
      <c r="L4" s="96">
        <v>18611</v>
      </c>
      <c r="M4" s="94">
        <f t="shared" si="6"/>
        <v>4632.5</v>
      </c>
      <c r="N4" s="95">
        <f t="shared" si="7"/>
        <v>0.33140179561469396</v>
      </c>
      <c r="O4" s="96">
        <v>21173.4</v>
      </c>
      <c r="P4" s="94">
        <f t="shared" si="8"/>
        <v>2562.4000000000015</v>
      </c>
      <c r="Q4" s="95">
        <f t="shared" si="9"/>
        <v>0.137682016012036</v>
      </c>
      <c r="T4" s="162">
        <f t="shared" si="10"/>
        <v>14248.266666666668</v>
      </c>
      <c r="U4" s="127">
        <f t="shared" si="11"/>
        <v>4728.9652160558981</v>
      </c>
    </row>
    <row r="5" spans="1:21">
      <c r="A5" s="101" t="s">
        <v>65</v>
      </c>
      <c r="B5" s="93">
        <v>-3439.9</v>
      </c>
      <c r="C5" s="93">
        <v>-4141.2</v>
      </c>
      <c r="D5" s="94">
        <f t="shared" si="0"/>
        <v>-701.29999999999973</v>
      </c>
      <c r="E5" s="95">
        <f t="shared" si="1"/>
        <v>0.20387220558737162</v>
      </c>
      <c r="F5" s="93">
        <v>-4676.2</v>
      </c>
      <c r="G5" s="94">
        <f t="shared" si="2"/>
        <v>-535</v>
      </c>
      <c r="H5" s="95">
        <f t="shared" si="3"/>
        <v>0.12918960687723358</v>
      </c>
      <c r="I5" s="93">
        <v>-5169.3</v>
      </c>
      <c r="J5" s="94">
        <f t="shared" si="4"/>
        <v>-493.10000000000036</v>
      </c>
      <c r="K5" s="95">
        <f t="shared" si="5"/>
        <v>0.10544886873957493</v>
      </c>
      <c r="L5" s="102">
        <v>-6482.9</v>
      </c>
      <c r="M5" s="94">
        <f t="shared" si="6"/>
        <v>-1313.5999999999995</v>
      </c>
      <c r="N5" s="95">
        <f t="shared" si="7"/>
        <v>0.25411564428452582</v>
      </c>
      <c r="O5" s="102">
        <v>-7582.3</v>
      </c>
      <c r="P5" s="94">
        <f t="shared" si="8"/>
        <v>-1099.4000000000005</v>
      </c>
      <c r="Q5" s="95">
        <f t="shared" si="9"/>
        <v>0.16958459948479865</v>
      </c>
      <c r="T5" s="162">
        <f t="shared" si="10"/>
        <v>-5248.6333333333332</v>
      </c>
      <c r="U5" s="127">
        <f t="shared" si="11"/>
        <v>1536.3146079715123</v>
      </c>
    </row>
    <row r="6" spans="1:21">
      <c r="A6" s="97" t="s">
        <v>66</v>
      </c>
      <c r="B6" s="98">
        <v>-1502.6</v>
      </c>
      <c r="C6" s="98">
        <v>-1773.6</v>
      </c>
      <c r="D6" s="94">
        <f t="shared" si="0"/>
        <v>-271</v>
      </c>
      <c r="E6" s="95">
        <f t="shared" si="1"/>
        <v>0.18035405297484353</v>
      </c>
      <c r="F6" s="98">
        <v>-1864</v>
      </c>
      <c r="G6" s="94">
        <f t="shared" si="2"/>
        <v>-90.400000000000091</v>
      </c>
      <c r="H6" s="95">
        <f t="shared" si="3"/>
        <v>5.0969778980604508E-2</v>
      </c>
      <c r="I6" s="98">
        <v>-2012</v>
      </c>
      <c r="J6" s="94">
        <f t="shared" si="4"/>
        <v>-148</v>
      </c>
      <c r="K6" s="95">
        <f t="shared" si="5"/>
        <v>7.9399141630901227E-2</v>
      </c>
      <c r="L6" s="99">
        <v>-2319.1</v>
      </c>
      <c r="M6" s="94">
        <f t="shared" si="6"/>
        <v>-307.09999999999991</v>
      </c>
      <c r="N6" s="95">
        <f t="shared" si="7"/>
        <v>0.15263419483101393</v>
      </c>
      <c r="O6" s="99">
        <v>-2891</v>
      </c>
      <c r="P6" s="94">
        <f t="shared" si="8"/>
        <v>-571.90000000000009</v>
      </c>
      <c r="Q6" s="95">
        <f t="shared" si="9"/>
        <v>0.24660428614548757</v>
      </c>
      <c r="T6" s="162">
        <f t="shared" si="10"/>
        <v>-2060.3833333333332</v>
      </c>
      <c r="U6" s="127">
        <f t="shared" si="11"/>
        <v>488.08455175990429</v>
      </c>
    </row>
    <row r="7" spans="1:21">
      <c r="A7" s="100" t="s">
        <v>67</v>
      </c>
      <c r="B7" s="93">
        <v>-4942.5</v>
      </c>
      <c r="C7" s="93">
        <v>-5914.8</v>
      </c>
      <c r="D7" s="94">
        <f t="shared" si="0"/>
        <v>-972.30000000000018</v>
      </c>
      <c r="E7" s="95">
        <f t="shared" si="1"/>
        <v>0.19672230652503808</v>
      </c>
      <c r="F7" s="93">
        <v>-6540.2</v>
      </c>
      <c r="G7" s="94">
        <f t="shared" si="2"/>
        <v>-625.39999999999964</v>
      </c>
      <c r="H7" s="95">
        <f t="shared" si="3"/>
        <v>0.10573476702508944</v>
      </c>
      <c r="I7" s="93">
        <v>-7181.3</v>
      </c>
      <c r="J7" s="94">
        <f t="shared" si="4"/>
        <v>-641.10000000000036</v>
      </c>
      <c r="K7" s="95">
        <f t="shared" si="5"/>
        <v>9.8024525243876282E-2</v>
      </c>
      <c r="L7" s="96">
        <v>-8802</v>
      </c>
      <c r="M7" s="94">
        <f t="shared" si="6"/>
        <v>-1620.6999999999998</v>
      </c>
      <c r="N7" s="95">
        <f t="shared" si="7"/>
        <v>0.22568337209140399</v>
      </c>
      <c r="O7" s="96">
        <v>-10473.299999999999</v>
      </c>
      <c r="P7" s="94">
        <f t="shared" si="8"/>
        <v>-1671.2999999999993</v>
      </c>
      <c r="Q7" s="95">
        <f t="shared" si="9"/>
        <v>0.18987730061349684</v>
      </c>
      <c r="T7" s="162">
        <f t="shared" si="10"/>
        <v>-7309.0166666666673</v>
      </c>
      <c r="U7" s="127">
        <f t="shared" si="11"/>
        <v>2019.570256680031</v>
      </c>
    </row>
    <row r="8" spans="1:21">
      <c r="A8" s="100" t="s">
        <v>68</v>
      </c>
      <c r="B8" s="93">
        <v>4020.2</v>
      </c>
      <c r="C8" s="96">
        <v>5029.2</v>
      </c>
      <c r="D8" s="94">
        <f t="shared" si="0"/>
        <v>1009</v>
      </c>
      <c r="E8" s="95">
        <f t="shared" si="1"/>
        <v>0.25098253818217997</v>
      </c>
      <c r="F8" s="96">
        <v>5279.8</v>
      </c>
      <c r="G8" s="94">
        <f t="shared" si="2"/>
        <v>250.60000000000036</v>
      </c>
      <c r="H8" s="95">
        <f t="shared" si="3"/>
        <v>4.9828998647896361E-2</v>
      </c>
      <c r="I8" s="96">
        <v>6797.2</v>
      </c>
      <c r="J8" s="94">
        <f t="shared" si="4"/>
        <v>1517.3999999999996</v>
      </c>
      <c r="K8" s="95">
        <f t="shared" si="5"/>
        <v>0.28739724989582927</v>
      </c>
      <c r="L8" s="96">
        <v>9809</v>
      </c>
      <c r="M8" s="94">
        <f t="shared" si="6"/>
        <v>3011.8</v>
      </c>
      <c r="N8" s="95">
        <f t="shared" si="7"/>
        <v>0.44309421526510917</v>
      </c>
      <c r="O8" s="96">
        <v>10700.1</v>
      </c>
      <c r="P8" s="94">
        <f t="shared" si="8"/>
        <v>891.10000000000036</v>
      </c>
      <c r="Q8" s="95">
        <f t="shared" si="9"/>
        <v>9.0845142216331887E-2</v>
      </c>
      <c r="T8" s="162">
        <f t="shared" si="10"/>
        <v>6939.25</v>
      </c>
      <c r="U8" s="127">
        <f t="shared" si="11"/>
        <v>2732.1256997070977</v>
      </c>
    </row>
    <row r="9" spans="1:21">
      <c r="A9" s="101" t="s">
        <v>69</v>
      </c>
      <c r="B9" s="93">
        <v>-1259.7</v>
      </c>
      <c r="C9" s="93">
        <v>-1575.9</v>
      </c>
      <c r="D9" s="94">
        <f t="shared" si="0"/>
        <v>-316.20000000000005</v>
      </c>
      <c r="E9" s="95">
        <f t="shared" si="1"/>
        <v>0.25101214574898778</v>
      </c>
      <c r="F9" s="93">
        <v>-1968.5</v>
      </c>
      <c r="G9" s="94">
        <f t="shared" si="2"/>
        <v>-392.59999999999991</v>
      </c>
      <c r="H9" s="95">
        <f t="shared" si="3"/>
        <v>0.24912748270829366</v>
      </c>
      <c r="I9" s="93">
        <v>-2200.8000000000002</v>
      </c>
      <c r="J9" s="94">
        <f t="shared" si="4"/>
        <v>-232.30000000000018</v>
      </c>
      <c r="K9" s="95">
        <f t="shared" si="5"/>
        <v>0.11800863601727207</v>
      </c>
      <c r="L9" s="102">
        <v>-2547</v>
      </c>
      <c r="M9" s="94">
        <f t="shared" si="6"/>
        <v>-346.19999999999982</v>
      </c>
      <c r="N9" s="95">
        <f t="shared" si="7"/>
        <v>0.15730643402399114</v>
      </c>
      <c r="O9" s="102">
        <v>-3253.5</v>
      </c>
      <c r="P9" s="94">
        <f t="shared" si="8"/>
        <v>-706.5</v>
      </c>
      <c r="Q9" s="95">
        <f t="shared" si="9"/>
        <v>0.27738515901060068</v>
      </c>
      <c r="T9" s="162">
        <f t="shared" si="10"/>
        <v>-2134.2333333333336</v>
      </c>
      <c r="U9" s="127">
        <f t="shared" si="11"/>
        <v>711.55850263113689</v>
      </c>
    </row>
    <row r="10" spans="1:21">
      <c r="A10" s="101" t="s">
        <v>70</v>
      </c>
      <c r="B10" s="103">
        <v>-416.6</v>
      </c>
      <c r="C10" s="103">
        <v>-488</v>
      </c>
      <c r="D10" s="94">
        <f t="shared" si="0"/>
        <v>-71.399999999999977</v>
      </c>
      <c r="E10" s="95">
        <f t="shared" si="1"/>
        <v>0.171387421987518</v>
      </c>
      <c r="F10" s="103">
        <v>-520.5</v>
      </c>
      <c r="G10" s="94">
        <f t="shared" si="2"/>
        <v>-32.5</v>
      </c>
      <c r="H10" s="95">
        <f t="shared" si="3"/>
        <v>6.6598360655737654E-2</v>
      </c>
      <c r="I10" s="103">
        <v>-544.9</v>
      </c>
      <c r="J10" s="94">
        <f t="shared" si="4"/>
        <v>-24.399999999999977</v>
      </c>
      <c r="K10" s="95">
        <f t="shared" si="5"/>
        <v>4.6878001921229595E-2</v>
      </c>
      <c r="L10" s="102">
        <v>-725.6</v>
      </c>
      <c r="M10" s="94">
        <f t="shared" si="6"/>
        <v>-180.70000000000005</v>
      </c>
      <c r="N10" s="95">
        <f t="shared" si="7"/>
        <v>0.33162048082216922</v>
      </c>
      <c r="O10" s="102">
        <v>-945.9</v>
      </c>
      <c r="P10" s="94">
        <f t="shared" si="8"/>
        <v>-220.29999999999995</v>
      </c>
      <c r="Q10" s="95">
        <f t="shared" si="9"/>
        <v>0.30361080485115766</v>
      </c>
      <c r="T10" s="162">
        <f t="shared" si="10"/>
        <v>-606.91666666666663</v>
      </c>
      <c r="U10" s="127">
        <f t="shared" si="11"/>
        <v>195.27977280472945</v>
      </c>
    </row>
    <row r="11" spans="1:21">
      <c r="A11" s="97" t="s">
        <v>71</v>
      </c>
      <c r="B11" s="98">
        <v>95.8</v>
      </c>
      <c r="C11" s="104">
        <v>0</v>
      </c>
      <c r="D11" s="94">
        <f t="shared" si="0"/>
        <v>-95.8</v>
      </c>
      <c r="E11" s="95">
        <f t="shared" si="1"/>
        <v>-1</v>
      </c>
      <c r="F11" s="104">
        <v>0</v>
      </c>
      <c r="G11" s="94">
        <f t="shared" si="2"/>
        <v>0</v>
      </c>
      <c r="H11" s="95"/>
      <c r="I11" s="99">
        <v>0</v>
      </c>
      <c r="J11" s="94">
        <f t="shared" si="4"/>
        <v>0</v>
      </c>
      <c r="K11" s="95"/>
      <c r="L11" s="99">
        <v>213.7</v>
      </c>
      <c r="M11" s="94">
        <f t="shared" si="6"/>
        <v>213.7</v>
      </c>
      <c r="N11" s="95"/>
      <c r="O11" s="99">
        <v>0</v>
      </c>
      <c r="P11" s="94">
        <f t="shared" si="8"/>
        <v>-213.7</v>
      </c>
      <c r="Q11" s="95">
        <f t="shared" si="9"/>
        <v>-1</v>
      </c>
      <c r="T11" s="162">
        <f t="shared" si="10"/>
        <v>51.583333333333336</v>
      </c>
      <c r="U11" s="127">
        <f t="shared" si="11"/>
        <v>88.18195771622824</v>
      </c>
    </row>
    <row r="12" spans="1:21">
      <c r="A12" s="100" t="s">
        <v>72</v>
      </c>
      <c r="B12" s="93">
        <v>2439.6999999999998</v>
      </c>
      <c r="C12" s="93">
        <v>2965.3</v>
      </c>
      <c r="D12" s="94">
        <f t="shared" si="0"/>
        <v>525.60000000000036</v>
      </c>
      <c r="E12" s="95">
        <f t="shared" si="1"/>
        <v>0.21543632413821379</v>
      </c>
      <c r="F12" s="93">
        <v>2790.8</v>
      </c>
      <c r="G12" s="94">
        <f t="shared" si="2"/>
        <v>-174.5</v>
      </c>
      <c r="H12" s="95">
        <f t="shared" si="3"/>
        <v>-5.8847334165177179E-2</v>
      </c>
      <c r="I12" s="93">
        <v>4051.5</v>
      </c>
      <c r="J12" s="94">
        <f t="shared" si="4"/>
        <v>1260.6999999999998</v>
      </c>
      <c r="K12" s="95">
        <f t="shared" si="5"/>
        <v>0.45173426974344255</v>
      </c>
      <c r="L12" s="96">
        <v>6750.1</v>
      </c>
      <c r="M12" s="94">
        <f t="shared" si="6"/>
        <v>2698.6000000000004</v>
      </c>
      <c r="N12" s="95">
        <f t="shared" si="7"/>
        <v>0.66607429347155378</v>
      </c>
      <c r="O12" s="96">
        <v>6500.7</v>
      </c>
      <c r="P12" s="94">
        <f t="shared" si="8"/>
        <v>-249.40000000000055</v>
      </c>
      <c r="Q12" s="95">
        <f t="shared" si="9"/>
        <v>-3.6947600776284895E-2</v>
      </c>
      <c r="S12" s="2">
        <f>((O12/B12)^(1/6)-1)</f>
        <v>0.17743592632125149</v>
      </c>
      <c r="T12" s="162">
        <f t="shared" si="10"/>
        <v>4249.6833333333334</v>
      </c>
      <c r="U12" s="127">
        <f t="shared" si="11"/>
        <v>1918.9818638191095</v>
      </c>
    </row>
    <row r="13" spans="1:21">
      <c r="A13" s="97" t="s">
        <v>73</v>
      </c>
      <c r="B13" s="98">
        <v>-50.3</v>
      </c>
      <c r="C13" s="98">
        <v>-28.3</v>
      </c>
      <c r="D13" s="94">
        <f t="shared" si="0"/>
        <v>21.999999999999996</v>
      </c>
      <c r="E13" s="95">
        <f t="shared" si="1"/>
        <v>-0.43737574552683889</v>
      </c>
      <c r="F13" s="98">
        <v>-25</v>
      </c>
      <c r="G13" s="94">
        <f t="shared" si="2"/>
        <v>3.3000000000000007</v>
      </c>
      <c r="H13" s="95">
        <f t="shared" si="3"/>
        <v>-0.11660777385159016</v>
      </c>
      <c r="I13" s="98">
        <v>-34.9</v>
      </c>
      <c r="J13" s="94">
        <f t="shared" si="4"/>
        <v>-9.8999999999999986</v>
      </c>
      <c r="K13" s="95">
        <f t="shared" si="5"/>
        <v>0.39599999999999991</v>
      </c>
      <c r="L13" s="99">
        <v>-44.6</v>
      </c>
      <c r="M13" s="94">
        <f t="shared" si="6"/>
        <v>-9.7000000000000028</v>
      </c>
      <c r="N13" s="95">
        <f t="shared" si="7"/>
        <v>0.27793696275071644</v>
      </c>
      <c r="O13" s="99">
        <v>-44.6</v>
      </c>
      <c r="P13" s="94">
        <f t="shared" si="8"/>
        <v>0</v>
      </c>
      <c r="Q13" s="95">
        <f t="shared" si="9"/>
        <v>0</v>
      </c>
      <c r="T13" s="162">
        <f t="shared" si="10"/>
        <v>-37.949999999999996</v>
      </c>
      <c r="U13" s="127">
        <f t="shared" si="11"/>
        <v>10.110341240531906</v>
      </c>
    </row>
    <row r="14" spans="1:21">
      <c r="A14" s="100" t="s">
        <v>74</v>
      </c>
      <c r="B14" s="93">
        <v>2389.4</v>
      </c>
      <c r="C14" s="93">
        <v>2937</v>
      </c>
      <c r="D14" s="94">
        <f t="shared" si="0"/>
        <v>547.59999999999991</v>
      </c>
      <c r="E14" s="95">
        <f t="shared" si="1"/>
        <v>0.22917887335732812</v>
      </c>
      <c r="F14" s="93">
        <v>2765.8</v>
      </c>
      <c r="G14" s="94">
        <f t="shared" si="2"/>
        <v>-171.19999999999982</v>
      </c>
      <c r="H14" s="95">
        <f t="shared" si="3"/>
        <v>-5.8290772897514387E-2</v>
      </c>
      <c r="I14" s="93">
        <v>4016.6</v>
      </c>
      <c r="J14" s="94">
        <f t="shared" si="4"/>
        <v>1250.7999999999997</v>
      </c>
      <c r="K14" s="95">
        <f t="shared" si="5"/>
        <v>0.45223805047364229</v>
      </c>
      <c r="L14" s="96">
        <v>6705.5</v>
      </c>
      <c r="M14" s="94">
        <f t="shared" si="6"/>
        <v>2688.9</v>
      </c>
      <c r="N14" s="95">
        <f t="shared" si="7"/>
        <v>0.6694467957974406</v>
      </c>
      <c r="O14" s="96">
        <v>6456.1</v>
      </c>
      <c r="P14" s="94">
        <f t="shared" si="8"/>
        <v>-249.39999999999964</v>
      </c>
      <c r="Q14" s="95">
        <f t="shared" si="9"/>
        <v>-3.7193348743568611E-2</v>
      </c>
      <c r="S14" s="2">
        <f>((O14/B14)^(1/6)-1)</f>
        <v>0.18017632504549397</v>
      </c>
      <c r="T14" s="162">
        <f t="shared" si="10"/>
        <v>4211.7333333333336</v>
      </c>
      <c r="U14" s="127">
        <f t="shared" si="11"/>
        <v>1914.7165844235708</v>
      </c>
    </row>
    <row r="15" spans="1:21">
      <c r="A15" s="97" t="s">
        <v>75</v>
      </c>
      <c r="B15" s="98">
        <v>-306</v>
      </c>
      <c r="C15" s="98">
        <v>-351.6</v>
      </c>
      <c r="D15" s="94">
        <f t="shared" si="0"/>
        <v>-45.600000000000023</v>
      </c>
      <c r="E15" s="95">
        <f t="shared" si="1"/>
        <v>0.14901960784313739</v>
      </c>
      <c r="F15" s="98">
        <v>-191.7</v>
      </c>
      <c r="G15" s="94">
        <f t="shared" si="2"/>
        <v>159.90000000000003</v>
      </c>
      <c r="H15" s="95">
        <f t="shared" si="3"/>
        <v>-0.45477815699658708</v>
      </c>
      <c r="I15" s="98">
        <v>-551.5</v>
      </c>
      <c r="J15" s="94">
        <f t="shared" si="4"/>
        <v>-359.8</v>
      </c>
      <c r="K15" s="95">
        <f t="shared" si="5"/>
        <v>1.8768909754825249</v>
      </c>
      <c r="L15" s="99">
        <v>-1021.4</v>
      </c>
      <c r="M15" s="94">
        <f t="shared" si="6"/>
        <v>-469.9</v>
      </c>
      <c r="N15" s="95">
        <f t="shared" si="7"/>
        <v>0.85203989120580226</v>
      </c>
      <c r="O15" s="99">
        <v>-969.9</v>
      </c>
      <c r="P15" s="94">
        <f t="shared" si="8"/>
        <v>51.5</v>
      </c>
      <c r="Q15" s="95">
        <f t="shared" si="9"/>
        <v>-5.0420990796945397E-2</v>
      </c>
      <c r="T15" s="162">
        <f t="shared" si="10"/>
        <v>-565.35</v>
      </c>
      <c r="U15" s="127">
        <f t="shared" si="11"/>
        <v>353.38362582326869</v>
      </c>
    </row>
    <row r="16" spans="1:21">
      <c r="A16" s="100" t="s">
        <v>76</v>
      </c>
      <c r="B16" s="93">
        <v>2083.4</v>
      </c>
      <c r="C16" s="93">
        <v>2585.4</v>
      </c>
      <c r="D16" s="94">
        <f t="shared" si="0"/>
        <v>502</v>
      </c>
      <c r="E16" s="95">
        <f t="shared" si="1"/>
        <v>0.24095228952673509</v>
      </c>
      <c r="F16" s="93">
        <v>2574.1</v>
      </c>
      <c r="G16" s="94">
        <f t="shared" si="2"/>
        <v>-11.300000000000182</v>
      </c>
      <c r="H16" s="95">
        <f t="shared" si="3"/>
        <v>-4.3706969907945092E-3</v>
      </c>
      <c r="I16" s="93">
        <v>3465.1</v>
      </c>
      <c r="J16" s="94">
        <f t="shared" si="4"/>
        <v>891</v>
      </c>
      <c r="K16" s="95">
        <f t="shared" si="5"/>
        <v>0.3461403985859135</v>
      </c>
      <c r="L16" s="96">
        <v>5684.1</v>
      </c>
      <c r="M16" s="94">
        <f t="shared" si="6"/>
        <v>2219.0000000000005</v>
      </c>
      <c r="N16" s="95">
        <f t="shared" si="7"/>
        <v>0.64038555885833026</v>
      </c>
      <c r="O16" s="96">
        <v>5486.2</v>
      </c>
      <c r="P16" s="94">
        <f t="shared" si="8"/>
        <v>-197.90000000000055</v>
      </c>
      <c r="Q16" s="95">
        <f t="shared" si="9"/>
        <v>-3.4816417726641125E-2</v>
      </c>
      <c r="S16" s="2">
        <f>((O16/B16)^(1/6)-1)</f>
        <v>0.17512255656860876</v>
      </c>
      <c r="T16" s="162">
        <f t="shared" si="10"/>
        <v>3646.3833333333332</v>
      </c>
      <c r="U16" s="127">
        <f t="shared" si="11"/>
        <v>1567.7035630713685</v>
      </c>
    </row>
    <row r="17" spans="1:21">
      <c r="A17" s="97" t="s">
        <v>77</v>
      </c>
      <c r="B17" s="98">
        <v>-16.7</v>
      </c>
      <c r="C17" s="98">
        <v>6.2</v>
      </c>
      <c r="D17" s="94">
        <f t="shared" si="0"/>
        <v>22.9</v>
      </c>
      <c r="E17" s="95">
        <f t="shared" si="1"/>
        <v>-1.3712574850299402</v>
      </c>
      <c r="F17" s="98">
        <v>18.2</v>
      </c>
      <c r="G17" s="94">
        <f t="shared" si="2"/>
        <v>12</v>
      </c>
      <c r="H17" s="95">
        <f t="shared" si="3"/>
        <v>1.9354838709677415</v>
      </c>
      <c r="I17" s="98">
        <v>88.6</v>
      </c>
      <c r="J17" s="94">
        <f t="shared" si="4"/>
        <v>70.399999999999991</v>
      </c>
      <c r="K17" s="95">
        <f t="shared" si="5"/>
        <v>3.8681318681318677</v>
      </c>
      <c r="L17" s="99">
        <v>199.1</v>
      </c>
      <c r="M17" s="94">
        <f t="shared" si="6"/>
        <v>110.5</v>
      </c>
      <c r="N17" s="95">
        <f t="shared" si="7"/>
        <v>1.2471783295711063</v>
      </c>
      <c r="O17" s="99">
        <v>138</v>
      </c>
      <c r="P17" s="94">
        <f t="shared" si="8"/>
        <v>-61.099999999999994</v>
      </c>
      <c r="Q17" s="95">
        <f t="shared" si="9"/>
        <v>-0.30688096433952783</v>
      </c>
      <c r="T17" s="162">
        <f t="shared" si="10"/>
        <v>72.233333333333334</v>
      </c>
      <c r="U17" s="127">
        <f t="shared" si="11"/>
        <v>84.708220773822575</v>
      </c>
    </row>
    <row r="18" spans="1:21">
      <c r="A18" s="105" t="s">
        <v>78</v>
      </c>
      <c r="B18" s="93">
        <v>2066.6999999999998</v>
      </c>
      <c r="C18" s="93">
        <v>2591.6</v>
      </c>
      <c r="D18" s="94">
        <f t="shared" si="0"/>
        <v>524.90000000000009</v>
      </c>
      <c r="E18" s="95">
        <f t="shared" si="1"/>
        <v>0.25397977451976583</v>
      </c>
      <c r="F18" s="93">
        <v>2592.3000000000002</v>
      </c>
      <c r="G18" s="94">
        <f t="shared" si="2"/>
        <v>0.70000000000027285</v>
      </c>
      <c r="H18" s="95">
        <f t="shared" si="3"/>
        <v>2.7010341102040591E-4</v>
      </c>
      <c r="I18" s="93">
        <v>3553.7</v>
      </c>
      <c r="J18" s="94">
        <f t="shared" si="4"/>
        <v>961.39999999999964</v>
      </c>
      <c r="K18" s="95">
        <f t="shared" si="5"/>
        <v>0.37086756933996812</v>
      </c>
      <c r="L18" s="102">
        <v>5883.2</v>
      </c>
      <c r="M18" s="94">
        <f t="shared" si="6"/>
        <v>2329.5</v>
      </c>
      <c r="N18" s="95">
        <f t="shared" si="7"/>
        <v>0.6555139713538003</v>
      </c>
      <c r="O18" s="102">
        <v>5624.2</v>
      </c>
      <c r="P18" s="94">
        <f t="shared" si="8"/>
        <v>-259</v>
      </c>
      <c r="Q18" s="95">
        <f t="shared" si="9"/>
        <v>-4.4023660592874658E-2</v>
      </c>
      <c r="S18" s="2">
        <f>((O18/B18)^(1/6)-1)</f>
        <v>0.18158205361312274</v>
      </c>
      <c r="T18" s="162">
        <f t="shared" si="10"/>
        <v>3718.6166666666668</v>
      </c>
      <c r="U18" s="127">
        <f t="shared" si="11"/>
        <v>1649.9364126131236</v>
      </c>
    </row>
    <row r="19" spans="1:21">
      <c r="A19" s="106"/>
      <c r="B19" s="93"/>
      <c r="C19" s="107"/>
      <c r="D19" s="94"/>
      <c r="E19" s="95"/>
      <c r="F19" s="107"/>
      <c r="G19" s="94"/>
      <c r="H19" s="95"/>
      <c r="I19" s="107"/>
      <c r="J19" s="94"/>
      <c r="K19" s="95"/>
      <c r="L19" s="107"/>
      <c r="M19" s="94"/>
      <c r="N19" s="95"/>
      <c r="O19" s="107"/>
      <c r="P19" s="94"/>
      <c r="Q19" s="95"/>
      <c r="T19" s="162"/>
      <c r="U19" s="127"/>
    </row>
    <row r="20" spans="1:21">
      <c r="A20" s="101" t="s">
        <v>79</v>
      </c>
      <c r="B20" s="108">
        <v>4.8099999999999996</v>
      </c>
      <c r="C20" s="108">
        <v>6.1</v>
      </c>
      <c r="D20" s="94">
        <f t="shared" si="0"/>
        <v>1.29</v>
      </c>
      <c r="E20" s="95">
        <f t="shared" si="1"/>
        <v>0.26819126819126815</v>
      </c>
      <c r="F20" s="108">
        <v>6.16</v>
      </c>
      <c r="G20" s="94">
        <f t="shared" si="2"/>
        <v>6.0000000000000497E-2</v>
      </c>
      <c r="H20" s="95">
        <f t="shared" si="3"/>
        <v>9.8360655737705915E-3</v>
      </c>
      <c r="I20" s="108">
        <v>8.49</v>
      </c>
      <c r="J20" s="94">
        <f t="shared" si="4"/>
        <v>2.33</v>
      </c>
      <c r="K20" s="95">
        <f t="shared" si="5"/>
        <v>0.37824675324675328</v>
      </c>
      <c r="L20" s="109">
        <v>14.36</v>
      </c>
      <c r="M20" s="94">
        <f t="shared" si="6"/>
        <v>5.8699999999999992</v>
      </c>
      <c r="N20" s="95">
        <f t="shared" si="7"/>
        <v>0.69140164899882195</v>
      </c>
      <c r="O20" s="109">
        <v>14.14</v>
      </c>
      <c r="P20" s="94">
        <f t="shared" si="8"/>
        <v>-0.21999999999999886</v>
      </c>
      <c r="Q20" s="95">
        <f t="shared" si="9"/>
        <v>-1.532033426183832E-2</v>
      </c>
      <c r="S20" s="63"/>
      <c r="T20" s="162">
        <f t="shared" si="10"/>
        <v>9.01</v>
      </c>
      <c r="U20" s="127">
        <f t="shared" si="11"/>
        <v>4.2294302216728923</v>
      </c>
    </row>
    <row r="21" spans="1:21">
      <c r="A21" s="101" t="s">
        <v>80</v>
      </c>
      <c r="B21" s="108">
        <v>4.79</v>
      </c>
      <c r="C21" s="108">
        <v>6.08</v>
      </c>
      <c r="D21" s="94">
        <f t="shared" si="0"/>
        <v>1.29</v>
      </c>
      <c r="E21" s="95">
        <f t="shared" si="1"/>
        <v>0.26931106471816291</v>
      </c>
      <c r="F21" s="108">
        <v>6.15</v>
      </c>
      <c r="G21" s="94">
        <f t="shared" si="2"/>
        <v>7.0000000000000284E-2</v>
      </c>
      <c r="H21" s="95">
        <f t="shared" si="3"/>
        <v>1.1513157894736947E-2</v>
      </c>
      <c r="I21" s="108">
        <v>8.48</v>
      </c>
      <c r="J21" s="94">
        <f t="shared" si="4"/>
        <v>2.33</v>
      </c>
      <c r="K21" s="95">
        <f t="shared" si="5"/>
        <v>0.37886178861788622</v>
      </c>
      <c r="L21" s="109">
        <v>14.34</v>
      </c>
      <c r="M21" s="94">
        <f t="shared" si="6"/>
        <v>5.8599999999999994</v>
      </c>
      <c r="N21" s="95">
        <f t="shared" si="7"/>
        <v>0.69103773584905648</v>
      </c>
      <c r="O21" s="109">
        <v>14.13</v>
      </c>
      <c r="P21" s="94">
        <f t="shared" si="8"/>
        <v>-0.20999999999999908</v>
      </c>
      <c r="Q21" s="95">
        <f t="shared" si="9"/>
        <v>-1.4644351464435101E-2</v>
      </c>
      <c r="T21" s="162">
        <f t="shared" si="10"/>
        <v>8.995000000000001</v>
      </c>
      <c r="U21" s="127">
        <f t="shared" si="11"/>
        <v>4.230265949086415</v>
      </c>
    </row>
    <row r="22" spans="1:21">
      <c r="A22" s="101" t="s">
        <v>81</v>
      </c>
      <c r="B22" s="93"/>
      <c r="C22" s="93"/>
      <c r="D22" s="94"/>
      <c r="E22" s="95"/>
      <c r="F22" s="93"/>
      <c r="G22" s="94"/>
      <c r="H22" s="95"/>
      <c r="I22" s="93"/>
      <c r="J22" s="94"/>
      <c r="K22" s="95"/>
      <c r="L22" s="107"/>
      <c r="M22" s="94"/>
      <c r="N22" s="95"/>
      <c r="O22" s="107"/>
      <c r="P22" s="94"/>
      <c r="Q22" s="95"/>
      <c r="T22" s="162"/>
      <c r="U22" s="127"/>
    </row>
    <row r="23" spans="1:21">
      <c r="A23" s="101" t="s">
        <v>82</v>
      </c>
      <c r="B23" s="93">
        <v>429.8</v>
      </c>
      <c r="C23" s="93">
        <v>424.9</v>
      </c>
      <c r="D23" s="94">
        <f t="shared" si="0"/>
        <v>-4.9000000000000341</v>
      </c>
      <c r="E23" s="95">
        <f t="shared" si="1"/>
        <v>-1.1400651465798162E-2</v>
      </c>
      <c r="F23" s="93">
        <v>420.8</v>
      </c>
      <c r="G23" s="94">
        <f t="shared" si="2"/>
        <v>-4.0999999999999659</v>
      </c>
      <c r="H23" s="95">
        <f t="shared" si="3"/>
        <v>-9.6493292539420183E-3</v>
      </c>
      <c r="I23" s="93">
        <v>418.3</v>
      </c>
      <c r="J23" s="94">
        <f t="shared" si="4"/>
        <v>-2.5</v>
      </c>
      <c r="K23" s="95">
        <f t="shared" si="5"/>
        <v>-5.9410646387832999E-3</v>
      </c>
      <c r="L23" s="102">
        <v>409.8</v>
      </c>
      <c r="M23" s="94">
        <f t="shared" si="6"/>
        <v>-8.5</v>
      </c>
      <c r="N23" s="95">
        <f t="shared" si="7"/>
        <v>-2.0320344250537858E-2</v>
      </c>
      <c r="O23" s="102">
        <v>397.7</v>
      </c>
      <c r="P23" s="94">
        <f t="shared" si="8"/>
        <v>-12.100000000000023</v>
      </c>
      <c r="Q23" s="95">
        <f t="shared" si="9"/>
        <v>-2.9526598340654076E-2</v>
      </c>
      <c r="T23" s="162">
        <f t="shared" si="10"/>
        <v>416.88333333333327</v>
      </c>
      <c r="U23" s="127">
        <f t="shared" si="11"/>
        <v>11.546673402615436</v>
      </c>
    </row>
    <row r="24" spans="1:21">
      <c r="A24" s="101" t="s">
        <v>83</v>
      </c>
      <c r="B24" s="93">
        <v>431.6</v>
      </c>
      <c r="C24" s="93">
        <v>426.4</v>
      </c>
      <c r="D24" s="94">
        <f t="shared" si="0"/>
        <v>-5.2000000000000455</v>
      </c>
      <c r="E24" s="95">
        <f t="shared" si="1"/>
        <v>-1.2048192771084487E-2</v>
      </c>
      <c r="F24" s="93">
        <v>421.6</v>
      </c>
      <c r="G24" s="94">
        <f t="shared" si="2"/>
        <v>-4.7999999999999545</v>
      </c>
      <c r="H24" s="95">
        <f t="shared" si="3"/>
        <v>-1.1257035647279423E-2</v>
      </c>
      <c r="I24" s="93">
        <v>419.1</v>
      </c>
      <c r="J24" s="94">
        <f t="shared" si="4"/>
        <v>-2.5</v>
      </c>
      <c r="K24" s="95">
        <f t="shared" si="5"/>
        <v>-5.9297912713472956E-3</v>
      </c>
      <c r="L24" s="102">
        <v>410.4</v>
      </c>
      <c r="M24" s="94">
        <f t="shared" si="6"/>
        <v>-8.7000000000000455</v>
      </c>
      <c r="N24" s="95">
        <f t="shared" si="7"/>
        <v>-2.0758768790264948E-2</v>
      </c>
      <c r="O24" s="102">
        <v>398</v>
      </c>
      <c r="P24" s="94">
        <f t="shared" si="8"/>
        <v>-12.399999999999977</v>
      </c>
      <c r="Q24" s="95">
        <f t="shared" si="9"/>
        <v>-3.0214424951267027E-2</v>
      </c>
      <c r="T24" s="162">
        <f t="shared" si="10"/>
        <v>417.84999999999997</v>
      </c>
      <c r="U24" s="127">
        <f t="shared" si="11"/>
        <v>12.060804284955468</v>
      </c>
    </row>
    <row r="27" spans="1:21">
      <c r="B27" s="63"/>
    </row>
    <row r="30" spans="1:21">
      <c r="B30" s="22"/>
      <c r="G30" s="6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A8D1-9319-44D4-BDAF-96A9D1199362}">
  <dimension ref="A1:Q60"/>
  <sheetViews>
    <sheetView zoomScaleNormal="100" workbookViewId="0">
      <pane ySplit="1" topLeftCell="A2" activePane="bottomLeft" state="frozen"/>
      <selection pane="bottomLeft" activeCell="A20" sqref="A20"/>
    </sheetView>
  </sheetViews>
  <sheetFormatPr defaultRowHeight="15"/>
  <cols>
    <col min="1" max="1" width="88.85546875" customWidth="1"/>
    <col min="2" max="8" width="15.7109375" customWidth="1"/>
    <col min="9" max="9" width="11.140625" bestFit="1" customWidth="1"/>
    <col min="11" max="11" width="20.42578125" bestFit="1" customWidth="1"/>
  </cols>
  <sheetData>
    <row r="1" spans="1:17" ht="20.100000000000001" customHeight="1">
      <c r="A1" s="27" t="s">
        <v>84</v>
      </c>
      <c r="B1" s="48">
        <v>2016</v>
      </c>
      <c r="C1" s="48">
        <v>2017</v>
      </c>
      <c r="D1" s="48">
        <v>2018</v>
      </c>
      <c r="E1" s="48">
        <v>2019</v>
      </c>
      <c r="F1" s="48">
        <v>2020</v>
      </c>
      <c r="G1" s="48">
        <v>2021</v>
      </c>
      <c r="H1" s="48">
        <v>2022</v>
      </c>
    </row>
    <row r="2" spans="1:17" ht="20.100000000000001" customHeight="1">
      <c r="A2" s="28" t="s">
        <v>85</v>
      </c>
      <c r="B2" s="34" t="s">
        <v>86</v>
      </c>
      <c r="C2" s="34" t="s">
        <v>86</v>
      </c>
      <c r="D2" s="34" t="s">
        <v>86</v>
      </c>
      <c r="E2" s="34" t="s">
        <v>86</v>
      </c>
      <c r="F2" s="34" t="s">
        <v>86</v>
      </c>
      <c r="G2" s="34" t="s">
        <v>86</v>
      </c>
      <c r="H2" s="34" t="s">
        <v>86</v>
      </c>
      <c r="I2" s="48" t="s">
        <v>281</v>
      </c>
      <c r="K2" s="48"/>
      <c r="L2" s="48"/>
    </row>
    <row r="3" spans="1:17" ht="20.100000000000001" customHeight="1">
      <c r="A3" s="27"/>
      <c r="B3" s="35"/>
      <c r="C3" s="35"/>
      <c r="D3" s="35"/>
      <c r="E3" s="31"/>
      <c r="F3" s="31"/>
      <c r="G3" s="31"/>
      <c r="H3" s="32"/>
    </row>
    <row r="4" spans="1:17" ht="20.100000000000001" customHeight="1">
      <c r="A4" s="47" t="s">
        <v>87</v>
      </c>
      <c r="B4" s="35"/>
      <c r="C4" s="35"/>
      <c r="D4" s="35"/>
      <c r="E4" s="33"/>
      <c r="F4" s="33"/>
      <c r="G4" s="33"/>
      <c r="H4" s="32"/>
    </row>
    <row r="5" spans="1:17" ht="20.100000000000001" customHeight="1">
      <c r="A5" s="29" t="s">
        <v>78</v>
      </c>
      <c r="B5" s="36">
        <v>1557.8</v>
      </c>
      <c r="C5" s="36">
        <v>2066.6999999999998</v>
      </c>
      <c r="D5" s="36">
        <v>2591.6</v>
      </c>
      <c r="E5" s="37">
        <v>2592.3000000000002</v>
      </c>
      <c r="F5" s="38">
        <v>3553.7</v>
      </c>
      <c r="G5" s="38">
        <v>5883.2</v>
      </c>
      <c r="H5" s="38">
        <v>5624.2</v>
      </c>
    </row>
    <row r="6" spans="1:17" ht="20.100000000000001" customHeight="1">
      <c r="A6" s="27"/>
      <c r="B6" s="36"/>
      <c r="C6" s="36"/>
      <c r="D6" s="36"/>
      <c r="E6" s="37"/>
      <c r="F6" s="37"/>
      <c r="G6" s="37"/>
      <c r="H6" s="39"/>
    </row>
    <row r="7" spans="1:17" ht="20.100000000000001" customHeight="1">
      <c r="A7" s="47" t="s">
        <v>88</v>
      </c>
      <c r="B7" s="36"/>
      <c r="C7" s="36"/>
      <c r="D7" s="36"/>
      <c r="E7" s="37"/>
      <c r="F7" s="37"/>
      <c r="G7" s="37"/>
      <c r="H7" s="39"/>
      <c r="K7" s="49"/>
    </row>
    <row r="8" spans="1:17" ht="20.100000000000001" customHeight="1">
      <c r="A8" s="27" t="s">
        <v>89</v>
      </c>
      <c r="B8" s="36">
        <v>356.9</v>
      </c>
      <c r="C8" s="36">
        <v>417.5</v>
      </c>
      <c r="D8" s="159">
        <v>422.7</v>
      </c>
      <c r="E8" s="159">
        <v>448.5</v>
      </c>
      <c r="F8" s="38">
        <v>490.8</v>
      </c>
      <c r="G8" s="38">
        <v>471</v>
      </c>
      <c r="H8" s="38">
        <v>583.6</v>
      </c>
      <c r="I8" s="2">
        <f>((H8/B8)^(1/7)-1)</f>
        <v>7.2777902885544421E-2</v>
      </c>
      <c r="K8" s="38"/>
      <c r="L8" s="38"/>
      <c r="M8" s="2"/>
      <c r="N8" s="2"/>
      <c r="O8" s="2"/>
      <c r="P8" s="2"/>
      <c r="Q8" s="4"/>
    </row>
    <row r="9" spans="1:17" ht="20.100000000000001" customHeight="1">
      <c r="A9" s="27" t="s">
        <v>90</v>
      </c>
      <c r="B9" s="36">
        <f>3.5+5.2</f>
        <v>8.6999999999999993</v>
      </c>
      <c r="C9" s="36">
        <f>9+2.8</f>
        <v>11.8</v>
      </c>
      <c r="D9" s="159">
        <v>19</v>
      </c>
      <c r="E9" s="159">
        <v>7.8</v>
      </c>
      <c r="F9" s="38">
        <v>5.5</v>
      </c>
      <c r="G9" s="38">
        <v>-15.9</v>
      </c>
      <c r="H9" s="38">
        <v>39.299999999999997</v>
      </c>
      <c r="I9" s="2">
        <f t="shared" ref="I9:I55" si="0">((H9/B9)^(1/7)-1)</f>
        <v>0.24037592504522753</v>
      </c>
      <c r="K9" s="38"/>
      <c r="L9" s="38"/>
    </row>
    <row r="10" spans="1:17" ht="20.100000000000001" customHeight="1">
      <c r="A10" s="27" t="s">
        <v>91</v>
      </c>
      <c r="B10" s="36">
        <v>47.7</v>
      </c>
      <c r="C10" s="36">
        <v>53.1</v>
      </c>
      <c r="D10" s="36">
        <v>46.3</v>
      </c>
      <c r="E10" s="36">
        <v>74.599999999999994</v>
      </c>
      <c r="F10" s="36">
        <v>53.9</v>
      </c>
      <c r="G10" s="36">
        <v>117.5</v>
      </c>
      <c r="H10" s="36">
        <v>68.900000000000006</v>
      </c>
      <c r="I10" s="2">
        <f t="shared" si="0"/>
        <v>5.3936404957617201E-2</v>
      </c>
      <c r="K10" s="38"/>
      <c r="L10" s="38"/>
    </row>
    <row r="11" spans="1:17" ht="20.100000000000001" customHeight="1">
      <c r="A11" s="27" t="s">
        <v>92</v>
      </c>
      <c r="B11" s="36">
        <v>3.2</v>
      </c>
      <c r="C11" s="36">
        <v>7.8</v>
      </c>
      <c r="D11" s="36">
        <v>11.2</v>
      </c>
      <c r="E11" s="36"/>
      <c r="F11" s="36">
        <v>0</v>
      </c>
      <c r="G11" s="36">
        <v>-213.7</v>
      </c>
      <c r="H11" s="36">
        <v>0</v>
      </c>
      <c r="I11" s="2">
        <f t="shared" si="0"/>
        <v>-1</v>
      </c>
      <c r="K11" s="38"/>
      <c r="L11" s="38"/>
    </row>
    <row r="12" spans="1:17" ht="20.100000000000001" customHeight="1">
      <c r="A12" s="27" t="s">
        <v>93</v>
      </c>
      <c r="B12" s="36">
        <v>73</v>
      </c>
      <c r="C12" s="36">
        <v>120.1</v>
      </c>
      <c r="D12" s="36">
        <v>218.2</v>
      </c>
      <c r="E12" s="36">
        <v>221.5</v>
      </c>
      <c r="F12" s="36">
        <v>192.4</v>
      </c>
      <c r="G12" s="36">
        <v>180.7</v>
      </c>
      <c r="H12" s="36">
        <v>278.5</v>
      </c>
      <c r="I12" s="2">
        <f t="shared" si="0"/>
        <v>0.21079818917401294</v>
      </c>
      <c r="K12" s="38"/>
      <c r="L12" s="38"/>
    </row>
    <row r="13" spans="1:17" ht="20.100000000000001" customHeight="1">
      <c r="A13" s="27" t="s">
        <v>94</v>
      </c>
      <c r="B13" s="36">
        <v>13.4</v>
      </c>
      <c r="C13" s="36">
        <v>-8.4</v>
      </c>
      <c r="D13" s="36">
        <v>-238.5</v>
      </c>
      <c r="E13" s="36">
        <v>-236.8</v>
      </c>
      <c r="F13" s="36">
        <v>-211.3</v>
      </c>
      <c r="G13" s="36">
        <v>-419.6</v>
      </c>
      <c r="H13" s="36">
        <v>-564.20000000000005</v>
      </c>
      <c r="I13" s="2">
        <f t="shared" si="0"/>
        <v>-2.7062666316196258</v>
      </c>
      <c r="K13" s="38"/>
      <c r="L13" s="38"/>
    </row>
    <row r="14" spans="1:17" ht="20.100000000000001" customHeight="1">
      <c r="A14" s="27" t="s">
        <v>29</v>
      </c>
      <c r="B14" s="36">
        <v>0</v>
      </c>
      <c r="C14" s="36">
        <v>36.4</v>
      </c>
      <c r="D14" s="36">
        <v>61.6</v>
      </c>
      <c r="E14" s="36">
        <v>56.9</v>
      </c>
      <c r="F14" s="36">
        <v>11</v>
      </c>
      <c r="G14" s="36">
        <v>-49.8</v>
      </c>
      <c r="H14" s="36">
        <v>15.3</v>
      </c>
      <c r="I14" s="2"/>
      <c r="K14" s="38"/>
      <c r="L14" s="38"/>
    </row>
    <row r="15" spans="1:17" ht="20.100000000000001" customHeight="1">
      <c r="A15" s="29" t="s">
        <v>95</v>
      </c>
      <c r="B15" s="36"/>
      <c r="C15" s="36"/>
      <c r="D15" s="36"/>
      <c r="E15" s="36"/>
      <c r="F15" s="36"/>
      <c r="G15" s="36"/>
      <c r="H15" s="36"/>
      <c r="I15" s="2"/>
      <c r="K15" s="38"/>
      <c r="L15" s="38"/>
    </row>
    <row r="16" spans="1:17" ht="20.100000000000001" customHeight="1">
      <c r="A16" s="27" t="s">
        <v>96</v>
      </c>
      <c r="B16" s="36">
        <v>213.4</v>
      </c>
      <c r="C16" s="36">
        <v>-1136.4000000000001</v>
      </c>
      <c r="D16" s="37">
        <v>212.4</v>
      </c>
      <c r="E16" s="37">
        <v>-255</v>
      </c>
      <c r="F16" s="38">
        <v>507.5</v>
      </c>
      <c r="G16" s="38">
        <v>-1754.9</v>
      </c>
      <c r="H16" s="38">
        <v>-2338</v>
      </c>
      <c r="I16" s="2">
        <f t="shared" si="0"/>
        <v>-2.4077367284182323</v>
      </c>
      <c r="K16" s="38"/>
      <c r="L16" s="38"/>
    </row>
    <row r="17" spans="1:12" ht="20.100000000000001" customHeight="1">
      <c r="A17" s="27" t="s">
        <v>97</v>
      </c>
      <c r="B17" s="36">
        <v>-62.9</v>
      </c>
      <c r="C17" s="36">
        <v>237</v>
      </c>
      <c r="D17" s="37">
        <v>-664.9</v>
      </c>
      <c r="E17" s="37">
        <v>-95.3</v>
      </c>
      <c r="F17" s="38">
        <v>-1125.4000000000001</v>
      </c>
      <c r="G17" s="38">
        <v>542.29999999999995</v>
      </c>
      <c r="H17" s="38">
        <v>212.2</v>
      </c>
      <c r="I17" s="2">
        <f t="shared" si="0"/>
        <v>-2.1897127198256117</v>
      </c>
      <c r="K17" s="38"/>
      <c r="L17" s="38"/>
    </row>
    <row r="18" spans="1:12" ht="20.100000000000001" customHeight="1">
      <c r="A18" s="27" t="s">
        <v>98</v>
      </c>
      <c r="B18" s="36">
        <v>5.4</v>
      </c>
      <c r="C18" s="36">
        <v>-284.10000000000002</v>
      </c>
      <c r="D18" s="37">
        <v>-515.70000000000005</v>
      </c>
      <c r="E18" s="37">
        <v>-404.7</v>
      </c>
      <c r="F18" s="38">
        <v>-706.7</v>
      </c>
      <c r="G18" s="38">
        <v>-483.2</v>
      </c>
      <c r="H18" s="38">
        <v>-2080.9</v>
      </c>
      <c r="I18" s="2">
        <f t="shared" si="0"/>
        <v>-3.3410366196421379</v>
      </c>
      <c r="K18" s="38"/>
      <c r="L18" s="38"/>
    </row>
    <row r="19" spans="1:12" ht="20.100000000000001" customHeight="1">
      <c r="A19" s="27" t="s">
        <v>25</v>
      </c>
      <c r="B19" s="36">
        <v>-122.1</v>
      </c>
      <c r="C19" s="36">
        <v>-169.4</v>
      </c>
      <c r="D19" s="37">
        <v>-404</v>
      </c>
      <c r="E19" s="37">
        <v>-199.1</v>
      </c>
      <c r="F19" s="38">
        <v>-75.099999999999994</v>
      </c>
      <c r="G19" s="38">
        <v>-222.2</v>
      </c>
      <c r="H19" s="38">
        <v>-864.3</v>
      </c>
      <c r="I19" s="2">
        <f t="shared" si="0"/>
        <v>0.32257790819831533</v>
      </c>
      <c r="K19" s="38"/>
      <c r="L19" s="38"/>
    </row>
    <row r="20" spans="1:12" ht="20.100000000000001" customHeight="1">
      <c r="A20" s="27" t="s">
        <v>39</v>
      </c>
      <c r="B20" s="36">
        <v>-27</v>
      </c>
      <c r="C20" s="36">
        <v>90.9</v>
      </c>
      <c r="D20" s="37">
        <v>237.7</v>
      </c>
      <c r="E20" s="37">
        <v>82.1</v>
      </c>
      <c r="F20" s="38">
        <v>47.5</v>
      </c>
      <c r="G20" s="38">
        <v>347.6</v>
      </c>
      <c r="H20" s="38">
        <v>439.7</v>
      </c>
      <c r="I20" s="2">
        <f t="shared" si="0"/>
        <v>-2.4897494819220287</v>
      </c>
      <c r="K20" s="38"/>
      <c r="L20" s="38"/>
    </row>
    <row r="21" spans="1:12" ht="20.100000000000001" customHeight="1">
      <c r="A21" s="27" t="s">
        <v>38</v>
      </c>
      <c r="B21" s="36">
        <v>50.9</v>
      </c>
      <c r="C21" s="36">
        <v>266.60000000000002</v>
      </c>
      <c r="D21" s="37">
        <v>97.9</v>
      </c>
      <c r="E21" s="37">
        <v>-12.1</v>
      </c>
      <c r="F21" s="38">
        <v>334.3</v>
      </c>
      <c r="G21" s="38">
        <v>718.6</v>
      </c>
      <c r="H21" s="38">
        <v>406.2</v>
      </c>
      <c r="I21" s="2">
        <f t="shared" si="0"/>
        <v>0.34542751550348005</v>
      </c>
      <c r="K21" s="38"/>
      <c r="L21" s="38"/>
    </row>
    <row r="22" spans="1:12" ht="20.100000000000001" customHeight="1">
      <c r="A22" s="27" t="s">
        <v>99</v>
      </c>
      <c r="B22" s="36">
        <v>93.4</v>
      </c>
      <c r="C22" s="36">
        <v>-151.80000000000001</v>
      </c>
      <c r="D22" s="37">
        <v>13.1</v>
      </c>
      <c r="E22" s="37">
        <v>-202.6</v>
      </c>
      <c r="F22" s="38">
        <v>131.5</v>
      </c>
      <c r="G22" s="38">
        <v>214.4</v>
      </c>
      <c r="H22" s="38">
        <v>33.6</v>
      </c>
      <c r="I22" s="2">
        <f t="shared" si="0"/>
        <v>-0.13588738964268166</v>
      </c>
      <c r="K22" s="38"/>
      <c r="L22" s="38"/>
    </row>
    <row r="23" spans="1:12" ht="20.100000000000001" customHeight="1">
      <c r="A23" s="28" t="s">
        <v>100</v>
      </c>
      <c r="B23" s="40">
        <v>-546</v>
      </c>
      <c r="C23" s="40">
        <v>260.5</v>
      </c>
      <c r="D23" s="41">
        <v>975.3</v>
      </c>
      <c r="E23" s="41">
        <v>1198.3</v>
      </c>
      <c r="F23" s="42">
        <v>1418</v>
      </c>
      <c r="G23" s="42">
        <v>5529.8</v>
      </c>
      <c r="H23" s="42">
        <v>6632.7</v>
      </c>
      <c r="I23" s="2">
        <f t="shared" si="0"/>
        <v>-2.4286578917558925</v>
      </c>
      <c r="K23" s="38"/>
      <c r="L23" s="38"/>
    </row>
    <row r="24" spans="1:12" ht="20.100000000000001" customHeight="1">
      <c r="A24" s="27" t="s">
        <v>101</v>
      </c>
      <c r="B24" s="36">
        <v>1665.9</v>
      </c>
      <c r="C24" s="36">
        <v>1818.3</v>
      </c>
      <c r="D24" s="37">
        <v>3072.7</v>
      </c>
      <c r="E24" s="37">
        <v>3276.4</v>
      </c>
      <c r="F24" s="43">
        <v>4627.6000000000004</v>
      </c>
      <c r="G24" s="43">
        <v>10845.8</v>
      </c>
      <c r="H24" s="43">
        <v>8486.7999999999993</v>
      </c>
      <c r="I24" s="2">
        <f t="shared" si="0"/>
        <v>0.26186698292412047</v>
      </c>
      <c r="K24" s="38"/>
      <c r="L24" s="38"/>
    </row>
    <row r="25" spans="1:12" ht="20.100000000000001" customHeight="1">
      <c r="A25" s="27"/>
      <c r="B25" s="36"/>
      <c r="C25" s="36"/>
      <c r="D25" s="36"/>
      <c r="E25" s="37"/>
      <c r="F25" s="37"/>
      <c r="G25" s="37"/>
      <c r="H25" s="39"/>
      <c r="I25" s="2"/>
      <c r="K25" s="38"/>
      <c r="L25" s="38"/>
    </row>
    <row r="26" spans="1:12" ht="20.100000000000001" customHeight="1">
      <c r="A26" s="47" t="s">
        <v>102</v>
      </c>
      <c r="B26" s="36"/>
      <c r="C26" s="36"/>
      <c r="D26" s="36"/>
      <c r="E26" s="37"/>
      <c r="F26" s="37"/>
      <c r="G26" s="37"/>
      <c r="H26" s="39"/>
      <c r="I26" s="2"/>
      <c r="K26" s="38"/>
      <c r="L26" s="38"/>
    </row>
    <row r="27" spans="1:12" ht="20.100000000000001" customHeight="1">
      <c r="A27" s="27" t="s">
        <v>103</v>
      </c>
      <c r="B27" s="36">
        <v>-316.3</v>
      </c>
      <c r="C27" s="36">
        <v>-338.9</v>
      </c>
      <c r="D27" s="159">
        <v>-574</v>
      </c>
      <c r="E27" s="159">
        <v>-766.6</v>
      </c>
      <c r="F27" s="38">
        <v>-962</v>
      </c>
      <c r="G27" s="38">
        <v>-900.7</v>
      </c>
      <c r="H27" s="38">
        <v>-1281.8</v>
      </c>
      <c r="I27" s="2">
        <f t="shared" si="0"/>
        <v>0.22128576886620221</v>
      </c>
      <c r="K27" s="38"/>
      <c r="L27" s="38"/>
    </row>
    <row r="28" spans="1:12" ht="20.100000000000001" customHeight="1">
      <c r="A28" s="27" t="s">
        <v>104</v>
      </c>
      <c r="B28" s="36">
        <v>-8.4</v>
      </c>
      <c r="C28" s="36">
        <v>-19.100000000000001</v>
      </c>
      <c r="D28" s="159">
        <v>-35.5</v>
      </c>
      <c r="E28" s="159">
        <v>-119.3</v>
      </c>
      <c r="F28" s="38">
        <v>-38.799999999999997</v>
      </c>
      <c r="G28" s="38">
        <v>-39.6</v>
      </c>
      <c r="H28" s="38">
        <v>-37.5</v>
      </c>
      <c r="I28" s="2">
        <f t="shared" si="0"/>
        <v>0.23828813510047664</v>
      </c>
      <c r="K28" s="38"/>
      <c r="L28" s="38"/>
    </row>
    <row r="29" spans="1:12" ht="20.100000000000001" customHeight="1">
      <c r="A29" s="27" t="s">
        <v>105</v>
      </c>
      <c r="B29" s="36">
        <v>-2520</v>
      </c>
      <c r="C29" s="36">
        <v>-1129.3</v>
      </c>
      <c r="D29" s="37">
        <v>-918.1</v>
      </c>
      <c r="E29" s="37">
        <v>-1291.5</v>
      </c>
      <c r="F29" s="38">
        <v>-1475.5</v>
      </c>
      <c r="G29" s="38">
        <v>-1162.7</v>
      </c>
      <c r="H29" s="38">
        <v>-334.3</v>
      </c>
      <c r="I29" s="2">
        <f t="shared" si="0"/>
        <v>-0.25066408581079203</v>
      </c>
      <c r="K29" s="38"/>
      <c r="L29" s="38"/>
    </row>
    <row r="30" spans="1:12" ht="20.100000000000001" customHeight="1">
      <c r="A30" s="27" t="s">
        <v>106</v>
      </c>
      <c r="B30" s="36">
        <v>2320</v>
      </c>
      <c r="C30" s="36">
        <v>1250</v>
      </c>
      <c r="D30" s="37">
        <v>1034.0999999999999</v>
      </c>
      <c r="E30" s="37">
        <v>1019</v>
      </c>
      <c r="F30" s="38">
        <v>1359.1</v>
      </c>
      <c r="G30" s="38">
        <v>1826.4</v>
      </c>
      <c r="H30" s="38">
        <v>864.7</v>
      </c>
      <c r="I30" s="2">
        <f t="shared" si="0"/>
        <v>-0.13150322406293313</v>
      </c>
      <c r="K30" s="38"/>
      <c r="L30" s="38"/>
    </row>
    <row r="31" spans="1:12" ht="20.100000000000001" customHeight="1">
      <c r="A31" s="27" t="s">
        <v>107</v>
      </c>
      <c r="B31" s="36">
        <v>-15</v>
      </c>
      <c r="C31" s="36">
        <v>27</v>
      </c>
      <c r="D31" s="37">
        <v>-2.4</v>
      </c>
      <c r="E31" s="37">
        <v>0</v>
      </c>
      <c r="F31" s="38">
        <v>-12.2</v>
      </c>
      <c r="G31" s="38">
        <v>-124.4</v>
      </c>
      <c r="H31" s="38">
        <v>-240</v>
      </c>
      <c r="I31" s="2">
        <f t="shared" si="0"/>
        <v>0.48599428913694842</v>
      </c>
      <c r="K31" s="38"/>
      <c r="L31" s="38"/>
    </row>
    <row r="32" spans="1:12" ht="20.100000000000001" customHeight="1">
      <c r="A32" s="27" t="s">
        <v>108</v>
      </c>
      <c r="B32" s="36">
        <v>-7.4</v>
      </c>
      <c r="C32" s="36">
        <f>-0.6+1.6</f>
        <v>1</v>
      </c>
      <c r="D32" s="37">
        <v>4.4000000000000004</v>
      </c>
      <c r="E32" s="37">
        <v>0.9</v>
      </c>
      <c r="F32" s="38">
        <v>0</v>
      </c>
      <c r="G32" s="38">
        <v>329</v>
      </c>
      <c r="H32" s="38">
        <v>0</v>
      </c>
      <c r="I32" s="2">
        <f t="shared" si="0"/>
        <v>-1</v>
      </c>
      <c r="K32" s="38"/>
      <c r="L32" s="38"/>
    </row>
    <row r="33" spans="1:12" ht="20.100000000000001" customHeight="1">
      <c r="A33" s="27" t="s">
        <v>109</v>
      </c>
      <c r="B33" s="36">
        <v>-2641.3</v>
      </c>
      <c r="C33" s="36">
        <v>-1019.7</v>
      </c>
      <c r="D33" s="37">
        <v>0</v>
      </c>
      <c r="E33" s="37">
        <v>0</v>
      </c>
      <c r="F33" s="42">
        <v>-222.8</v>
      </c>
      <c r="G33" s="42">
        <v>0</v>
      </c>
      <c r="H33" s="42">
        <v>0</v>
      </c>
      <c r="I33" s="2">
        <f t="shared" si="0"/>
        <v>-1</v>
      </c>
      <c r="K33" s="38"/>
      <c r="L33" s="38"/>
    </row>
    <row r="34" spans="1:12" ht="20.100000000000001" customHeight="1">
      <c r="A34" s="30" t="s">
        <v>110</v>
      </c>
      <c r="B34" s="44">
        <f>SUM(B27:B33)</f>
        <v>-3188.4</v>
      </c>
      <c r="C34" s="44">
        <f t="shared" ref="C34:H34" si="1">SUM(C27:C33)</f>
        <v>-1229</v>
      </c>
      <c r="D34" s="44">
        <f t="shared" si="1"/>
        <v>-491.5</v>
      </c>
      <c r="E34" s="44">
        <f t="shared" si="1"/>
        <v>-1157.5</v>
      </c>
      <c r="F34" s="44">
        <f t="shared" si="1"/>
        <v>-1352.2000000000003</v>
      </c>
      <c r="G34" s="44">
        <f t="shared" si="1"/>
        <v>-71.999999999999886</v>
      </c>
      <c r="H34" s="44">
        <f t="shared" si="1"/>
        <v>-1028.8999999999999</v>
      </c>
      <c r="I34" s="2">
        <f t="shared" si="0"/>
        <v>-0.14919776161270404</v>
      </c>
      <c r="K34" s="38"/>
      <c r="L34" s="38"/>
    </row>
    <row r="35" spans="1:12" ht="20.100000000000001" customHeight="1">
      <c r="A35" s="27"/>
      <c r="B35" s="36"/>
      <c r="C35" s="36"/>
      <c r="D35" s="36"/>
      <c r="E35" s="37"/>
      <c r="F35" s="37"/>
      <c r="G35" s="37"/>
      <c r="H35" s="39"/>
      <c r="I35" s="2"/>
      <c r="K35" s="38"/>
      <c r="L35" s="38"/>
    </row>
    <row r="36" spans="1:12" ht="20.100000000000001" customHeight="1">
      <c r="A36" s="29" t="s">
        <v>111</v>
      </c>
      <c r="B36" s="36"/>
      <c r="C36" s="36"/>
      <c r="D36" s="36"/>
      <c r="E36" s="45"/>
      <c r="F36" s="45"/>
      <c r="G36" s="45"/>
      <c r="H36" s="39"/>
      <c r="I36" s="2"/>
      <c r="K36" s="38"/>
      <c r="L36" s="38"/>
    </row>
    <row r="37" spans="1:12" ht="20.100000000000001" customHeight="1">
      <c r="A37" s="27" t="s">
        <v>112</v>
      </c>
      <c r="B37" s="36">
        <v>-445.9</v>
      </c>
      <c r="C37" s="36">
        <v>-516.70000000000005</v>
      </c>
      <c r="D37" s="45">
        <v>-597.1</v>
      </c>
      <c r="E37" s="45">
        <v>-1325.7</v>
      </c>
      <c r="F37" s="38">
        <v>-1066.4000000000001</v>
      </c>
      <c r="G37" s="38">
        <v>-1368.3</v>
      </c>
      <c r="H37" s="38">
        <v>-2559.8000000000002</v>
      </c>
      <c r="I37" s="2">
        <f t="shared" si="0"/>
        <v>0.28358336575445175</v>
      </c>
      <c r="K37" s="38"/>
      <c r="L37" s="38"/>
    </row>
    <row r="38" spans="1:12" ht="20.100000000000001" customHeight="1">
      <c r="A38" s="27" t="s">
        <v>113</v>
      </c>
      <c r="B38" s="36">
        <v>-400</v>
      </c>
      <c r="C38" s="36">
        <v>-500</v>
      </c>
      <c r="D38" s="45">
        <v>-1146.2</v>
      </c>
      <c r="E38" s="45">
        <v>-410</v>
      </c>
      <c r="F38" s="38">
        <v>-1207.5</v>
      </c>
      <c r="G38" s="38">
        <v>-8560.2999999999993</v>
      </c>
      <c r="H38" s="38">
        <v>-4639.7</v>
      </c>
      <c r="I38" s="2">
        <f t="shared" si="0"/>
        <v>0.41925821127077367</v>
      </c>
      <c r="K38" s="38"/>
      <c r="L38" s="38"/>
    </row>
    <row r="39" spans="1:12" ht="20.100000000000001" customHeight="1">
      <c r="A39" s="27" t="s">
        <v>114</v>
      </c>
      <c r="B39" s="36">
        <v>582.70000000000005</v>
      </c>
      <c r="C39" s="36">
        <v>50.6</v>
      </c>
      <c r="D39" s="45">
        <v>21.8</v>
      </c>
      <c r="E39" s="45">
        <v>27.2</v>
      </c>
      <c r="F39" s="38">
        <v>37.9</v>
      </c>
      <c r="G39" s="38">
        <v>49</v>
      </c>
      <c r="H39" s="38">
        <v>81.8</v>
      </c>
      <c r="I39" s="2">
        <f t="shared" si="0"/>
        <v>-0.24458274966279725</v>
      </c>
      <c r="K39" s="38"/>
      <c r="L39" s="38"/>
    </row>
    <row r="40" spans="1:12" ht="20.100000000000001" customHeight="1">
      <c r="A40" s="27" t="s">
        <v>115</v>
      </c>
      <c r="B40" s="36">
        <v>2230.6</v>
      </c>
      <c r="C40" s="36">
        <v>0</v>
      </c>
      <c r="D40" s="45">
        <v>0</v>
      </c>
      <c r="E40" s="45">
        <v>0</v>
      </c>
      <c r="F40" s="38">
        <v>1486.3</v>
      </c>
      <c r="G40" s="38">
        <v>0</v>
      </c>
      <c r="H40" s="38">
        <v>495.6</v>
      </c>
      <c r="I40" s="2">
        <f t="shared" si="0"/>
        <v>-0.19337291633772657</v>
      </c>
      <c r="K40" s="38"/>
      <c r="L40" s="38"/>
    </row>
    <row r="41" spans="1:12" ht="20.100000000000001" customHeight="1">
      <c r="A41" s="27" t="s">
        <v>116</v>
      </c>
      <c r="B41" s="36">
        <v>-4.7</v>
      </c>
      <c r="C41" s="36">
        <v>-243</v>
      </c>
      <c r="D41" s="45">
        <v>-2.8</v>
      </c>
      <c r="E41" s="45">
        <v>-3.8</v>
      </c>
      <c r="F41" s="38">
        <v>-3.3</v>
      </c>
      <c r="G41" s="38">
        <v>-12.1</v>
      </c>
      <c r="H41" s="38">
        <v>-516.20000000000005</v>
      </c>
      <c r="I41" s="2">
        <f t="shared" si="0"/>
        <v>0.95673245715765209</v>
      </c>
      <c r="K41" s="38"/>
      <c r="L41" s="38"/>
    </row>
    <row r="42" spans="1:12" ht="20.100000000000001" customHeight="1">
      <c r="A42" s="28" t="s">
        <v>117</v>
      </c>
      <c r="B42" s="40">
        <v>0.9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2">
        <f t="shared" si="0"/>
        <v>-1</v>
      </c>
      <c r="K42" s="38"/>
      <c r="L42" s="38"/>
    </row>
    <row r="43" spans="1:12" ht="20.100000000000001" customHeight="1">
      <c r="A43" s="29" t="s">
        <v>118</v>
      </c>
      <c r="B43" s="36">
        <f>SUM(B37:B42)</f>
        <v>1963.6000000000001</v>
      </c>
      <c r="C43" s="36">
        <f t="shared" ref="C43:H43" si="2">SUM(C37:C42)</f>
        <v>-1209.0999999999999</v>
      </c>
      <c r="D43" s="36">
        <f t="shared" si="2"/>
        <v>-1724.3000000000002</v>
      </c>
      <c r="E43" s="36">
        <f t="shared" si="2"/>
        <v>-1712.3</v>
      </c>
      <c r="F43" s="36">
        <f t="shared" si="2"/>
        <v>-753</v>
      </c>
      <c r="G43" s="36">
        <f t="shared" si="2"/>
        <v>-9891.6999999999989</v>
      </c>
      <c r="H43" s="36">
        <f t="shared" si="2"/>
        <v>-7138.2999999999993</v>
      </c>
      <c r="I43" s="2">
        <f t="shared" si="0"/>
        <v>-2.2024787105406114</v>
      </c>
      <c r="K43" s="38"/>
      <c r="L43" s="38"/>
    </row>
    <row r="44" spans="1:12" ht="20.100000000000001" customHeight="1">
      <c r="A44" s="27"/>
      <c r="B44" s="36"/>
      <c r="C44" s="36"/>
      <c r="D44" s="36"/>
      <c r="E44" s="37"/>
      <c r="F44" s="37"/>
      <c r="G44" s="37"/>
      <c r="H44" s="39"/>
      <c r="I44" s="2"/>
      <c r="K44" s="38"/>
      <c r="L44" s="38"/>
    </row>
    <row r="45" spans="1:12" ht="20.100000000000001" customHeight="1">
      <c r="A45" s="29" t="s">
        <v>119</v>
      </c>
      <c r="B45" s="36">
        <v>441.1</v>
      </c>
      <c r="C45" s="36">
        <v>-619.79999999999995</v>
      </c>
      <c r="D45" s="37">
        <v>856.9</v>
      </c>
      <c r="E45" s="37">
        <v>406.6</v>
      </c>
      <c r="F45" s="38">
        <v>2522.4</v>
      </c>
      <c r="G45" s="38">
        <v>882.1</v>
      </c>
      <c r="H45" s="38">
        <v>319.60000000000002</v>
      </c>
      <c r="I45" s="2">
        <f t="shared" si="0"/>
        <v>-4.4985514410430527E-2</v>
      </c>
      <c r="K45" s="38"/>
      <c r="L45" s="38"/>
    </row>
    <row r="46" spans="1:12" ht="20.100000000000001" customHeight="1">
      <c r="A46" s="27" t="s">
        <v>120</v>
      </c>
      <c r="B46" s="36">
        <v>7.1</v>
      </c>
      <c r="C46" s="36">
        <v>-28.1</v>
      </c>
      <c r="D46" s="45">
        <v>5.2</v>
      </c>
      <c r="E46" s="45">
        <v>4.5999999999999996</v>
      </c>
      <c r="F46" s="38">
        <v>-5.3</v>
      </c>
      <c r="G46" s="38">
        <v>20.3</v>
      </c>
      <c r="H46" s="38">
        <v>-3.1</v>
      </c>
      <c r="I46" s="2">
        <f t="shared" si="0"/>
        <v>-1.8883542658600114</v>
      </c>
      <c r="K46" s="38"/>
      <c r="L46" s="38"/>
    </row>
    <row r="47" spans="1:12" ht="20.100000000000001" customHeight="1">
      <c r="A47" s="27" t="s">
        <v>121</v>
      </c>
      <c r="B47" s="36">
        <v>448.2</v>
      </c>
      <c r="C47" s="36">
        <v>-647.9</v>
      </c>
      <c r="D47" s="45">
        <v>862.1</v>
      </c>
      <c r="E47" s="45">
        <v>411.2</v>
      </c>
      <c r="F47" s="38">
        <v>2517.1</v>
      </c>
      <c r="G47" s="38">
        <v>902.4</v>
      </c>
      <c r="H47" s="38">
        <v>316.5</v>
      </c>
      <c r="I47" s="2">
        <f t="shared" si="0"/>
        <v>-4.848738221906812E-2</v>
      </c>
      <c r="K47" s="38"/>
      <c r="L47" s="38"/>
    </row>
    <row r="48" spans="1:12" ht="20.100000000000001" customHeight="1">
      <c r="A48" s="28" t="s">
        <v>122</v>
      </c>
      <c r="B48" s="40">
        <v>2458.6999999999998</v>
      </c>
      <c r="C48" s="40">
        <v>2906.9</v>
      </c>
      <c r="D48" s="41">
        <v>2259</v>
      </c>
      <c r="E48" s="41">
        <v>3121.1</v>
      </c>
      <c r="F48" s="42">
        <v>3532.3</v>
      </c>
      <c r="G48" s="42">
        <v>6049.4</v>
      </c>
      <c r="H48" s="42">
        <v>6951.8</v>
      </c>
      <c r="I48" s="2">
        <f t="shared" si="0"/>
        <v>0.16007089938527019</v>
      </c>
      <c r="K48" s="38"/>
      <c r="L48" s="38"/>
    </row>
    <row r="49" spans="1:14" ht="20.100000000000001" customHeight="1">
      <c r="A49" s="29" t="s">
        <v>123</v>
      </c>
      <c r="B49" s="36">
        <v>2906.9</v>
      </c>
      <c r="C49" s="36">
        <v>2259</v>
      </c>
      <c r="D49" s="37">
        <v>3121.1</v>
      </c>
      <c r="E49" s="37">
        <v>3532.3</v>
      </c>
      <c r="F49" s="43">
        <v>6049.4</v>
      </c>
      <c r="G49" s="43">
        <v>6951.8</v>
      </c>
      <c r="H49" s="43">
        <v>7268.3</v>
      </c>
      <c r="I49" s="2">
        <f t="shared" si="0"/>
        <v>0.13987580676308431</v>
      </c>
      <c r="K49" s="38"/>
      <c r="L49" s="38"/>
    </row>
    <row r="50" spans="1:14" ht="20.100000000000001" customHeight="1">
      <c r="A50" s="27"/>
      <c r="B50" s="36"/>
      <c r="C50" s="36"/>
      <c r="D50" s="36"/>
      <c r="E50" s="39"/>
      <c r="F50" s="39"/>
      <c r="G50" s="39"/>
      <c r="H50" s="39"/>
      <c r="I50" s="2"/>
      <c r="K50" s="38"/>
      <c r="L50" s="38"/>
      <c r="N50" s="46"/>
    </row>
    <row r="51" spans="1:14" ht="20.100000000000001" customHeight="1">
      <c r="A51" s="29" t="s">
        <v>124</v>
      </c>
      <c r="B51" s="36"/>
      <c r="C51" s="36"/>
      <c r="D51" s="36"/>
      <c r="E51" s="39"/>
      <c r="F51" s="39"/>
      <c r="G51" s="39"/>
      <c r="H51" s="39"/>
      <c r="I51" s="2"/>
      <c r="K51" s="38"/>
      <c r="L51" s="38"/>
    </row>
    <row r="52" spans="1:14" ht="20.100000000000001" customHeight="1">
      <c r="A52" s="27" t="s">
        <v>125</v>
      </c>
      <c r="B52" s="36">
        <v>0</v>
      </c>
      <c r="C52" s="36">
        <v>0</v>
      </c>
      <c r="D52" s="37">
        <v>24.2</v>
      </c>
      <c r="E52" s="37">
        <v>85.9</v>
      </c>
      <c r="F52" s="38">
        <v>-46.9</v>
      </c>
      <c r="G52" s="38">
        <v>29.3</v>
      </c>
      <c r="H52" s="38">
        <v>50.3</v>
      </c>
      <c r="I52" s="2"/>
      <c r="K52" s="38"/>
      <c r="L52" s="38"/>
    </row>
    <row r="53" spans="1:14" ht="20.100000000000001" customHeight="1">
      <c r="A53" s="27" t="s">
        <v>126</v>
      </c>
      <c r="B53" s="36">
        <v>0</v>
      </c>
      <c r="C53" s="36">
        <v>0</v>
      </c>
      <c r="D53" s="37">
        <v>37.299999999999997</v>
      </c>
      <c r="E53" s="38">
        <v>38.9</v>
      </c>
      <c r="F53" s="38">
        <v>32.1</v>
      </c>
      <c r="G53" s="38">
        <v>36.6</v>
      </c>
      <c r="H53" s="38">
        <v>42.4</v>
      </c>
      <c r="I53" s="2"/>
      <c r="K53" s="38"/>
      <c r="L53" s="38"/>
    </row>
    <row r="54" spans="1:14" ht="20.100000000000001" customHeight="1">
      <c r="A54" s="27" t="s">
        <v>127</v>
      </c>
      <c r="B54" s="36">
        <v>-55.7</v>
      </c>
      <c r="C54" s="36">
        <v>-91.4</v>
      </c>
      <c r="D54" s="37">
        <v>-61</v>
      </c>
      <c r="E54" s="38">
        <v>-59.9</v>
      </c>
      <c r="F54" s="38">
        <v>-64.099999999999994</v>
      </c>
      <c r="G54" s="38">
        <v>-83</v>
      </c>
      <c r="H54" s="38">
        <v>-82.2</v>
      </c>
      <c r="I54" s="2">
        <f t="shared" si="0"/>
        <v>5.7170977070612583E-2</v>
      </c>
      <c r="K54" s="38"/>
      <c r="L54" s="38"/>
    </row>
    <row r="55" spans="1:14">
      <c r="A55" s="27" t="s">
        <v>128</v>
      </c>
      <c r="B55" s="36">
        <v>-115.9</v>
      </c>
      <c r="C55" s="36">
        <v>-475</v>
      </c>
      <c r="D55" s="37">
        <v>-554.4</v>
      </c>
      <c r="E55" s="38">
        <v>-678.7</v>
      </c>
      <c r="F55" s="38">
        <v>-650.20000000000005</v>
      </c>
      <c r="G55" s="38">
        <v>-1235</v>
      </c>
      <c r="H55" s="38">
        <v>-1734.6</v>
      </c>
      <c r="I55" s="2">
        <f t="shared" si="0"/>
        <v>0.47188439487062039</v>
      </c>
      <c r="K55" s="38"/>
      <c r="L55" s="38"/>
    </row>
    <row r="59" spans="1:14">
      <c r="H59" s="1"/>
    </row>
    <row r="60" spans="1:14" ht="15.75">
      <c r="A60" s="24"/>
      <c r="C60" s="49"/>
      <c r="D60" s="49"/>
      <c r="E60" s="49"/>
      <c r="F60" s="49"/>
      <c r="G60" s="49"/>
      <c r="H60" s="49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4F68-65CF-400C-AA1C-13573744062E}">
  <dimension ref="B1:N35"/>
  <sheetViews>
    <sheetView workbookViewId="0">
      <pane ySplit="1" topLeftCell="A2" activePane="bottomLeft" state="frozen"/>
      <selection pane="bottomLeft" activeCell="K6" sqref="K6"/>
    </sheetView>
  </sheetViews>
  <sheetFormatPr defaultRowHeight="15"/>
  <cols>
    <col min="1" max="1" width="3.28515625" customWidth="1"/>
    <col min="2" max="2" width="47.42578125" bestFit="1" customWidth="1"/>
    <col min="3" max="9" width="20.7109375" customWidth="1"/>
    <col min="10" max="10" width="18.5703125" bestFit="1" customWidth="1"/>
  </cols>
  <sheetData>
    <row r="1" spans="2:14" s="75" customFormat="1" ht="20.100000000000001" customHeight="1">
      <c r="B1" s="72"/>
      <c r="C1" s="73">
        <v>2017</v>
      </c>
      <c r="D1" s="73">
        <v>2018</v>
      </c>
      <c r="E1" s="73">
        <v>2019</v>
      </c>
      <c r="F1" s="73">
        <v>2020</v>
      </c>
      <c r="G1" s="73">
        <v>2021</v>
      </c>
      <c r="H1" s="73">
        <v>2022</v>
      </c>
      <c r="I1" s="72" t="s">
        <v>129</v>
      </c>
      <c r="J1" s="75" t="s">
        <v>130</v>
      </c>
      <c r="K1" s="75" t="s">
        <v>283</v>
      </c>
    </row>
    <row r="2" spans="2:14" s="75" customFormat="1" ht="20.100000000000001" customHeight="1">
      <c r="B2" s="24" t="s">
        <v>131</v>
      </c>
      <c r="C2" s="71">
        <v>163.0992</v>
      </c>
      <c r="D2" s="71">
        <v>147.3151</v>
      </c>
      <c r="E2" s="71">
        <v>284.65690000000001</v>
      </c>
      <c r="F2" s="71">
        <v>473.32979999999998</v>
      </c>
      <c r="G2" s="71">
        <v>776.91959999999995</v>
      </c>
      <c r="H2" s="71">
        <v>540.06150000000002</v>
      </c>
      <c r="I2" s="71">
        <f>AVERAGE(C2:H2)</f>
        <v>397.5636833333333</v>
      </c>
      <c r="J2" s="112">
        <f>((H2/C2)^(1/5)-1)</f>
        <v>0.27056906585654072</v>
      </c>
    </row>
    <row r="3" spans="2:14" s="75" customFormat="1" ht="20.100000000000001" customHeight="1">
      <c r="B3" s="24" t="s">
        <v>132</v>
      </c>
      <c r="C3" s="25">
        <f>Balance_sheet!B42/Balance_sheet!B54</f>
        <v>0.40752876754504119</v>
      </c>
      <c r="D3" s="25">
        <f>Balance_sheet!C42/Balance_sheet!C54</f>
        <v>0.42190704626829351</v>
      </c>
      <c r="E3" s="25">
        <f>Balance_sheet!F42/Balance_sheet!F54</f>
        <v>0.4435518082511401</v>
      </c>
      <c r="F3" s="25">
        <f>Balance_sheet!I42/Balance_sheet!I54</f>
        <v>0.49150267352222798</v>
      </c>
      <c r="G3" s="25">
        <f>Balance_sheet!L42/Balance_sheet!L54</f>
        <v>0.66456286593232117</v>
      </c>
      <c r="H3" s="25">
        <f>Balance_sheet!O42/Balance_sheet!O54</f>
        <v>0.75728091150510746</v>
      </c>
      <c r="I3" s="25">
        <f t="shared" ref="I3:I27" si="0">AVERAGE(C3:H3)</f>
        <v>0.53105567883735516</v>
      </c>
      <c r="J3" s="112">
        <f t="shared" ref="J3:J27" si="1">((H3/C3)^(1/5)-1)</f>
        <v>0.13193046236098627</v>
      </c>
    </row>
    <row r="4" spans="2:14" s="75" customFormat="1" ht="20.100000000000001" customHeight="1">
      <c r="B4" s="24" t="s">
        <v>133</v>
      </c>
      <c r="C4" s="25">
        <f>Balance_sheet!B52/Balance_sheet!B54</f>
        <v>0.5924712324549587</v>
      </c>
      <c r="D4" s="25">
        <f>Balance_sheet!C52/Balance_sheet!C54</f>
        <v>0.57809295373170644</v>
      </c>
      <c r="E4" s="25">
        <f>Balance_sheet!F52/Balance_sheet!F54</f>
        <v>0.55644819174885984</v>
      </c>
      <c r="F4" s="25">
        <f>Balance_sheet!I52/Balance_sheet!I54</f>
        <v>0.5084973264777719</v>
      </c>
      <c r="G4" s="25">
        <f>Balance_sheet!L52/Balance_sheet!L54</f>
        <v>0.33543713406767889</v>
      </c>
      <c r="H4" s="25">
        <f>Balance_sheet!O52/Balance_sheet!O54</f>
        <v>0.24271908849489263</v>
      </c>
      <c r="I4" s="25">
        <f t="shared" si="0"/>
        <v>0.46894432116264473</v>
      </c>
      <c r="J4" s="112">
        <f t="shared" si="1"/>
        <v>-0.16345880404068125</v>
      </c>
      <c r="N4" s="75" t="s">
        <v>136</v>
      </c>
    </row>
    <row r="5" spans="2:14" s="75" customFormat="1" ht="20.100000000000001" customHeight="1">
      <c r="B5" s="24" t="s">
        <v>134</v>
      </c>
      <c r="C5" s="25">
        <f>-Income_statement!B15/Income_statement!B14</f>
        <v>0.12806562316899639</v>
      </c>
      <c r="D5" s="25">
        <f>-Income_statement!C15/Income_statement!C14</f>
        <v>0.11971399387129725</v>
      </c>
      <c r="E5" s="25">
        <f>-Income_statement!F15/Income_statement!F14</f>
        <v>6.9310868464820291E-2</v>
      </c>
      <c r="F5" s="25">
        <f>-Income_statement!I15/Income_statement!I14</f>
        <v>0.13730518348852264</v>
      </c>
      <c r="G5" s="25">
        <f>-Income_statement!L15/Income_statement!L14</f>
        <v>0.15232272015509657</v>
      </c>
      <c r="H5" s="25">
        <f>-Income_statement!O15/Income_statement!O14</f>
        <v>0.15023001502455041</v>
      </c>
      <c r="I5" s="25">
        <f t="shared" si="0"/>
        <v>0.12615806736221391</v>
      </c>
      <c r="J5" s="112">
        <f t="shared" si="1"/>
        <v>3.2440015612843487E-2</v>
      </c>
    </row>
    <row r="6" spans="2:14" s="75" customFormat="1" ht="20.100000000000001" customHeight="1">
      <c r="B6" s="24" t="s">
        <v>135</v>
      </c>
      <c r="C6" s="25">
        <f>-(Income_statement!B15/((Balance_sheet!B36+Balance_sheet!B32))*(1-C5))</f>
        <v>8.8193540908434578E-2</v>
      </c>
      <c r="D6" s="25">
        <f>-(Income_statement!C15/((Balance_sheet!C36+Balance_sheet!C32))*(1-D5))</f>
        <v>0.10226616876089606</v>
      </c>
      <c r="E6" s="25">
        <f>-(Income_statement!F15/((Balance_sheet!F36+Balance_sheet!F32))*(1-E5))</f>
        <v>5.7398933988126608E-2</v>
      </c>
      <c r="F6" s="25">
        <f>-(Income_statement!I15/((Balance_sheet!I36+Balance_sheet!I32))*(1-F5))</f>
        <v>0.10170069499082549</v>
      </c>
      <c r="G6" s="25">
        <f>-(Income_statement!L15/((Balance_sheet!L36+Balance_sheet!L32))*(1-G5))</f>
        <v>0.18887405895019402</v>
      </c>
      <c r="H6" s="25">
        <f>-(Income_statement!O15/((Balance_sheet!O36+Balance_sheet!O32))*(1-H5))</f>
        <v>0.19345411426807074</v>
      </c>
      <c r="I6" s="25">
        <f>AVERAGE(C6:H6)</f>
        <v>0.12198125197775793</v>
      </c>
      <c r="J6" s="112">
        <f>((H6/C6)^(1/5)-1)</f>
        <v>0.17011416872579699</v>
      </c>
      <c r="K6" s="25">
        <f>_xlfn.STDEV.S(C6:H6)</f>
        <v>5.6027650999818865E-2</v>
      </c>
      <c r="N6" s="75" t="s">
        <v>270</v>
      </c>
    </row>
    <row r="7" spans="2:14" s="75" customFormat="1" ht="20.100000000000001" customHeight="1">
      <c r="B7" s="24" t="s">
        <v>137</v>
      </c>
      <c r="C7" s="25">
        <f>Balance_sheet!B42/Balance_sheet!B52</f>
        <v>0.68784566274451586</v>
      </c>
      <c r="D7" s="25">
        <f>Balance_sheet!C42/Balance_sheet!C52</f>
        <v>0.72982561635598309</v>
      </c>
      <c r="E7" s="25">
        <f>Balance_sheet!F42/Balance_sheet!F52</f>
        <v>0.79711249821317964</v>
      </c>
      <c r="F7" s="25">
        <f>Balance_sheet!I42/Balance_sheet!I52</f>
        <v>0.96657867785999685</v>
      </c>
      <c r="G7" s="25">
        <f>Balance_sheet!L42/Balance_sheet!L52</f>
        <v>1.981184545293178</v>
      </c>
      <c r="H7" s="25">
        <f>Balance_sheet!O42/Balance_sheet!O52</f>
        <v>3.1199891042811094</v>
      </c>
      <c r="I7" s="25">
        <f t="shared" si="0"/>
        <v>1.3804226841246603</v>
      </c>
      <c r="J7" s="112">
        <f t="shared" si="1"/>
        <v>0.35310785389705113</v>
      </c>
    </row>
    <row r="8" spans="2:14" s="75" customFormat="1" ht="20.100000000000001" customHeight="1">
      <c r="B8" s="24" t="s">
        <v>138</v>
      </c>
      <c r="C8" s="74">
        <f>Balance_sheet!B12/Balance_sheet!B34</f>
        <v>2.8030914826498425</v>
      </c>
      <c r="D8" s="74">
        <f>Balance_sheet!C12/Balance_sheet!C34</f>
        <v>2.7773411746090351</v>
      </c>
      <c r="E8" s="74">
        <f>Balance_sheet!F12/Balance_sheet!F34</f>
        <v>2.5843292643957305</v>
      </c>
      <c r="F8" s="74">
        <f>Balance_sheet!I12/Balance_sheet!I34</f>
        <v>2.4123570833648822</v>
      </c>
      <c r="G8" s="74">
        <f>Balance_sheet!L12/Balance_sheet!L34</f>
        <v>1.479118555862742</v>
      </c>
      <c r="H8" s="74">
        <f>Balance_sheet!O12/Balance_sheet!O34</f>
        <v>1.2825518806023268</v>
      </c>
      <c r="I8" s="74">
        <f t="shared" si="0"/>
        <v>2.2231315735807597</v>
      </c>
      <c r="J8" s="112">
        <f t="shared" si="1"/>
        <v>-0.14476092719915246</v>
      </c>
      <c r="N8" s="75" t="s">
        <v>139</v>
      </c>
    </row>
    <row r="9" spans="2:14" s="75" customFormat="1" ht="20.100000000000001" customHeight="1">
      <c r="B9" s="24" t="s">
        <v>140</v>
      </c>
      <c r="C9" s="25">
        <f>Balance_sheet!B29/Income_statement!B4</f>
        <v>9.3420509444698568E-2</v>
      </c>
      <c r="D9" s="25">
        <f>Balance_sheet!C29/Income_statement!C4</f>
        <v>8.8084795321637432E-2</v>
      </c>
      <c r="E9" s="25">
        <f>Balance_sheet!F29/Income_statement!F4</f>
        <v>8.9864636209813872E-2</v>
      </c>
      <c r="F9" s="25">
        <f>Balance_sheet!I29/Income_statement!I4</f>
        <v>9.8572808241227605E-2</v>
      </c>
      <c r="G9" s="25">
        <f>Balance_sheet!L29/Income_statement!L4</f>
        <v>0.11371232067057117</v>
      </c>
      <c r="H9" s="25">
        <f>Balance_sheet!O29/Income_statement!O4</f>
        <v>0.12115201148610992</v>
      </c>
      <c r="I9" s="25">
        <f t="shared" si="0"/>
        <v>0.10080118022900976</v>
      </c>
      <c r="J9" s="112">
        <f>((H9/C9)^(1/5)-1)</f>
        <v>5.3362078646453481E-2</v>
      </c>
    </row>
    <row r="10" spans="2:14" s="75" customFormat="1" ht="20.100000000000001" customHeight="1">
      <c r="B10" s="24" t="s">
        <v>141</v>
      </c>
      <c r="C10" s="25">
        <f>Balance_sheet!B6/Income_statement!B4</f>
        <v>0.1941713992435315</v>
      </c>
      <c r="D10" s="25">
        <f>Balance_sheet!C6/Income_statement!C4</f>
        <v>0.13689692982456142</v>
      </c>
      <c r="E10" s="25">
        <f>Balance_sheet!F6/Income_statement!F4</f>
        <v>0.15116751269035533</v>
      </c>
      <c r="F10" s="25">
        <f>Balance_sheet!I6/Income_statement!I4</f>
        <v>9.3736810101226878E-2</v>
      </c>
      <c r="G10" s="25">
        <f>Balance_sheet!L6/Income_statement!L4</f>
        <v>0.16269947880285854</v>
      </c>
      <c r="H10" s="25">
        <f>Balance_sheet!O6/Income_statement!O4</f>
        <v>0.25143812519481989</v>
      </c>
      <c r="I10" s="25">
        <f t="shared" si="0"/>
        <v>0.1650183759762256</v>
      </c>
      <c r="J10" s="112">
        <f t="shared" si="1"/>
        <v>5.3050439943533645E-2</v>
      </c>
    </row>
    <row r="11" spans="2:14" s="75" customFormat="1" ht="20.100000000000001" customHeight="1">
      <c r="B11" s="24" t="s">
        <v>143</v>
      </c>
      <c r="C11" s="50">
        <f>(Cashflow!C27-Cashflow!B27)+Cashflow!C8</f>
        <v>394.90000000000003</v>
      </c>
      <c r="D11" s="50">
        <f>(Cashflow!D27-Cashflow!C27)+Cashflow!D8</f>
        <v>187.59999999999997</v>
      </c>
      <c r="E11" s="50">
        <f>(Cashflow!E27-Cashflow!D27)+Cashflow!E8</f>
        <v>255.89999999999998</v>
      </c>
      <c r="F11" s="50">
        <f>(Cashflow!F27-Cashflow!E27)+Cashflow!F8</f>
        <v>295.40000000000003</v>
      </c>
      <c r="G11" s="50">
        <f>(Cashflow!G27-Cashflow!F27)+Cashflow!G8</f>
        <v>532.29999999999995</v>
      </c>
      <c r="H11" s="50">
        <f>(Cashflow!H27-Cashflow!G27)+Cashflow!H8</f>
        <v>202.50000000000011</v>
      </c>
      <c r="I11" s="50">
        <f t="shared" si="0"/>
        <v>311.43333333333334</v>
      </c>
      <c r="J11" s="112">
        <f t="shared" si="1"/>
        <v>-0.12504124978675246</v>
      </c>
    </row>
    <row r="12" spans="2:14" s="75" customFormat="1" ht="20.100000000000001" customHeight="1">
      <c r="B12" s="24" t="s">
        <v>271</v>
      </c>
      <c r="C12" s="51">
        <f>C11/Cashflow!B8</f>
        <v>1.1064724012328384</v>
      </c>
      <c r="D12" s="51">
        <f>D11/Cashflow!C8</f>
        <v>0.44934131736526939</v>
      </c>
      <c r="E12" s="51">
        <f>E11/Cashflow!D8</f>
        <v>0.60539389638041163</v>
      </c>
      <c r="F12" s="51">
        <f>F11/Cashflow!E8</f>
        <v>0.65863991081382389</v>
      </c>
      <c r="G12" s="51">
        <f>G11/Cashflow!F8</f>
        <v>1.0845558272208637</v>
      </c>
      <c r="H12" s="51">
        <f>H11/Cashflow!G8</f>
        <v>0.42993630573248431</v>
      </c>
      <c r="I12" s="51">
        <f t="shared" si="0"/>
        <v>0.72238994312428184</v>
      </c>
      <c r="J12" s="112">
        <f t="shared" si="1"/>
        <v>-0.1722623553169067</v>
      </c>
    </row>
    <row r="13" spans="2:14" s="75" customFormat="1" ht="20.100000000000001" customHeight="1">
      <c r="B13" s="24" t="s">
        <v>269</v>
      </c>
      <c r="C13" s="25">
        <f>Balance_sheet!B10/Income_statement!B4</f>
        <v>0.32976669976681128</v>
      </c>
      <c r="D13" s="25">
        <f>Balance_sheet!C10/Income_statement!C4</f>
        <v>0.31428179824561403</v>
      </c>
      <c r="E13" s="25">
        <f>Balance_sheet!F10/Income_statement!F4</f>
        <v>0.32226734348561759</v>
      </c>
      <c r="F13" s="25">
        <f>Balance_sheet!I10/Income_statement!I4</f>
        <v>0.32688772042779979</v>
      </c>
      <c r="G13" s="25">
        <f>Balance_sheet!L10/Income_statement!L4</f>
        <v>0.27828703454945997</v>
      </c>
      <c r="H13" s="25">
        <f>Balance_sheet!O10/Income_statement!O4</f>
        <v>0.34003513842840544</v>
      </c>
      <c r="I13" s="25">
        <f t="shared" si="0"/>
        <v>0.31858762248395134</v>
      </c>
      <c r="J13" s="112">
        <f>((H13/C13)^(1/5)-1)</f>
        <v>6.1515488488366188E-3</v>
      </c>
    </row>
    <row r="14" spans="2:14" s="75" customFormat="1" ht="20.100000000000001" customHeight="1">
      <c r="B14" s="24" t="s">
        <v>144</v>
      </c>
      <c r="C14" s="25">
        <f>Income_statement!B18/Income_statement!B4</f>
        <v>0.23058899661932225</v>
      </c>
      <c r="D14" s="25">
        <f>Income_statement!C18/Income_statement!C4</f>
        <v>0.23680555555555555</v>
      </c>
      <c r="E14" s="25">
        <f>Income_statement!F18/Income_statement!F4</f>
        <v>0.21931472081218276</v>
      </c>
      <c r="F14" s="25">
        <f>Income_statement!I18/Income_statement!I4</f>
        <v>0.25422613298994884</v>
      </c>
      <c r="G14" s="25">
        <f>Income_statement!L18/Income_statement!L4</f>
        <v>0.31611412605448391</v>
      </c>
      <c r="H14" s="25">
        <f>Income_statement!O18/Income_statement!O4</f>
        <v>0.26562573795422556</v>
      </c>
      <c r="I14" s="25">
        <f t="shared" si="0"/>
        <v>0.25377921166428646</v>
      </c>
      <c r="J14" s="112">
        <f t="shared" si="1"/>
        <v>2.8694256103539262E-2</v>
      </c>
    </row>
    <row r="15" spans="2:14" s="75" customFormat="1" ht="20.100000000000001" customHeight="1">
      <c r="B15" s="24" t="s">
        <v>145</v>
      </c>
      <c r="C15" s="25">
        <f>Income_statement!B18/Balance_sheet!B52</f>
        <v>0.19178018633309823</v>
      </c>
      <c r="D15" s="25">
        <f>Income_statement!C18/Balance_sheet!C52</f>
        <v>0.22262692208573145</v>
      </c>
      <c r="E15" s="25">
        <f>Income_statement!F18/Balance_sheet!F52</f>
        <v>0.20586553580788108</v>
      </c>
      <c r="F15" s="25">
        <f>Income_statement!I18/Balance_sheet!I52</f>
        <v>0.25629985431361518</v>
      </c>
      <c r="G15" s="25">
        <f>Income_statement!L18/Balance_sheet!L52</f>
        <v>0.58016290949253491</v>
      </c>
      <c r="H15" s="25">
        <f>Income_statement!O18/Balance_sheet!O52</f>
        <v>0.63833023108003817</v>
      </c>
      <c r="I15" s="25">
        <f t="shared" si="0"/>
        <v>0.34917760651881652</v>
      </c>
      <c r="J15" s="112">
        <f t="shared" si="1"/>
        <v>0.27188643457411299</v>
      </c>
      <c r="N15" s="75" t="s">
        <v>142</v>
      </c>
    </row>
    <row r="16" spans="2:14" s="75" customFormat="1" ht="20.100000000000001" customHeight="1">
      <c r="B16" s="24" t="s">
        <v>146</v>
      </c>
      <c r="C16" s="50">
        <f>Income_statement!B18/Income_statement!B24</f>
        <v>4.7884615384615374</v>
      </c>
      <c r="D16" s="50">
        <f>Income_statement!C18/Income_statement!C24</f>
        <v>6.0778611632270172</v>
      </c>
      <c r="E16" s="50">
        <f>Income_statement!F18/Income_statement!F24</f>
        <v>6.1487191650853887</v>
      </c>
      <c r="F16" s="50">
        <f>Income_statement!I18/Income_statement!I24</f>
        <v>8.4793605344786442</v>
      </c>
      <c r="G16" s="50">
        <f>Income_statement!L18/Income_statement!L24</f>
        <v>14.335282651072125</v>
      </c>
      <c r="H16" s="50">
        <f>Income_statement!O18/Income_statement!O24</f>
        <v>14.131155778894472</v>
      </c>
      <c r="I16" s="50">
        <f t="shared" si="0"/>
        <v>8.9934734718698639</v>
      </c>
      <c r="J16" s="112">
        <f t="shared" si="1"/>
        <v>0.24164183252653659</v>
      </c>
    </row>
    <row r="17" spans="2:10" s="75" customFormat="1" ht="20.100000000000001" customHeight="1">
      <c r="B17" s="24" t="s">
        <v>147</v>
      </c>
      <c r="C17" s="50">
        <f>Income_statement!B18/Cashflow!C45</f>
        <v>-3.3344627299128753</v>
      </c>
      <c r="D17" s="50">
        <f>Income_statement!C18/Cashflow!D45</f>
        <v>3.024390243902439</v>
      </c>
      <c r="E17" s="50">
        <f>Income_statement!F18/Cashflow!E45</f>
        <v>6.3755533694048205</v>
      </c>
      <c r="F17" s="50">
        <f>Income_statement!I18/Cashflow!F45</f>
        <v>1.4088566444655881</v>
      </c>
      <c r="G17" s="50">
        <f>Income_statement!L18/Cashflow!G45</f>
        <v>6.6695386010656383</v>
      </c>
      <c r="H17" s="50">
        <f>Income_statement!O18/Cashflow!H45</f>
        <v>17.597622027534417</v>
      </c>
      <c r="I17" s="50">
        <f t="shared" si="0"/>
        <v>5.2902496927433384</v>
      </c>
      <c r="J17" s="112">
        <f t="shared" si="1"/>
        <v>-2.3947154876765131</v>
      </c>
    </row>
    <row r="18" spans="2:10" s="75" customFormat="1" ht="20.100000000000001" customHeight="1">
      <c r="B18" s="24" t="s">
        <v>148</v>
      </c>
      <c r="C18" s="50">
        <f t="shared" ref="C18:H18" si="2">C2/C16</f>
        <v>34.060877108433743</v>
      </c>
      <c r="D18" s="50">
        <f t="shared" si="2"/>
        <v>24.237983732057415</v>
      </c>
      <c r="E18" s="50">
        <f t="shared" si="2"/>
        <v>46.295316529722641</v>
      </c>
      <c r="F18" s="50">
        <f t="shared" si="2"/>
        <v>55.82140281396854</v>
      </c>
      <c r="G18" s="50">
        <f t="shared" si="2"/>
        <v>54.196322382376934</v>
      </c>
      <c r="H18" s="50">
        <f t="shared" si="2"/>
        <v>38.217786885245907</v>
      </c>
      <c r="I18" s="50">
        <f t="shared" si="0"/>
        <v>42.138281575300866</v>
      </c>
      <c r="J18" s="112">
        <f t="shared" si="1"/>
        <v>2.3297566634930433E-2</v>
      </c>
    </row>
    <row r="19" spans="2:10" s="75" customFormat="1" ht="20.100000000000001" customHeight="1">
      <c r="B19" s="24" t="s">
        <v>149</v>
      </c>
      <c r="C19" s="50">
        <f>Balance_sheet!B52</f>
        <v>10776.4</v>
      </c>
      <c r="D19" s="50">
        <f>Balance_sheet!C52</f>
        <v>11641</v>
      </c>
      <c r="E19" s="50">
        <f>Balance_sheet!F52</f>
        <v>12592.2</v>
      </c>
      <c r="F19" s="50">
        <f>Balance_sheet!I52</f>
        <v>13865.4</v>
      </c>
      <c r="G19" s="50">
        <f>Balance_sheet!L52</f>
        <v>10140.6</v>
      </c>
      <c r="H19" s="50">
        <f>Balance_sheet!O52</f>
        <v>8810.7999999999993</v>
      </c>
      <c r="I19" s="50">
        <f t="shared" si="0"/>
        <v>11304.400000000001</v>
      </c>
      <c r="J19" s="112">
        <f t="shared" si="1"/>
        <v>-3.94757628883593E-2</v>
      </c>
    </row>
    <row r="20" spans="2:10" s="75" customFormat="1" ht="20.100000000000001" customHeight="1">
      <c r="B20" s="24" t="s">
        <v>150</v>
      </c>
      <c r="C20" s="50">
        <f>C2*Income_statement!B24</f>
        <v>70393.614719999998</v>
      </c>
      <c r="D20" s="50">
        <f>D2*Income_statement!C24</f>
        <v>62815.158639999994</v>
      </c>
      <c r="E20" s="50">
        <f>E2*Income_statement!F24</f>
        <v>120011.34904000002</v>
      </c>
      <c r="F20" s="50">
        <f>F2*Income_statement!I24</f>
        <v>198372.51918</v>
      </c>
      <c r="G20" s="50">
        <f>G2*Income_statement!L24</f>
        <v>318847.80383999995</v>
      </c>
      <c r="H20" s="50">
        <f>H2*Income_statement!O24</f>
        <v>214944.47700000001</v>
      </c>
      <c r="I20" s="50">
        <f t="shared" si="0"/>
        <v>164230.82040333332</v>
      </c>
      <c r="J20" s="112">
        <f t="shared" si="1"/>
        <v>0.25013986598519167</v>
      </c>
    </row>
    <row r="21" spans="2:10" s="75" customFormat="1" ht="20.100000000000001" customHeight="1">
      <c r="B21" s="24" t="s">
        <v>151</v>
      </c>
      <c r="C21" s="50">
        <f>C2/(C19/Income_statement!B24)</f>
        <v>6.5322013585241834</v>
      </c>
      <c r="D21" s="50">
        <f>D2/(D19/Income_statement!C24)</f>
        <v>5.3960277158319734</v>
      </c>
      <c r="E21" s="50">
        <f>E2/(E19/Income_statement!F24)</f>
        <v>9.5306101427868057</v>
      </c>
      <c r="F21" s="50">
        <f>F2/(F19/Income_statement!I24)</f>
        <v>14.307017408801768</v>
      </c>
      <c r="G21" s="50">
        <f>G2/(G19/Income_statement!L24)</f>
        <v>31.442696077155194</v>
      </c>
      <c r="H21" s="50">
        <f>H2/(H19/Income_statement!O24)</f>
        <v>24.395568733826668</v>
      </c>
      <c r="I21" s="50">
        <f t="shared" si="0"/>
        <v>15.267353572821099</v>
      </c>
      <c r="J21" s="112">
        <f t="shared" si="1"/>
        <v>0.3015182935356675</v>
      </c>
    </row>
    <row r="22" spans="2:10" s="75" customFormat="1" ht="20.100000000000001" customHeight="1">
      <c r="B22" s="24" t="s">
        <v>152</v>
      </c>
      <c r="C22" s="50">
        <f>C20/Cashflow!C45</f>
        <v>-113.57472526621491</v>
      </c>
      <c r="D22" s="50">
        <f>D20/Cashflow!D45</f>
        <v>73.305121531100468</v>
      </c>
      <c r="E22" s="50">
        <f>E20/Cashflow!E45</f>
        <v>295.1582612887359</v>
      </c>
      <c r="F22" s="50">
        <f>F20/Cashflow!F45</f>
        <v>78.64435425784967</v>
      </c>
      <c r="G22" s="50">
        <f>G20/Cashflow!G45</f>
        <v>361.46446416506058</v>
      </c>
      <c r="H22" s="50">
        <f>H20/Cashflow!H45</f>
        <v>672.54216833541932</v>
      </c>
      <c r="I22" s="50">
        <f t="shared" si="0"/>
        <v>227.92327405199183</v>
      </c>
      <c r="J22" s="112">
        <f t="shared" si="1"/>
        <v>-2.4272089646874262</v>
      </c>
    </row>
    <row r="23" spans="2:10" s="75" customFormat="1" ht="20.100000000000001" customHeight="1">
      <c r="B23" s="24" t="s">
        <v>153</v>
      </c>
      <c r="C23" s="50">
        <f>Income_statement!B16-(C11-Cashflow!C8)-C25</f>
        <v>-1350.8000000000011</v>
      </c>
      <c r="D23" s="50">
        <f>Income_statement!C16-(D11-Cashflow!D8)-D25</f>
        <v>-797.89999999999918</v>
      </c>
      <c r="E23" s="50">
        <f>Income_statement!F16-(E11-Cashflow!E8)-E25</f>
        <v>-1137.9999999999991</v>
      </c>
      <c r="F23" s="50">
        <f>Income_statement!I16-(F11-Cashflow!F8)-F25</f>
        <v>383.39999999999964</v>
      </c>
      <c r="G23" s="50">
        <f>Income_statement!L16-(G11-Cashflow!G8)-G25</f>
        <v>6682.3999999999987</v>
      </c>
      <c r="H23" s="50">
        <f>Income_statement!O16-(H11-Cashflow!H8)-H25</f>
        <v>8054.2999999999956</v>
      </c>
      <c r="I23" s="50">
        <f t="shared" si="0"/>
        <v>1972.2333333333324</v>
      </c>
      <c r="J23" s="112">
        <f t="shared" si="1"/>
        <v>-2.4291813819165262</v>
      </c>
    </row>
    <row r="24" spans="2:10" s="75" customFormat="1" ht="20.100000000000001" customHeight="1">
      <c r="B24" s="24" t="s">
        <v>154</v>
      </c>
      <c r="C24" s="50">
        <f>Income_statement!B18-(C11-Cashflow!C8)-C25-(0-0)</f>
        <v>-1367.5000000000014</v>
      </c>
      <c r="D24" s="50">
        <f>Income_statement!C18-(D11-Cashflow!D8)-D25-(0-0)</f>
        <v>-791.69999999999936</v>
      </c>
      <c r="E24" s="50">
        <f>Income_statement!F18-(E11-Cashflow!E8)-E25-(0-0)</f>
        <v>-1119.7999999999988</v>
      </c>
      <c r="F24" s="50">
        <f>Income_statement!I18-(F11-Cashflow!F8)-F25-(0-0)</f>
        <v>471.99999999999955</v>
      </c>
      <c r="G24" s="50">
        <f>Income_statement!L18-(G11-Cashflow!G8)-G25-(0-0)</f>
        <v>6881.4999999999982</v>
      </c>
      <c r="H24" s="50">
        <f>Income_statement!O18-(H11-Cashflow!H8)-H25-(0-0)</f>
        <v>8192.2999999999956</v>
      </c>
      <c r="I24" s="50">
        <f t="shared" si="0"/>
        <v>2044.4666666666656</v>
      </c>
      <c r="J24" s="112">
        <f t="shared" si="1"/>
        <v>-2.4305258252974409</v>
      </c>
    </row>
    <row r="25" spans="2:10" s="75" customFormat="1" ht="20.100000000000001" customHeight="1">
      <c r="B25" s="24" t="s">
        <v>155</v>
      </c>
      <c r="C25" s="50">
        <f>(Balance_sheet!B12-Balance_sheet!B4)-Balance_sheet!B34</f>
        <v>3456.8000000000011</v>
      </c>
      <c r="D25" s="50">
        <f>(Balance_sheet!C12-Balance_sheet!C4)-Balance_sheet!C34</f>
        <v>3618.3999999999992</v>
      </c>
      <c r="E25" s="50">
        <f>(Balance_sheet!F12-Balance_sheet!F4)-Balance_sheet!F34</f>
        <v>3904.6999999999989</v>
      </c>
      <c r="F25" s="50">
        <f>(Balance_sheet!I12-Balance_sheet!I4)-Balance_sheet!I34</f>
        <v>3277.1000000000004</v>
      </c>
      <c r="G25" s="50">
        <f>(Balance_sheet!L12-Balance_sheet!L4)-Balance_sheet!L34</f>
        <v>-1059.5999999999985</v>
      </c>
      <c r="H25" s="50">
        <f>(Balance_sheet!O12-Balance_sheet!O4)-Balance_sheet!O34</f>
        <v>-2186.9999999999964</v>
      </c>
      <c r="I25" s="50">
        <f t="shared" si="0"/>
        <v>1835.0666666666675</v>
      </c>
      <c r="J25" s="112">
        <f t="shared" si="1"/>
        <v>-1.9125042711827813</v>
      </c>
    </row>
    <row r="26" spans="2:10" s="75" customFormat="1" ht="20.100000000000001" customHeight="1">
      <c r="B26" s="24" t="s">
        <v>156</v>
      </c>
      <c r="C26" s="50">
        <f>C20-Balance_sheet!B42+Balance_sheet!B26</f>
        <v>81170.014720000006</v>
      </c>
      <c r="D26" s="50">
        <f>D20-Balance_sheet!C42+Balance_sheet!C26</f>
        <v>74456.158639999994</v>
      </c>
      <c r="E26" s="50">
        <f>E20-Balance_sheet!F42+Balance_sheet!F26</f>
        <v>132398.14903999999</v>
      </c>
      <c r="F26" s="50">
        <f>F20-Balance_sheet!I42+Balance_sheet!I26</f>
        <v>212057.81917999999</v>
      </c>
      <c r="G26" s="50">
        <f>G20-Balance_sheet!L42+Balance_sheet!L26</f>
        <v>328988.40383999993</v>
      </c>
      <c r="H26" s="50">
        <f>H20-Balance_sheet!O42+Balance_sheet!O26</f>
        <v>223755.277</v>
      </c>
      <c r="I26" s="50">
        <f t="shared" si="0"/>
        <v>175470.97040333331</v>
      </c>
      <c r="J26" s="112">
        <f>((H26/C26)^(1/5)-1)</f>
        <v>0.22482920259481753</v>
      </c>
    </row>
    <row r="27" spans="2:10" s="75" customFormat="1" ht="20.100000000000001" customHeight="1">
      <c r="B27" s="24" t="s">
        <v>157</v>
      </c>
      <c r="C27" s="50">
        <f>C26/Income_statement!B12</f>
        <v>33.270490109439692</v>
      </c>
      <c r="D27" s="50">
        <f>D26/Income_statement!C12</f>
        <v>25.109148699962901</v>
      </c>
      <c r="E27" s="50">
        <f>E26/Income_statement!F12</f>
        <v>47.440930571879022</v>
      </c>
      <c r="F27" s="50">
        <f>F26/Income_statement!I12</f>
        <v>52.340569956806121</v>
      </c>
      <c r="G27" s="50">
        <f>G26/Income_statement!L12</f>
        <v>48.738300742211216</v>
      </c>
      <c r="H27" s="50">
        <f>H26/Income_statement!O12</f>
        <v>34.420181980402113</v>
      </c>
      <c r="I27" s="50">
        <f t="shared" si="0"/>
        <v>40.219937010116844</v>
      </c>
      <c r="J27" s="112">
        <f t="shared" si="1"/>
        <v>6.8175859762868996E-3</v>
      </c>
    </row>
    <row r="28" spans="2:10" s="75" customFormat="1" ht="20.100000000000001" customHeight="1">
      <c r="I28" s="50"/>
    </row>
    <row r="29" spans="2:10" s="75" customFormat="1" ht="20.100000000000001" customHeight="1">
      <c r="I29" s="50"/>
    </row>
    <row r="30" spans="2:10" s="75" customFormat="1" ht="20.100000000000001" customHeight="1">
      <c r="I30" s="50"/>
    </row>
    <row r="31" spans="2:10" s="75" customFormat="1" ht="20.100000000000001" customHeight="1">
      <c r="B31"/>
      <c r="C31"/>
      <c r="D31"/>
      <c r="E31"/>
      <c r="F31"/>
      <c r="G31"/>
      <c r="H31"/>
      <c r="I31" s="50"/>
      <c r="J31"/>
    </row>
    <row r="32" spans="2:10" s="75" customFormat="1" ht="20.100000000000001" customHeight="1">
      <c r="B32"/>
      <c r="C32"/>
      <c r="D32"/>
      <c r="E32"/>
      <c r="F32"/>
      <c r="G32"/>
      <c r="H32"/>
      <c r="I32" s="50"/>
      <c r="J32"/>
    </row>
    <row r="33" spans="2:10" s="75" customFormat="1" ht="20.100000000000001" customHeight="1">
      <c r="B33"/>
      <c r="C33"/>
      <c r="D33"/>
      <c r="E33"/>
      <c r="F33"/>
      <c r="G33"/>
      <c r="H33"/>
      <c r="I33" s="50"/>
      <c r="J33"/>
    </row>
    <row r="34" spans="2:10" s="75" customFormat="1" ht="20.100000000000001" customHeight="1">
      <c r="B34"/>
      <c r="C34"/>
      <c r="D34"/>
      <c r="E34"/>
      <c r="F34"/>
      <c r="G34"/>
      <c r="H34"/>
      <c r="I34" s="50"/>
      <c r="J34"/>
    </row>
    <row r="35" spans="2:10" s="75" customFormat="1" ht="20.100000000000001" customHeight="1">
      <c r="B35"/>
      <c r="C35"/>
      <c r="D35"/>
      <c r="E35"/>
      <c r="F35"/>
      <c r="G35"/>
      <c r="H35"/>
      <c r="I35"/>
      <c r="J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1C5E-845F-46EB-A640-84623DC70BC0}">
  <dimension ref="B12:X28"/>
  <sheetViews>
    <sheetView showGridLines="0" zoomScale="130" zoomScaleNormal="130" workbookViewId="0">
      <selection activeCell="T29" sqref="T29"/>
    </sheetView>
  </sheetViews>
  <sheetFormatPr defaultRowHeight="15"/>
  <cols>
    <col min="1" max="1" width="2.7109375" customWidth="1"/>
    <col min="7" max="7" width="3.42578125" customWidth="1"/>
    <col min="13" max="13" width="3.7109375" customWidth="1"/>
    <col min="19" max="19" width="3.42578125" customWidth="1"/>
  </cols>
  <sheetData>
    <row r="12" spans="2:24">
      <c r="B12" s="163" t="s">
        <v>273</v>
      </c>
      <c r="C12" s="163"/>
      <c r="D12" s="163"/>
      <c r="E12" s="163"/>
      <c r="F12" s="163"/>
      <c r="H12" s="163" t="s">
        <v>274</v>
      </c>
      <c r="I12" s="163"/>
      <c r="J12" s="163"/>
      <c r="K12" s="163"/>
      <c r="L12" s="163"/>
      <c r="N12" s="163" t="s">
        <v>275</v>
      </c>
      <c r="O12" s="163"/>
      <c r="P12" s="163"/>
      <c r="Q12" s="163"/>
      <c r="R12" s="163"/>
      <c r="T12" s="163" t="s">
        <v>279</v>
      </c>
      <c r="U12" s="163"/>
      <c r="V12" s="163"/>
      <c r="W12" s="163"/>
      <c r="X12" s="163"/>
    </row>
    <row r="13" spans="2:24">
      <c r="B13" s="163"/>
      <c r="C13" s="163"/>
      <c r="D13" s="163"/>
      <c r="E13" s="163"/>
      <c r="F13" s="163"/>
      <c r="H13" s="163"/>
      <c r="I13" s="163"/>
      <c r="J13" s="163"/>
      <c r="K13" s="163"/>
      <c r="L13" s="163"/>
      <c r="N13" s="163"/>
      <c r="O13" s="163"/>
      <c r="P13" s="163"/>
      <c r="Q13" s="163"/>
      <c r="R13" s="163"/>
      <c r="T13" s="163"/>
      <c r="U13" s="163"/>
      <c r="V13" s="163"/>
      <c r="W13" s="163"/>
      <c r="X13" s="163"/>
    </row>
    <row r="26" spans="2:24" ht="15" customHeight="1">
      <c r="B26" s="163" t="s">
        <v>278</v>
      </c>
      <c r="C26" s="163"/>
      <c r="D26" s="163"/>
      <c r="E26" s="163"/>
      <c r="F26" s="163"/>
      <c r="H26" s="163" t="s">
        <v>277</v>
      </c>
      <c r="I26" s="163"/>
      <c r="J26" s="163"/>
      <c r="K26" s="163"/>
      <c r="L26" s="163"/>
      <c r="N26" s="163" t="s">
        <v>276</v>
      </c>
      <c r="O26" s="163"/>
      <c r="P26" s="163"/>
      <c r="Q26" s="163"/>
      <c r="R26" s="163"/>
      <c r="T26" s="163" t="s">
        <v>294</v>
      </c>
      <c r="U26" s="163"/>
      <c r="V26" s="163"/>
      <c r="W26" s="163"/>
      <c r="X26" s="163"/>
    </row>
    <row r="27" spans="2:24">
      <c r="B27" s="163"/>
      <c r="C27" s="163"/>
      <c r="D27" s="163"/>
      <c r="E27" s="163"/>
      <c r="F27" s="163"/>
      <c r="H27" s="163"/>
      <c r="I27" s="163"/>
      <c r="J27" s="163"/>
      <c r="K27" s="163"/>
      <c r="L27" s="163"/>
      <c r="N27" s="163"/>
      <c r="O27" s="163"/>
      <c r="P27" s="163"/>
      <c r="Q27" s="163"/>
      <c r="R27" s="163"/>
      <c r="T27" s="163"/>
      <c r="U27" s="163"/>
      <c r="V27" s="163"/>
      <c r="W27" s="163"/>
      <c r="X27" s="163"/>
    </row>
    <row r="28" spans="2:24">
      <c r="B28" s="163"/>
      <c r="C28" s="163"/>
      <c r="D28" s="163"/>
      <c r="E28" s="163"/>
      <c r="F28" s="163"/>
      <c r="H28" s="163"/>
      <c r="I28" s="163"/>
      <c r="J28" s="163"/>
      <c r="K28" s="163"/>
      <c r="L28" s="163"/>
      <c r="N28" s="163"/>
      <c r="O28" s="163"/>
      <c r="P28" s="163"/>
      <c r="Q28" s="163"/>
      <c r="R28" s="163"/>
      <c r="T28" s="163"/>
      <c r="U28" s="163"/>
      <c r="V28" s="163"/>
      <c r="W28" s="163"/>
      <c r="X28" s="163"/>
    </row>
  </sheetData>
  <mergeCells count="8">
    <mergeCell ref="T12:X13"/>
    <mergeCell ref="T26:X28"/>
    <mergeCell ref="N26:R28"/>
    <mergeCell ref="H26:L28"/>
    <mergeCell ref="B26:F28"/>
    <mergeCell ref="B12:F13"/>
    <mergeCell ref="H12:L13"/>
    <mergeCell ref="N12:R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77B-1019-4212-BD0D-7241B480D78E}">
  <dimension ref="A1:AQ42"/>
  <sheetViews>
    <sheetView showGridLines="0" workbookViewId="0">
      <selection activeCell="AK20" sqref="AK20"/>
    </sheetView>
  </sheetViews>
  <sheetFormatPr defaultRowHeight="15"/>
  <cols>
    <col min="1" max="1" width="3.85546875" customWidth="1"/>
    <col min="2" max="2" width="5.5703125" customWidth="1"/>
    <col min="4" max="4" width="15.5703125" customWidth="1"/>
    <col min="6" max="6" width="9.85546875" customWidth="1"/>
    <col min="7" max="7" width="10.42578125" customWidth="1"/>
    <col min="10" max="10" width="5.5703125" customWidth="1"/>
    <col min="18" max="18" width="5.7109375" customWidth="1"/>
    <col min="19" max="19" width="29.85546875" customWidth="1"/>
    <col min="25" max="25" width="10.7109375" bestFit="1" customWidth="1"/>
    <col min="26" max="26" width="10" bestFit="1" customWidth="1"/>
    <col min="27" max="27" width="7.7109375" bestFit="1" customWidth="1"/>
    <col min="28" max="28" width="10.5703125" bestFit="1" customWidth="1"/>
    <col min="29" max="29" width="13.85546875" bestFit="1" customWidth="1"/>
    <col min="30" max="30" width="10" bestFit="1" customWidth="1"/>
    <col min="31" max="31" width="13.28515625" bestFit="1" customWidth="1"/>
  </cols>
  <sheetData>
    <row r="1" spans="1:43">
      <c r="Y1" t="s">
        <v>0</v>
      </c>
      <c r="Z1" t="s">
        <v>158</v>
      </c>
      <c r="AA1" t="s">
        <v>2</v>
      </c>
      <c r="AB1" s="65" t="s">
        <v>159</v>
      </c>
      <c r="AC1" s="64" t="s">
        <v>160</v>
      </c>
      <c r="AD1" t="s">
        <v>295</v>
      </c>
      <c r="AE1" t="s">
        <v>292</v>
      </c>
    </row>
    <row r="2" spans="1:43" ht="18.75">
      <c r="A2" s="70"/>
      <c r="B2" s="121" t="s">
        <v>161</v>
      </c>
      <c r="K2" s="121" t="s">
        <v>162</v>
      </c>
      <c r="S2" s="121" t="s">
        <v>163</v>
      </c>
      <c r="Y2" s="6">
        <v>41274</v>
      </c>
      <c r="Z2">
        <v>384.06</v>
      </c>
      <c r="AA2" s="127">
        <v>1426.1899000000001</v>
      </c>
      <c r="AB2" s="66">
        <f t="shared" ref="AB2:AB42" si="0">LN(Z3/Z2)</f>
        <v>0.1283560698530036</v>
      </c>
      <c r="AC2" s="66">
        <f t="shared" ref="AC2:AC42" si="1">LN(AA3/AA2)</f>
        <v>9.5553016100557039E-2</v>
      </c>
      <c r="AD2" s="127">
        <v>100</v>
      </c>
      <c r="AE2" s="70">
        <v>100</v>
      </c>
      <c r="AM2" t="s">
        <v>164</v>
      </c>
    </row>
    <row r="3" spans="1:43" ht="15.75">
      <c r="B3" s="164" t="s">
        <v>165</v>
      </c>
      <c r="C3" s="164"/>
      <c r="D3" s="164"/>
      <c r="E3" s="164"/>
      <c r="F3" s="164"/>
      <c r="G3" s="164"/>
      <c r="H3" s="164"/>
      <c r="I3" s="164"/>
      <c r="J3" s="146"/>
      <c r="K3" s="167" t="s">
        <v>166</v>
      </c>
      <c r="L3" s="167"/>
      <c r="M3" s="167"/>
      <c r="N3" s="167"/>
      <c r="O3" s="167"/>
      <c r="P3" s="167"/>
      <c r="Q3" s="167"/>
      <c r="R3" s="145"/>
      <c r="S3" s="165" t="s">
        <v>167</v>
      </c>
      <c r="T3" s="165"/>
      <c r="U3" s="165"/>
      <c r="V3" s="165"/>
      <c r="W3" s="165"/>
      <c r="Y3" s="6">
        <v>41364</v>
      </c>
      <c r="Z3">
        <v>436.66</v>
      </c>
      <c r="AA3" s="127">
        <v>1569.1899000000001</v>
      </c>
      <c r="AB3" s="66">
        <f t="shared" si="0"/>
        <v>7.0231817259991475E-2</v>
      </c>
      <c r="AC3" s="68">
        <f t="shared" si="1"/>
        <v>2.336144759794765E-2</v>
      </c>
      <c r="AD3" s="127">
        <f>AD2*(1+Setor_Trimestral[[#This Row],[SOX Var. %]])</f>
        <v>107.02318172599914</v>
      </c>
      <c r="AE3" s="127">
        <f>AE2*(1+Setor_Trimestral[[#This Row],[S&amp;P500 Var. %]])</f>
        <v>102.33614475979476</v>
      </c>
      <c r="AI3" s="156">
        <v>2021</v>
      </c>
      <c r="AJ3" s="156">
        <v>2022</v>
      </c>
      <c r="AK3" s="156">
        <v>2023</v>
      </c>
      <c r="AL3" s="156">
        <v>2024</v>
      </c>
      <c r="AM3" s="156">
        <v>2025</v>
      </c>
      <c r="AN3" s="156">
        <v>2026</v>
      </c>
      <c r="AO3" s="156">
        <v>2027</v>
      </c>
      <c r="AP3" s="156">
        <v>2028</v>
      </c>
      <c r="AQ3" s="156">
        <v>2029</v>
      </c>
    </row>
    <row r="4" spans="1:43" ht="15.75">
      <c r="B4" s="164"/>
      <c r="C4" s="164"/>
      <c r="D4" s="164"/>
      <c r="E4" s="164"/>
      <c r="F4" s="164"/>
      <c r="G4" s="164"/>
      <c r="H4" s="164"/>
      <c r="I4" s="164"/>
      <c r="J4" s="146"/>
      <c r="K4" s="167"/>
      <c r="L4" s="167"/>
      <c r="M4" s="167"/>
      <c r="N4" s="167"/>
      <c r="O4" s="167"/>
      <c r="P4" s="167"/>
      <c r="Q4" s="167"/>
      <c r="S4" s="165"/>
      <c r="T4" s="165"/>
      <c r="U4" s="165"/>
      <c r="V4" s="165"/>
      <c r="W4" s="165"/>
      <c r="Y4" s="6">
        <v>41455</v>
      </c>
      <c r="Z4">
        <v>468.43</v>
      </c>
      <c r="AA4" s="127">
        <v>1606.28</v>
      </c>
      <c r="AB4" s="66">
        <f t="shared" si="0"/>
        <v>4.6711158168132649E-2</v>
      </c>
      <c r="AC4" s="68">
        <f t="shared" si="1"/>
        <v>4.5795040581657093E-2</v>
      </c>
      <c r="AD4" s="127">
        <f>AD3*(1+Setor_Trimestral[[#This Row],[SOX Var. %]])</f>
        <v>112.02235849525907</v>
      </c>
      <c r="AE4" s="127">
        <f>AE3*(1+Setor_Trimestral[[#This Row],[S&amp;P500 Var. %]])</f>
        <v>107.02263266203991</v>
      </c>
      <c r="AI4" s="156">
        <f>527.88</f>
        <v>527.88</v>
      </c>
      <c r="AJ4" s="156">
        <f>AI4*1.122</f>
        <v>592.28136000000006</v>
      </c>
      <c r="AK4" s="156">
        <f t="shared" ref="AK4:AQ4" si="2">AJ4*1.122</f>
        <v>664.53968592000012</v>
      </c>
      <c r="AL4" s="156">
        <f t="shared" si="2"/>
        <v>745.6135276022402</v>
      </c>
      <c r="AM4" s="156">
        <f t="shared" si="2"/>
        <v>836.57837796971353</v>
      </c>
      <c r="AN4" s="156">
        <f t="shared" si="2"/>
        <v>938.64094008201869</v>
      </c>
      <c r="AO4" s="156">
        <f t="shared" si="2"/>
        <v>1053.1551347720251</v>
      </c>
      <c r="AP4" s="156">
        <f t="shared" si="2"/>
        <v>1181.6400612142122</v>
      </c>
      <c r="AQ4" s="156">
        <f t="shared" si="2"/>
        <v>1325.8001486823462</v>
      </c>
    </row>
    <row r="5" spans="1:43">
      <c r="B5" s="164"/>
      <c r="C5" s="164"/>
      <c r="D5" s="164"/>
      <c r="E5" s="164"/>
      <c r="F5" s="164"/>
      <c r="G5" s="164"/>
      <c r="H5" s="164"/>
      <c r="I5" s="164"/>
      <c r="J5" s="122"/>
      <c r="K5" s="167"/>
      <c r="L5" s="167"/>
      <c r="M5" s="167"/>
      <c r="N5" s="167"/>
      <c r="O5" s="167"/>
      <c r="P5" s="167"/>
      <c r="Q5" s="167"/>
      <c r="S5" s="165"/>
      <c r="T5" s="165"/>
      <c r="U5" s="165"/>
      <c r="V5" s="165"/>
      <c r="W5" s="165"/>
      <c r="Y5" s="6">
        <v>41547</v>
      </c>
      <c r="Z5">
        <v>490.83</v>
      </c>
      <c r="AA5" s="127">
        <v>1681.55</v>
      </c>
      <c r="AB5" s="66">
        <f t="shared" si="0"/>
        <v>8.6224984427135803E-2</v>
      </c>
      <c r="AC5" s="68">
        <f t="shared" si="1"/>
        <v>9.4582772330791695E-2</v>
      </c>
      <c r="AD5" s="127">
        <f>AD4*(1+Setor_Trimestral[[#This Row],[SOX Var. %]])</f>
        <v>121.68148461200381</v>
      </c>
      <c r="AE5" s="127">
        <f>AE4*(1+Setor_Trimestral[[#This Row],[S&amp;P500 Var. %]])</f>
        <v>117.14512996135558</v>
      </c>
    </row>
    <row r="6" spans="1:43">
      <c r="B6" s="164"/>
      <c r="C6" s="164"/>
      <c r="D6" s="164"/>
      <c r="E6" s="164"/>
      <c r="F6" s="164"/>
      <c r="G6" s="164"/>
      <c r="H6" s="164"/>
      <c r="I6" s="164"/>
      <c r="K6" s="167"/>
      <c r="L6" s="167"/>
      <c r="M6" s="167"/>
      <c r="N6" s="167"/>
      <c r="O6" s="167"/>
      <c r="P6" s="167"/>
      <c r="Q6" s="167"/>
      <c r="Y6" s="6">
        <v>41639</v>
      </c>
      <c r="Z6">
        <v>535.03</v>
      </c>
      <c r="AA6" s="127">
        <v>1848.36</v>
      </c>
      <c r="AB6" s="66">
        <f t="shared" si="0"/>
        <v>9.2258971462008121E-2</v>
      </c>
      <c r="AC6" s="68">
        <f t="shared" si="1"/>
        <v>1.2890226053165187E-2</v>
      </c>
      <c r="AD6" s="127">
        <f>AD5*(1+Setor_Trimestral[[#This Row],[SOX Var. %]])</f>
        <v>132.90769322827745</v>
      </c>
      <c r="AE6" s="127">
        <f>AE5*(1+Setor_Trimestral[[#This Row],[S&amp;P500 Var. %]])</f>
        <v>118.65515716758486</v>
      </c>
    </row>
    <row r="7" spans="1:43">
      <c r="B7" s="123"/>
      <c r="C7" s="122"/>
      <c r="D7" s="122"/>
      <c r="E7" s="122"/>
      <c r="F7" s="122"/>
      <c r="G7" s="122"/>
      <c r="H7" s="122"/>
      <c r="I7" s="122"/>
      <c r="K7" s="167"/>
      <c r="L7" s="167"/>
      <c r="M7" s="167"/>
      <c r="N7" s="167"/>
      <c r="O7" s="167"/>
      <c r="P7" s="167"/>
      <c r="Q7" s="167"/>
      <c r="Y7" s="6">
        <v>41729</v>
      </c>
      <c r="Z7">
        <v>586.74</v>
      </c>
      <c r="AA7" s="127">
        <v>1872.34</v>
      </c>
      <c r="AB7" s="66">
        <f t="shared" si="0"/>
        <v>8.0506702837436883E-2</v>
      </c>
      <c r="AC7" s="68">
        <f t="shared" si="1"/>
        <v>4.5872827801193297E-2</v>
      </c>
      <c r="AD7" s="127">
        <f>AD6*(1+Setor_Trimestral[[#This Row],[SOX Var. %]])</f>
        <v>143.6076533918156</v>
      </c>
      <c r="AE7" s="127">
        <f>AE6*(1+Setor_Trimestral[[#This Row],[S&amp;P500 Var. %]])</f>
        <v>124.098204760057</v>
      </c>
    </row>
    <row r="8" spans="1:43" ht="18.75">
      <c r="B8" s="121" t="s">
        <v>168</v>
      </c>
      <c r="E8" s="124" t="s">
        <v>158</v>
      </c>
      <c r="F8" s="124" t="s">
        <v>2</v>
      </c>
      <c r="G8" s="124" t="s">
        <v>10</v>
      </c>
      <c r="H8" s="122"/>
      <c r="K8" s="146"/>
      <c r="L8" s="146"/>
      <c r="M8" s="146"/>
      <c r="N8" s="146"/>
      <c r="O8" s="146"/>
      <c r="P8" s="146"/>
      <c r="Q8" s="146"/>
      <c r="Y8" s="6">
        <v>41820</v>
      </c>
      <c r="Z8">
        <v>635.92999999999995</v>
      </c>
      <c r="AA8" s="127">
        <v>1960.23</v>
      </c>
      <c r="AB8" s="66">
        <f t="shared" si="0"/>
        <v>4.0018571780778001E-3</v>
      </c>
      <c r="AC8" s="68">
        <f t="shared" si="1"/>
        <v>6.1334908952963051E-3</v>
      </c>
      <c r="AD8" s="127">
        <f>AD7*(1+Setor_Trimestral[[#This Row],[SOX Var. %]])</f>
        <v>144.18235071036855</v>
      </c>
      <c r="AE8" s="127">
        <f>AE7*(1+Setor_Trimestral[[#This Row],[S&amp;P500 Var. %]])</f>
        <v>124.85935996907543</v>
      </c>
    </row>
    <row r="9" spans="1:43" ht="18.75">
      <c r="B9" t="s">
        <v>6</v>
      </c>
      <c r="E9" s="125">
        <f>(Z42-Z22)/Z22</f>
        <v>1.0207574318662462</v>
      </c>
      <c r="F9" s="125">
        <f>(AA42-AA22)/AA22</f>
        <v>0.43607327036952775</v>
      </c>
      <c r="G9" s="126">
        <f>_xlfn.COVARIANCE.P(Z22:Z42,AA22:AA42)/_xlfn.VAR.P(AA22:AA42)</f>
        <v>1.2210308522562143</v>
      </c>
      <c r="H9" s="122"/>
      <c r="K9" s="121" t="s">
        <v>169</v>
      </c>
      <c r="Y9" s="6">
        <v>41912</v>
      </c>
      <c r="Z9">
        <v>638.48</v>
      </c>
      <c r="AA9" s="127">
        <v>1972.29</v>
      </c>
      <c r="AB9" s="66">
        <f t="shared" si="0"/>
        <v>7.3054694218778887E-2</v>
      </c>
      <c r="AC9" s="68">
        <f t="shared" si="1"/>
        <v>4.2976506839051624E-2</v>
      </c>
      <c r="AD9" s="127">
        <f>AD8*(1+Setor_Trimestral[[#This Row],[SOX Var. %]])</f>
        <v>154.71554825325927</v>
      </c>
      <c r="AE9" s="127">
        <f>AE8*(1+Setor_Trimestral[[#This Row],[S&amp;P500 Var. %]])</f>
        <v>130.22537910670599</v>
      </c>
    </row>
    <row r="10" spans="1:43" ht="15.75">
      <c r="B10" t="s">
        <v>7</v>
      </c>
      <c r="E10" s="125">
        <f>(Z42-Z2)/Z2</f>
        <v>5.5930065614747697</v>
      </c>
      <c r="F10" s="125">
        <f>(AA42-AA2)/AA2</f>
        <v>1.69213798246643</v>
      </c>
      <c r="G10" s="126">
        <f>_xlfn.COVARIANCE.P(Setor_Trimestral[SOX],Setor_Trimestral[S&amp;P500])/_xlfn.VAR.P(Setor_Trimestral[S&amp;P500])</f>
        <v>1.0944648191482249</v>
      </c>
      <c r="H10" s="122"/>
      <c r="K10" s="166" t="s">
        <v>170</v>
      </c>
      <c r="L10" s="166"/>
      <c r="M10" s="166"/>
      <c r="N10" s="166"/>
      <c r="O10" s="166"/>
      <c r="P10" s="166"/>
      <c r="Q10" s="166"/>
      <c r="Y10" s="6">
        <v>42004</v>
      </c>
      <c r="Z10">
        <v>686.87</v>
      </c>
      <c r="AA10" s="127">
        <v>2058.8998999999999</v>
      </c>
      <c r="AB10" s="66">
        <f t="shared" si="0"/>
        <v>1.2457208873056694E-2</v>
      </c>
      <c r="AC10" s="68">
        <f t="shared" si="1"/>
        <v>4.3569043526949895E-3</v>
      </c>
      <c r="AD10" s="127">
        <f>AD9*(1+Setor_Trimestral[[#This Row],[SOX Var. %]])</f>
        <v>156.64287215375961</v>
      </c>
      <c r="AE10" s="127">
        <f>AE9*(1+Setor_Trimestral[[#This Row],[S&amp;P500 Var. %]])</f>
        <v>130.79275862776734</v>
      </c>
    </row>
    <row r="11" spans="1:43" ht="15.75">
      <c r="E11" s="117"/>
      <c r="F11" s="117"/>
      <c r="K11" s="166" t="s">
        <v>171</v>
      </c>
      <c r="L11" s="166"/>
      <c r="M11" s="166"/>
      <c r="N11" s="166"/>
      <c r="O11" s="166"/>
      <c r="P11" s="166"/>
      <c r="Q11" s="166"/>
      <c r="R11" s="149"/>
      <c r="S11" s="149"/>
      <c r="T11" s="149"/>
      <c r="U11" s="149"/>
      <c r="V11" s="149"/>
      <c r="W11" s="149"/>
      <c r="Y11" s="6">
        <v>42094</v>
      </c>
      <c r="Z11">
        <v>695.48</v>
      </c>
      <c r="AA11" s="127">
        <v>2067.8899000000001</v>
      </c>
      <c r="AB11" s="66">
        <f t="shared" si="0"/>
        <v>-2.1715653986966312E-2</v>
      </c>
      <c r="AC11" s="68">
        <f t="shared" si="1"/>
        <v>-2.3141138383126246E-3</v>
      </c>
      <c r="AD11" s="127">
        <f>AD10*(1+Setor_Trimestral[[#This Row],[SOX Var. %]])</f>
        <v>153.24126974254398</v>
      </c>
      <c r="AE11" s="127">
        <f>AE10*(1+Setor_Trimestral[[#This Row],[S&amp;P500 Var. %]])</f>
        <v>130.49008929507573</v>
      </c>
    </row>
    <row r="12" spans="1:43" ht="18.75">
      <c r="B12" s="121" t="s">
        <v>172</v>
      </c>
      <c r="E12" s="116">
        <f>(Z42/Z2)^(1/10)-1</f>
        <v>0.2075589769360382</v>
      </c>
      <c r="F12" s="116">
        <f>(AA42/AA2)^(1/10)-1</f>
        <v>0.10410336003840781</v>
      </c>
      <c r="K12" s="166" t="s">
        <v>173</v>
      </c>
      <c r="L12" s="166"/>
      <c r="M12" s="166"/>
      <c r="N12" s="166"/>
      <c r="O12" s="166"/>
      <c r="P12" s="166"/>
      <c r="Q12" s="166"/>
      <c r="R12" s="149"/>
      <c r="W12" s="149"/>
      <c r="Y12" s="6">
        <v>42185</v>
      </c>
      <c r="Z12">
        <v>680.54</v>
      </c>
      <c r="AA12" s="127">
        <v>2063.1100999999999</v>
      </c>
      <c r="AB12" s="66">
        <f t="shared" si="0"/>
        <v>-0.12141726541444445</v>
      </c>
      <c r="AC12" s="68">
        <f t="shared" si="1"/>
        <v>-7.187379062769704E-2</v>
      </c>
      <c r="AD12" s="127">
        <f>AD11*(1+Setor_Trimestral[[#This Row],[SOX Var. %]])</f>
        <v>134.63513382176706</v>
      </c>
      <c r="AE12" s="127">
        <f>AE11*(1+Setor_Trimestral[[#This Row],[S&amp;P500 Var. %]])</f>
        <v>121.11127193809197</v>
      </c>
    </row>
    <row r="13" spans="1:43" ht="15.75">
      <c r="K13" s="166" t="s">
        <v>174</v>
      </c>
      <c r="L13" s="166"/>
      <c r="M13" s="166"/>
      <c r="N13" s="166"/>
      <c r="O13" s="166"/>
      <c r="P13" s="166"/>
      <c r="Q13" s="166"/>
      <c r="R13" s="149"/>
      <c r="W13" s="149"/>
      <c r="Y13" s="6">
        <v>42277</v>
      </c>
      <c r="Z13">
        <v>602.73</v>
      </c>
      <c r="AA13" s="127">
        <v>1920.03</v>
      </c>
      <c r="AB13" s="66">
        <f t="shared" si="0"/>
        <v>9.6029374879663773E-2</v>
      </c>
      <c r="AC13" s="68">
        <f t="shared" si="1"/>
        <v>6.2538457860440905E-2</v>
      </c>
      <c r="AD13" s="127">
        <f>AD12*(1+Setor_Trimestral[[#This Row],[SOX Var. %]])</f>
        <v>147.5640615595112</v>
      </c>
      <c r="AE13" s="127">
        <f>AE12*(1+Setor_Trimestral[[#This Row],[S&amp;P500 Var. %]])</f>
        <v>128.68538411461674</v>
      </c>
    </row>
    <row r="14" spans="1:43" ht="15.75">
      <c r="K14" s="166" t="s">
        <v>175</v>
      </c>
      <c r="L14" s="166"/>
      <c r="M14" s="166"/>
      <c r="N14" s="166"/>
      <c r="O14" s="166"/>
      <c r="P14" s="166"/>
      <c r="Q14" s="166"/>
      <c r="R14" s="149"/>
      <c r="W14" s="149"/>
      <c r="Y14" s="6">
        <v>42369</v>
      </c>
      <c r="Z14">
        <v>663.48</v>
      </c>
      <c r="AA14" s="127">
        <v>2043.9399000000001</v>
      </c>
      <c r="AB14" s="66">
        <f t="shared" si="0"/>
        <v>2.0010068036689147E-2</v>
      </c>
      <c r="AC14" s="68">
        <f t="shared" si="1"/>
        <v>7.7004924655889569E-3</v>
      </c>
      <c r="AD14" s="127">
        <f>AD13*(1+Setor_Trimestral[[#This Row],[SOX Var. %]])</f>
        <v>150.51682847108722</v>
      </c>
      <c r="AE14" s="127">
        <f>AE13*(1+Setor_Trimestral[[#This Row],[S&amp;P500 Var. %]])</f>
        <v>129.67632494542278</v>
      </c>
    </row>
    <row r="15" spans="1:43" ht="15.75">
      <c r="K15" s="166" t="s">
        <v>176</v>
      </c>
      <c r="L15" s="166"/>
      <c r="M15" s="166"/>
      <c r="N15" s="166"/>
      <c r="O15" s="166"/>
      <c r="P15" s="166"/>
      <c r="Q15" s="166"/>
      <c r="Y15" s="6">
        <v>42460</v>
      </c>
      <c r="Z15">
        <v>676.89</v>
      </c>
      <c r="AA15" s="127">
        <v>2059.7399999999998</v>
      </c>
      <c r="AB15" s="66">
        <f t="shared" si="0"/>
        <v>2.1600185087653517E-2</v>
      </c>
      <c r="AC15" s="68">
        <f t="shared" si="1"/>
        <v>1.8814626587493936E-2</v>
      </c>
      <c r="AD15" s="127">
        <f>AD14*(1+Setor_Trimestral[[#This Row],[SOX Var. %]])</f>
        <v>153.7680198248693</v>
      </c>
      <c r="AE15" s="127">
        <f>AE14*(1+Setor_Trimestral[[#This Row],[S&amp;P500 Var. %]])</f>
        <v>132.11613657650943</v>
      </c>
    </row>
    <row r="16" spans="1:43" ht="15.75">
      <c r="K16" s="166" t="s">
        <v>177</v>
      </c>
      <c r="L16" s="166"/>
      <c r="M16" s="166"/>
      <c r="N16" s="166"/>
      <c r="O16" s="166"/>
      <c r="P16" s="166"/>
      <c r="Q16" s="166"/>
      <c r="Y16" s="6">
        <v>42551</v>
      </c>
      <c r="Z16">
        <v>691.67</v>
      </c>
      <c r="AA16" s="127">
        <v>2098.8600999999999</v>
      </c>
      <c r="AB16" s="66">
        <f t="shared" si="0"/>
        <v>0.18904106642022608</v>
      </c>
      <c r="AC16" s="68">
        <f t="shared" si="1"/>
        <v>3.2535226737336616E-2</v>
      </c>
      <c r="AD16" s="127">
        <f>AD15*(1+Setor_Trimestral[[#This Row],[SOX Var. %]])</f>
        <v>182.83649027388904</v>
      </c>
      <c r="AE16" s="127">
        <f>AE15*(1+Setor_Trimestral[[#This Row],[S&amp;P500 Var. %]])</f>
        <v>136.4145650356871</v>
      </c>
    </row>
    <row r="17" spans="11:31">
      <c r="Y17" s="6">
        <v>42643</v>
      </c>
      <c r="Z17">
        <v>835.6</v>
      </c>
      <c r="AA17" s="127">
        <v>2168.27</v>
      </c>
      <c r="AB17" s="66">
        <f t="shared" si="0"/>
        <v>8.1407905646057335E-2</v>
      </c>
      <c r="AC17" s="68">
        <f t="shared" si="1"/>
        <v>3.2023838078725976E-2</v>
      </c>
      <c r="AD17" s="127">
        <f>AD16*(1+Setor_Trimestral[[#This Row],[SOX Var. %]])</f>
        <v>197.72082602276205</v>
      </c>
      <c r="AE17" s="127">
        <f>AE16*(1+Setor_Trimestral[[#This Row],[S&amp;P500 Var. %]])</f>
        <v>140.78308297796977</v>
      </c>
    </row>
    <row r="18" spans="11:31">
      <c r="O18" s="122"/>
      <c r="P18" s="122"/>
      <c r="Q18" s="122"/>
      <c r="R18" s="149"/>
      <c r="W18" s="149"/>
      <c r="Y18" s="6">
        <v>42735</v>
      </c>
      <c r="Z18">
        <v>906.47</v>
      </c>
      <c r="AA18" s="127">
        <v>2238.8301000000001</v>
      </c>
      <c r="AB18" s="66">
        <f t="shared" si="0"/>
        <v>0.10953285331741443</v>
      </c>
      <c r="AC18" s="68">
        <f t="shared" si="1"/>
        <v>5.3860045096119115E-2</v>
      </c>
      <c r="AD18" s="127">
        <f>AD17*(1+Setor_Trimestral[[#This Row],[SOX Var. %]])</f>
        <v>219.37775225731127</v>
      </c>
      <c r="AE18" s="127">
        <f>AE17*(1+Setor_Trimestral[[#This Row],[S&amp;P500 Var. %]])</f>
        <v>148.36566617593388</v>
      </c>
    </row>
    <row r="19" spans="11:31" ht="18.75">
      <c r="K19" s="121" t="s">
        <v>178</v>
      </c>
      <c r="R19" s="149"/>
      <c r="W19" s="149"/>
      <c r="Y19" s="6">
        <v>42825</v>
      </c>
      <c r="Z19">
        <v>1011.4</v>
      </c>
      <c r="AA19" s="127">
        <v>2362.7199999999998</v>
      </c>
      <c r="AB19" s="66">
        <f t="shared" si="0"/>
        <v>2.2978956750910325E-2</v>
      </c>
      <c r="AC19" s="68">
        <f t="shared" si="1"/>
        <v>2.5362100233210765E-2</v>
      </c>
      <c r="AD19" s="127">
        <f>AD18*(1+Setor_Trimestral[[#This Row],[SOX Var. %]])</f>
        <v>224.41882413854393</v>
      </c>
      <c r="AE19" s="127">
        <f>AE18*(1+Setor_Trimestral[[#This Row],[S&amp;P500 Var. %]])</f>
        <v>152.12853107265499</v>
      </c>
    </row>
    <row r="20" spans="11:31">
      <c r="K20" s="165" t="s">
        <v>179</v>
      </c>
      <c r="L20" s="165"/>
      <c r="M20" s="165"/>
      <c r="N20" s="165"/>
      <c r="O20" s="165"/>
      <c r="P20" s="165"/>
      <c r="Q20" s="165"/>
      <c r="R20" s="149"/>
      <c r="W20" s="149"/>
      <c r="Y20" s="6">
        <v>42916</v>
      </c>
      <c r="Z20">
        <v>1034.9100000000001</v>
      </c>
      <c r="AA20" s="127">
        <v>2423.4099000000001</v>
      </c>
      <c r="AB20" s="66">
        <f t="shared" si="0"/>
        <v>0.12417535712595305</v>
      </c>
      <c r="AC20" s="68">
        <f t="shared" si="1"/>
        <v>3.8829342730047539E-2</v>
      </c>
      <c r="AD20" s="127">
        <f>AD19*(1+Setor_Trimestral[[#This Row],[SOX Var. %]])</f>
        <v>252.28611177173406</v>
      </c>
      <c r="AE20" s="127">
        <f>AE19*(1+Setor_Trimestral[[#This Row],[S&amp;P500 Var. %]])</f>
        <v>158.03558194469377</v>
      </c>
    </row>
    <row r="21" spans="11:31" ht="18.75">
      <c r="K21" s="165"/>
      <c r="L21" s="165"/>
      <c r="M21" s="165"/>
      <c r="N21" s="165"/>
      <c r="O21" s="165"/>
      <c r="P21" s="165"/>
      <c r="Q21" s="165"/>
      <c r="R21" s="149"/>
      <c r="S21" s="121" t="s">
        <v>180</v>
      </c>
      <c r="Y21" s="6">
        <v>43008</v>
      </c>
      <c r="Z21">
        <v>1171.74</v>
      </c>
      <c r="AA21" s="127">
        <v>2519.3600999999999</v>
      </c>
      <c r="AB21" s="66">
        <f t="shared" si="0"/>
        <v>6.7090755807017996E-2</v>
      </c>
      <c r="AC21" s="68">
        <f t="shared" si="1"/>
        <v>5.9424715823309097E-2</v>
      </c>
      <c r="AD21" s="127">
        <f>AD20*(1+Setor_Trimestral[[#This Row],[SOX Var. %]])</f>
        <v>269.21217769011349</v>
      </c>
      <c r="AE21" s="127">
        <f>AE20*(1+Setor_Trimestral[[#This Row],[S&amp;P500 Var. %]])</f>
        <v>167.42680149172847</v>
      </c>
    </row>
    <row r="22" spans="11:31">
      <c r="K22" s="165"/>
      <c r="L22" s="165"/>
      <c r="M22" s="165"/>
      <c r="N22" s="165"/>
      <c r="O22" s="165"/>
      <c r="P22" s="165"/>
      <c r="Q22" s="165"/>
      <c r="R22" s="149"/>
      <c r="S22" s="165" t="s">
        <v>181</v>
      </c>
      <c r="T22" s="165"/>
      <c r="U22" s="165"/>
      <c r="V22" s="165"/>
      <c r="W22" s="165"/>
      <c r="Y22" s="6">
        <v>43100</v>
      </c>
      <c r="Z22">
        <v>1253.05</v>
      </c>
      <c r="AA22" s="127">
        <v>2673.6100999999999</v>
      </c>
      <c r="AB22" s="66">
        <f t="shared" si="0"/>
        <v>5.8770953007698086E-2</v>
      </c>
      <c r="AC22" s="68">
        <f t="shared" si="1"/>
        <v>-1.2321210338991733E-2</v>
      </c>
      <c r="AD22" s="127">
        <f>AD21*(1+Setor_Trimestral[[#This Row],[SOX Var. %]])</f>
        <v>285.03403393423923</v>
      </c>
      <c r="AE22" s="127">
        <f>AE21*(1+Setor_Trimestral[[#This Row],[S&amp;P500 Var. %]])</f>
        <v>165.36390065416427</v>
      </c>
    </row>
    <row r="23" spans="11:31">
      <c r="K23" s="165"/>
      <c r="L23" s="165"/>
      <c r="M23" s="165"/>
      <c r="N23" s="165"/>
      <c r="O23" s="165"/>
      <c r="P23" s="165"/>
      <c r="Q23" s="165"/>
      <c r="S23" s="165"/>
      <c r="T23" s="165"/>
      <c r="U23" s="165"/>
      <c r="V23" s="165"/>
      <c r="W23" s="165"/>
      <c r="Y23" s="6">
        <v>43190</v>
      </c>
      <c r="Z23">
        <v>1328.9</v>
      </c>
      <c r="AA23" s="127">
        <v>2640.8701000000001</v>
      </c>
      <c r="AB23" s="66">
        <f t="shared" si="0"/>
        <v>-1.1503948861999741E-2</v>
      </c>
      <c r="AC23" s="68">
        <f t="shared" si="1"/>
        <v>2.8924026567009913E-2</v>
      </c>
      <c r="AD23" s="127">
        <f>AD22*(1+Setor_Trimestral[[#This Row],[SOX Var. %]])</f>
        <v>281.7550169839302</v>
      </c>
      <c r="AE23" s="127">
        <f>AE22*(1+Setor_Trimestral[[#This Row],[S&amp;P500 Var. %]])</f>
        <v>170.1468905099097</v>
      </c>
    </row>
    <row r="24" spans="11:31">
      <c r="S24" s="165"/>
      <c r="T24" s="165"/>
      <c r="U24" s="165"/>
      <c r="V24" s="165"/>
      <c r="W24" s="165"/>
      <c r="Y24" s="6">
        <v>43281</v>
      </c>
      <c r="Z24">
        <v>1313.7</v>
      </c>
      <c r="AA24" s="127">
        <v>2718.3701000000001</v>
      </c>
      <c r="AB24" s="66">
        <f t="shared" si="0"/>
        <v>3.9580758645844573E-2</v>
      </c>
      <c r="AC24" s="68">
        <f t="shared" si="1"/>
        <v>6.9487371573565396E-2</v>
      </c>
      <c r="AD24" s="127">
        <f>AD23*(1+Setor_Trimestral[[#This Row],[SOX Var. %]])</f>
        <v>292.90709430842696</v>
      </c>
      <c r="AE24" s="127">
        <f>AE23*(1+Setor_Trimestral[[#This Row],[S&amp;P500 Var. %]])</f>
        <v>181.96995071285852</v>
      </c>
    </row>
    <row r="25" spans="11:31">
      <c r="S25" s="165"/>
      <c r="T25" s="165"/>
      <c r="U25" s="165"/>
      <c r="V25" s="165"/>
      <c r="W25" s="165"/>
      <c r="Y25" s="6">
        <v>43373</v>
      </c>
      <c r="Z25">
        <v>1366.74</v>
      </c>
      <c r="AA25" s="127">
        <v>2913.98</v>
      </c>
      <c r="AB25" s="66">
        <f t="shared" si="0"/>
        <v>-0.16818082284904512</v>
      </c>
      <c r="AC25" s="68">
        <f t="shared" si="1"/>
        <v>-0.15049281952374269</v>
      </c>
      <c r="AD25" s="127">
        <f>AD24*(1+Setor_Trimestral[[#This Row],[SOX Var. %]])</f>
        <v>243.64573816931286</v>
      </c>
      <c r="AE25" s="127">
        <f>AE24*(1+Setor_Trimestral[[#This Row],[S&amp;P500 Var. %]])</f>
        <v>154.58477976148396</v>
      </c>
    </row>
    <row r="26" spans="11:31">
      <c r="S26" s="165"/>
      <c r="T26" s="165"/>
      <c r="U26" s="165"/>
      <c r="V26" s="165"/>
      <c r="W26" s="165"/>
      <c r="Y26" s="6">
        <v>43465</v>
      </c>
      <c r="Z26">
        <v>1155.17</v>
      </c>
      <c r="AA26" s="127">
        <v>2506.8501000000001</v>
      </c>
      <c r="AB26" s="66">
        <f t="shared" si="0"/>
        <v>0.18901242056880188</v>
      </c>
      <c r="AC26" s="68">
        <f t="shared" si="1"/>
        <v>0.12280321448055408</v>
      </c>
      <c r="AD26" s="127">
        <f>AD25*(1+Setor_Trimestral[[#This Row],[SOX Var. %]])</f>
        <v>289.69780890196722</v>
      </c>
      <c r="AE26" s="127">
        <f>AE25*(1+Setor_Trimestral[[#This Row],[S&amp;P500 Var. %]])</f>
        <v>173.56828762596268</v>
      </c>
    </row>
    <row r="27" spans="11:31">
      <c r="S27" s="165"/>
      <c r="T27" s="165"/>
      <c r="U27" s="165"/>
      <c r="V27" s="165"/>
      <c r="W27" s="165"/>
      <c r="Y27" s="6">
        <v>43555</v>
      </c>
      <c r="Z27">
        <v>1395.51</v>
      </c>
      <c r="AA27" s="127">
        <v>2834.3998999999999</v>
      </c>
      <c r="AB27" s="66">
        <f t="shared" si="0"/>
        <v>4.4463913267512901E-2</v>
      </c>
      <c r="AC27" s="68">
        <f t="shared" si="1"/>
        <v>3.7177802404963725E-2</v>
      </c>
      <c r="AD27" s="127">
        <f>AD26*(1+Setor_Trimestral[[#This Row],[SOX Var. %]])</f>
        <v>302.57890715077281</v>
      </c>
      <c r="AE27" s="127">
        <f>AE26*(1+Setor_Trimestral[[#This Row],[S&amp;P500 Var. %]])</f>
        <v>180.02117512708864</v>
      </c>
    </row>
    <row r="28" spans="11:31">
      <c r="Y28" s="6">
        <v>43646</v>
      </c>
      <c r="Z28">
        <v>1458.96</v>
      </c>
      <c r="AA28" s="127">
        <v>2941.76</v>
      </c>
      <c r="AB28" s="66">
        <f t="shared" si="0"/>
        <v>6.6160364885669468E-2</v>
      </c>
      <c r="AC28" s="68">
        <f t="shared" si="1"/>
        <v>1.1820700281813113E-2</v>
      </c>
      <c r="AD28" s="127">
        <f>AD27*(1+Setor_Trimestral[[#This Row],[SOX Var. %]])</f>
        <v>322.59763805457504</v>
      </c>
      <c r="AE28" s="127">
        <f>AE27*(1+Setor_Trimestral[[#This Row],[S&amp;P500 Var. %]])</f>
        <v>182.14915148264575</v>
      </c>
    </row>
    <row r="29" spans="11:31">
      <c r="U29" s="149"/>
      <c r="V29" s="149"/>
      <c r="Y29" s="6">
        <v>43738</v>
      </c>
      <c r="Z29">
        <v>1558.75</v>
      </c>
      <c r="AA29" s="127">
        <v>2976.74</v>
      </c>
      <c r="AB29" s="66">
        <f t="shared" si="0"/>
        <v>0.17109599457413927</v>
      </c>
      <c r="AC29" s="68">
        <f t="shared" si="1"/>
        <v>8.1894852174543578E-2</v>
      </c>
      <c r="AD29" s="127">
        <f>AD28*(1+Setor_Trimestral[[#This Row],[SOX Var. %]])</f>
        <v>377.79280178479075</v>
      </c>
      <c r="AE29" s="127">
        <f>AE28*(1+Setor_Trimestral[[#This Row],[S&amp;P500 Var. %]])</f>
        <v>197.06622931703555</v>
      </c>
    </row>
    <row r="30" spans="11:31">
      <c r="T30" s="150"/>
      <c r="U30" s="150"/>
      <c r="V30" s="150"/>
      <c r="Y30" s="6">
        <v>43830</v>
      </c>
      <c r="Z30">
        <v>1849.62</v>
      </c>
      <c r="AA30" s="127">
        <v>3230.78</v>
      </c>
      <c r="AB30" s="66">
        <f t="shared" si="0"/>
        <v>-0.20247990959708748</v>
      </c>
      <c r="AC30" s="68">
        <f t="shared" si="1"/>
        <v>-0.22315666742793419</v>
      </c>
      <c r="AD30" s="127">
        <f>AD29*(1+Setor_Trimestral[[#This Row],[SOX Var. %]])</f>
        <v>301.29734943297592</v>
      </c>
      <c r="AE30" s="127">
        <f>AE29*(1+Setor_Trimestral[[#This Row],[S&amp;P500 Var. %]])</f>
        <v>153.08958632005684</v>
      </c>
    </row>
    <row r="31" spans="11:31">
      <c r="S31" s="150"/>
      <c r="T31" s="150"/>
      <c r="U31" s="150"/>
      <c r="V31" s="150"/>
      <c r="Y31" s="6">
        <v>43921</v>
      </c>
      <c r="Z31">
        <v>1510.59</v>
      </c>
      <c r="AA31" s="127">
        <v>2584.5900999999999</v>
      </c>
      <c r="AB31" s="66">
        <f t="shared" si="0"/>
        <v>0.27886524139919372</v>
      </c>
      <c r="AC31" s="68">
        <f t="shared" si="1"/>
        <v>0.18192872878114463</v>
      </c>
      <c r="AD31" s="127">
        <f>AD30*(1+Setor_Trimestral[[#This Row],[SOX Var. %]])</f>
        <v>385.31870751553998</v>
      </c>
      <c r="AE31" s="127">
        <f>AE30*(1+Setor_Trimestral[[#This Row],[S&amp;P500 Var. %]])</f>
        <v>180.9409801488961</v>
      </c>
    </row>
    <row r="32" spans="11:31">
      <c r="S32" s="150"/>
      <c r="T32" s="150"/>
      <c r="U32" s="150"/>
      <c r="V32" s="150"/>
      <c r="Y32" s="6">
        <v>44012</v>
      </c>
      <c r="Z32">
        <v>1996.4399000000001</v>
      </c>
      <c r="AA32" s="127">
        <v>3100.29</v>
      </c>
      <c r="AB32" s="66">
        <f t="shared" si="0"/>
        <v>0.1169479623390331</v>
      </c>
      <c r="AC32" s="68">
        <f t="shared" si="1"/>
        <v>8.1337777255312771E-2</v>
      </c>
      <c r="AD32" s="127">
        <f>AD31*(1+Setor_Trimestral[[#This Row],[SOX Var. %]])</f>
        <v>430.38094521059224</v>
      </c>
      <c r="AE32" s="127">
        <f>AE31*(1+Setor_Trimestral[[#This Row],[S&amp;P500 Var. %]])</f>
        <v>195.65831728860499</v>
      </c>
    </row>
    <row r="33" spans="19:31">
      <c r="S33" s="150"/>
      <c r="T33" s="150"/>
      <c r="U33" s="150"/>
      <c r="V33" s="150"/>
      <c r="Y33" s="6">
        <v>44104</v>
      </c>
      <c r="Z33">
        <v>2244.1201000000001</v>
      </c>
      <c r="AA33" s="127">
        <v>3363</v>
      </c>
      <c r="AB33" s="66">
        <f t="shared" si="0"/>
        <v>0.21969747475717516</v>
      </c>
      <c r="AC33" s="68">
        <f t="shared" si="1"/>
        <v>0.11053979188550192</v>
      </c>
      <c r="AD33" s="127">
        <f>AD32*(1+Setor_Trimestral[[#This Row],[SOX Var. %]])</f>
        <v>524.93455205696557</v>
      </c>
      <c r="AE33" s="127">
        <f>AE32*(1+Setor_Trimestral[[#This Row],[S&amp;P500 Var. %]])</f>
        <v>217.28634696235491</v>
      </c>
    </row>
    <row r="34" spans="19:31">
      <c r="S34" s="150"/>
      <c r="T34" s="150"/>
      <c r="U34" s="150"/>
      <c r="V34" s="150"/>
      <c r="Y34" s="6">
        <v>44196</v>
      </c>
      <c r="Z34">
        <v>2795.5</v>
      </c>
      <c r="AA34" s="127">
        <v>3756.0700999999999</v>
      </c>
      <c r="AB34" s="66">
        <f t="shared" si="0"/>
        <v>0.11140406951886445</v>
      </c>
      <c r="AC34" s="68">
        <f t="shared" si="1"/>
        <v>5.612053974846079E-2</v>
      </c>
      <c r="AD34" s="127">
        <f>AD33*(1+Setor_Trimestral[[#This Row],[SOX Var. %]])</f>
        <v>583.41439738717372</v>
      </c>
      <c r="AE34" s="127">
        <f>AE33*(1+Setor_Trimestral[[#This Row],[S&amp;P500 Var. %]])</f>
        <v>229.4805740338536</v>
      </c>
    </row>
    <row r="35" spans="19:31">
      <c r="S35" s="150"/>
      <c r="T35" s="150"/>
      <c r="U35" s="150"/>
      <c r="V35" s="150"/>
      <c r="Y35" s="6">
        <v>44286</v>
      </c>
      <c r="Z35">
        <v>3124.9398999999999</v>
      </c>
      <c r="AA35" s="127">
        <v>3972.8899000000001</v>
      </c>
      <c r="AB35" s="66">
        <f t="shared" si="0"/>
        <v>6.8144343810514874E-2</v>
      </c>
      <c r="AC35" s="68">
        <f t="shared" si="1"/>
        <v>7.8539693882771947E-2</v>
      </c>
      <c r="AD35" s="127">
        <f>AD34*(1+Setor_Trimestral[[#This Row],[SOX Var. %]])</f>
        <v>623.17078866672966</v>
      </c>
      <c r="AE35" s="127">
        <f>AE34*(1+Setor_Trimestral[[#This Row],[S&amp;P500 Var. %]])</f>
        <v>247.50390807051528</v>
      </c>
    </row>
    <row r="36" spans="19:31">
      <c r="S36" s="150"/>
      <c r="T36" s="150"/>
      <c r="U36" s="150"/>
      <c r="V36" s="150"/>
      <c r="Y36" s="6">
        <v>44377</v>
      </c>
      <c r="Z36">
        <v>3345.3101000000001</v>
      </c>
      <c r="AA36" s="127">
        <v>4297.5</v>
      </c>
      <c r="AB36" s="66">
        <f t="shared" si="0"/>
        <v>-2.6418230013412217E-2</v>
      </c>
      <c r="AC36" s="68">
        <f t="shared" si="1"/>
        <v>2.3335172308095557E-3</v>
      </c>
      <c r="AD36" s="127">
        <f>AD35*(1+Setor_Trimestral[[#This Row],[SOX Var. %]])</f>
        <v>606.7077194340925</v>
      </c>
      <c r="AE36" s="127">
        <f>AE35*(1+Setor_Trimestral[[#This Row],[S&amp;P500 Var. %]])</f>
        <v>248.08146270469055</v>
      </c>
    </row>
    <row r="37" spans="19:31">
      <c r="S37" s="150"/>
      <c r="T37" s="150"/>
      <c r="U37" s="150"/>
      <c r="V37" s="150"/>
      <c r="Y37" s="6">
        <v>44469</v>
      </c>
      <c r="Z37">
        <v>3258.0900999999999</v>
      </c>
      <c r="AA37" s="127">
        <v>4307.54</v>
      </c>
      <c r="AB37" s="66">
        <f t="shared" si="0"/>
        <v>0.1916042981325026</v>
      </c>
      <c r="AC37" s="68">
        <f t="shared" si="1"/>
        <v>0.10117821193995684</v>
      </c>
      <c r="AD37" s="127">
        <f>AD36*(1+Setor_Trimestral[[#This Row],[SOX Var. %]])</f>
        <v>722.95552618783313</v>
      </c>
      <c r="AE37" s="127">
        <f>AE36*(1+Setor_Trimestral[[#This Row],[S&amp;P500 Var. %]])</f>
        <v>273.18190151660025</v>
      </c>
    </row>
    <row r="38" spans="19:31">
      <c r="S38" s="150"/>
      <c r="T38" s="150"/>
      <c r="U38" s="150"/>
      <c r="V38" s="150"/>
      <c r="Y38" s="6">
        <v>44561</v>
      </c>
      <c r="Z38">
        <v>3946.1698999999999</v>
      </c>
      <c r="AA38" s="127">
        <v>4766.1801999999998</v>
      </c>
      <c r="AB38" s="66">
        <f t="shared" si="0"/>
        <v>-0.14047678945224948</v>
      </c>
      <c r="AC38" s="68">
        <f t="shared" si="1"/>
        <v>-5.0732700173884947E-2</v>
      </c>
      <c r="AD38" s="127">
        <f>AD37*(1+Setor_Trimestral[[#This Row],[SOX Var. %]])</f>
        <v>621.3970549522046</v>
      </c>
      <c r="AE38" s="127">
        <f>AE37*(1+Setor_Trimestral[[#This Row],[S&amp;P500 Var. %]])</f>
        <v>259.32264601402682</v>
      </c>
    </row>
    <row r="39" spans="19:31">
      <c r="S39" s="150"/>
      <c r="T39" s="150"/>
      <c r="U39" s="150"/>
      <c r="V39" s="150"/>
      <c r="Y39" s="6">
        <v>44651</v>
      </c>
      <c r="Z39">
        <v>3429</v>
      </c>
      <c r="AA39" s="127">
        <v>4530.4102000000003</v>
      </c>
      <c r="AB39" s="66">
        <f t="shared" si="0"/>
        <v>-0.29372733267180851</v>
      </c>
      <c r="AC39" s="68">
        <f t="shared" si="1"/>
        <v>-0.1796662355379465</v>
      </c>
      <c r="AD39" s="127">
        <f>AD38*(1+Setor_Trimestral[[#This Row],[SOX Var. %]])</f>
        <v>438.87575547097634</v>
      </c>
      <c r="AE39" s="127">
        <f>AE38*(1+Setor_Trimestral[[#This Row],[S&amp;P500 Var. %]])</f>
        <v>212.73112241494715</v>
      </c>
    </row>
    <row r="40" spans="19:31">
      <c r="S40" s="150"/>
      <c r="T40" s="150"/>
      <c r="U40" s="150"/>
      <c r="V40" s="150"/>
      <c r="Y40" s="6">
        <v>44742</v>
      </c>
      <c r="Z40">
        <v>2556.25</v>
      </c>
      <c r="AA40" s="127">
        <v>3785.3798999999999</v>
      </c>
      <c r="AB40" s="66">
        <f t="shared" si="0"/>
        <v>-0.10272340908486713</v>
      </c>
      <c r="AC40" s="68">
        <f t="shared" si="1"/>
        <v>-5.4214821928630148E-2</v>
      </c>
      <c r="AD40" s="127">
        <f>AD39*(1+Setor_Trimestral[[#This Row],[SOX Var. %]])</f>
        <v>393.79294170430114</v>
      </c>
      <c r="AE40" s="127">
        <f>AE39*(1+Setor_Trimestral[[#This Row],[S&amp;P500 Var. %]])</f>
        <v>201.19794249454318</v>
      </c>
    </row>
    <row r="41" spans="19:31">
      <c r="Y41" s="6">
        <v>44834</v>
      </c>
      <c r="Z41">
        <v>2306.6999999999998</v>
      </c>
      <c r="AA41" s="127">
        <v>3585.6201000000001</v>
      </c>
      <c r="AB41" s="66">
        <f t="shared" si="0"/>
        <v>9.3235055024768143E-2</v>
      </c>
      <c r="AC41" s="68">
        <f t="shared" si="1"/>
        <v>6.8410719983289001E-2</v>
      </c>
      <c r="AD41" s="127">
        <f>AD40*(1+Setor_Trimestral[[#This Row],[SOX Var. %]])</f>
        <v>430.50824829246704</v>
      </c>
      <c r="AE41" s="127">
        <f>AE40*(1+Setor_Trimestral[[#This Row],[S&amp;P500 Var. %]])</f>
        <v>214.96203859975128</v>
      </c>
    </row>
    <row r="42" spans="19:31">
      <c r="Y42" s="6">
        <v>44926</v>
      </c>
      <c r="Z42">
        <v>2532.1100999999999</v>
      </c>
      <c r="AA42" s="127">
        <v>3839.5</v>
      </c>
      <c r="AB42" s="66" t="e">
        <f t="shared" si="0"/>
        <v>#NUM!</v>
      </c>
      <c r="AC42" s="68" t="e">
        <f t="shared" si="1"/>
        <v>#NUM!</v>
      </c>
      <c r="AD42" s="127"/>
      <c r="AE42" s="127"/>
    </row>
  </sheetData>
  <mergeCells count="12">
    <mergeCell ref="B3:I6"/>
    <mergeCell ref="S22:W27"/>
    <mergeCell ref="S3:W5"/>
    <mergeCell ref="K10:Q10"/>
    <mergeCell ref="K11:Q11"/>
    <mergeCell ref="K12:Q12"/>
    <mergeCell ref="K13:Q13"/>
    <mergeCell ref="K14:Q14"/>
    <mergeCell ref="K15:Q15"/>
    <mergeCell ref="K16:Q16"/>
    <mergeCell ref="K3:Q7"/>
    <mergeCell ref="K20:Q23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8C6C-B3E6-48A9-8DB6-4CDD95C5A759}">
  <dimension ref="B2:I1002"/>
  <sheetViews>
    <sheetView workbookViewId="0">
      <selection activeCell="F7" sqref="F7"/>
    </sheetView>
  </sheetViews>
  <sheetFormatPr defaultRowHeight="15"/>
  <cols>
    <col min="1" max="1" width="4.140625" customWidth="1"/>
    <col min="2" max="2" width="13.7109375" bestFit="1" customWidth="1"/>
    <col min="3" max="4" width="15.7109375" customWidth="1"/>
    <col min="6" max="6" width="12" customWidth="1"/>
    <col min="8" max="8" width="10" bestFit="1" customWidth="1"/>
  </cols>
  <sheetData>
    <row r="2" spans="2:9">
      <c r="C2" t="s">
        <v>200</v>
      </c>
      <c r="D2" t="s">
        <v>284</v>
      </c>
      <c r="H2" t="s">
        <v>286</v>
      </c>
      <c r="I2" t="s">
        <v>287</v>
      </c>
    </row>
    <row r="3" spans="2:9">
      <c r="B3" t="s">
        <v>249</v>
      </c>
      <c r="C3" s="127">
        <f>Income_statement!T14</f>
        <v>4211.7333333333336</v>
      </c>
      <c r="D3" s="2">
        <f>Ratios!I6</f>
        <v>0.12198125197775793</v>
      </c>
      <c r="H3">
        <v>1</v>
      </c>
      <c r="I3">
        <f ca="1">F6</f>
        <v>2816.0059975598997</v>
      </c>
    </row>
    <row r="4" spans="2:9">
      <c r="B4" t="s">
        <v>280</v>
      </c>
      <c r="C4" s="127">
        <f>Income_statement!U14</f>
        <v>1914.7165844235708</v>
      </c>
      <c r="D4" s="2">
        <f>Ratios!K6</f>
        <v>5.6027650999818865E-2</v>
      </c>
      <c r="H4">
        <v>2</v>
      </c>
      <c r="I4">
        <f t="dataTable" ref="I4:I1002" dt2D="0" dtr="0" r1="L4" ca="1"/>
        <v>3091.0190499240693</v>
      </c>
    </row>
    <row r="5" spans="2:9">
      <c r="C5" s="127"/>
      <c r="D5" s="2"/>
      <c r="F5" t="s">
        <v>285</v>
      </c>
      <c r="H5">
        <v>3</v>
      </c>
      <c r="I5">
        <v>2542.5989358513662</v>
      </c>
    </row>
    <row r="6" spans="2:9">
      <c r="B6" t="s">
        <v>282</v>
      </c>
      <c r="C6" s="127">
        <f t="shared" ref="C6:D6" ca="1" si="0">_xlfn.NORM.INV(RAND(),C3,C4)</f>
        <v>3362.1333365788569</v>
      </c>
      <c r="D6" s="2">
        <f t="shared" ca="1" si="0"/>
        <v>0.1624347651764072</v>
      </c>
      <c r="F6">
        <f ca="1">C6*(1-D6)</f>
        <v>2816.0059975598997</v>
      </c>
      <c r="H6">
        <v>4</v>
      </c>
      <c r="I6">
        <v>7366.2969886961519</v>
      </c>
    </row>
    <row r="7" spans="2:9">
      <c r="H7">
        <v>5</v>
      </c>
      <c r="I7">
        <v>1389.4300010305355</v>
      </c>
    </row>
    <row r="8" spans="2:9">
      <c r="H8">
        <v>6</v>
      </c>
      <c r="I8">
        <v>3047.4059717411519</v>
      </c>
    </row>
    <row r="9" spans="2:9">
      <c r="H9">
        <v>7</v>
      </c>
      <c r="I9">
        <v>3187.8357388922582</v>
      </c>
    </row>
    <row r="10" spans="2:9">
      <c r="H10">
        <v>8</v>
      </c>
      <c r="I10">
        <v>5339.5370204447745</v>
      </c>
    </row>
    <row r="11" spans="2:9">
      <c r="B11" t="s">
        <v>288</v>
      </c>
      <c r="D11" s="2">
        <f ca="1">COUNTIF(I3:I1003,"&gt;0")/1000</f>
        <v>0.98299999999999998</v>
      </c>
      <c r="H11">
        <v>9</v>
      </c>
      <c r="I11">
        <v>5042.6372973018852</v>
      </c>
    </row>
    <row r="12" spans="2:9">
      <c r="H12">
        <v>10</v>
      </c>
      <c r="I12">
        <v>2525.6664547867808</v>
      </c>
    </row>
    <row r="13" spans="2:9">
      <c r="B13" t="s">
        <v>289</v>
      </c>
      <c r="C13">
        <f ca="1">MIN(I3:I1002)</f>
        <v>-1187.9774347725197</v>
      </c>
      <c r="H13">
        <v>11</v>
      </c>
      <c r="I13">
        <v>4197.6825523235748</v>
      </c>
    </row>
    <row r="14" spans="2:9">
      <c r="B14" t="s">
        <v>290</v>
      </c>
      <c r="C14">
        <f ca="1">MAX(I3:I1002)</f>
        <v>9062.9646680215501</v>
      </c>
      <c r="H14">
        <v>12</v>
      </c>
      <c r="I14">
        <v>1929.923172667696</v>
      </c>
    </row>
    <row r="15" spans="2:9">
      <c r="B15" t="s">
        <v>249</v>
      </c>
      <c r="C15">
        <f ca="1">AVERAGE(I3:I1002)</f>
        <v>3736.0297413689145</v>
      </c>
      <c r="H15">
        <v>13</v>
      </c>
      <c r="I15">
        <v>5349.3078748015405</v>
      </c>
    </row>
    <row r="16" spans="2:9">
      <c r="B16" t="s">
        <v>280</v>
      </c>
      <c r="C16">
        <f ca="1">_xlfn.STDEV.S(I3:I1002)</f>
        <v>1725.102541265896</v>
      </c>
      <c r="H16">
        <v>14</v>
      </c>
      <c r="I16">
        <v>4331.6646648607957</v>
      </c>
    </row>
    <row r="17" spans="8:9">
      <c r="H17">
        <v>15</v>
      </c>
      <c r="I17">
        <v>7225.4940446261708</v>
      </c>
    </row>
    <row r="18" spans="8:9">
      <c r="H18">
        <v>16</v>
      </c>
      <c r="I18">
        <v>5484.6910647553441</v>
      </c>
    </row>
    <row r="19" spans="8:9">
      <c r="H19">
        <v>17</v>
      </c>
      <c r="I19">
        <v>735.47391066380658</v>
      </c>
    </row>
    <row r="20" spans="8:9">
      <c r="H20">
        <v>18</v>
      </c>
      <c r="I20">
        <v>6020.5503139072243</v>
      </c>
    </row>
    <row r="21" spans="8:9">
      <c r="H21">
        <v>19</v>
      </c>
      <c r="I21">
        <v>4312.2675481978149</v>
      </c>
    </row>
    <row r="22" spans="8:9">
      <c r="H22">
        <v>20</v>
      </c>
      <c r="I22">
        <v>1554.4451009693455</v>
      </c>
    </row>
    <row r="23" spans="8:9">
      <c r="H23">
        <v>21</v>
      </c>
      <c r="I23">
        <v>2335.2510562720913</v>
      </c>
    </row>
    <row r="24" spans="8:9">
      <c r="H24">
        <v>22</v>
      </c>
      <c r="I24">
        <v>1369.6095559243004</v>
      </c>
    </row>
    <row r="25" spans="8:9">
      <c r="H25">
        <v>23</v>
      </c>
      <c r="I25">
        <v>5261.5942412177637</v>
      </c>
    </row>
    <row r="26" spans="8:9">
      <c r="H26">
        <v>24</v>
      </c>
      <c r="I26">
        <v>6015.4116376151496</v>
      </c>
    </row>
    <row r="27" spans="8:9">
      <c r="H27">
        <v>25</v>
      </c>
      <c r="I27">
        <v>4623.9902211022745</v>
      </c>
    </row>
    <row r="28" spans="8:9">
      <c r="H28">
        <v>26</v>
      </c>
      <c r="I28">
        <v>2901.850915251553</v>
      </c>
    </row>
    <row r="29" spans="8:9">
      <c r="H29">
        <v>27</v>
      </c>
      <c r="I29">
        <v>6756.0973946287113</v>
      </c>
    </row>
    <row r="30" spans="8:9">
      <c r="H30">
        <v>28</v>
      </c>
      <c r="I30">
        <v>5117.3735929151417</v>
      </c>
    </row>
    <row r="31" spans="8:9">
      <c r="H31">
        <v>29</v>
      </c>
      <c r="I31">
        <v>4014.1009461755702</v>
      </c>
    </row>
    <row r="32" spans="8:9">
      <c r="H32">
        <v>30</v>
      </c>
      <c r="I32">
        <v>3291.1402214300488</v>
      </c>
    </row>
    <row r="33" spans="8:9">
      <c r="H33">
        <v>31</v>
      </c>
      <c r="I33">
        <v>4806.1583011236653</v>
      </c>
    </row>
    <row r="34" spans="8:9">
      <c r="H34">
        <v>32</v>
      </c>
      <c r="I34">
        <v>5582.0717163555582</v>
      </c>
    </row>
    <row r="35" spans="8:9">
      <c r="H35">
        <v>33</v>
      </c>
      <c r="I35">
        <v>3575.6962880066567</v>
      </c>
    </row>
    <row r="36" spans="8:9">
      <c r="H36">
        <v>34</v>
      </c>
      <c r="I36">
        <v>1938.605862638829</v>
      </c>
    </row>
    <row r="37" spans="8:9">
      <c r="H37">
        <v>35</v>
      </c>
      <c r="I37">
        <v>4066.9449763796579</v>
      </c>
    </row>
    <row r="38" spans="8:9">
      <c r="H38">
        <v>36</v>
      </c>
      <c r="I38">
        <v>3844.7400939810864</v>
      </c>
    </row>
    <row r="39" spans="8:9">
      <c r="H39">
        <v>37</v>
      </c>
      <c r="I39">
        <v>5274.4318364993478</v>
      </c>
    </row>
    <row r="40" spans="8:9">
      <c r="H40">
        <v>38</v>
      </c>
      <c r="I40">
        <v>706.41122506600777</v>
      </c>
    </row>
    <row r="41" spans="8:9">
      <c r="H41">
        <v>39</v>
      </c>
      <c r="I41">
        <v>4972.6804772066598</v>
      </c>
    </row>
    <row r="42" spans="8:9">
      <c r="H42">
        <v>40</v>
      </c>
      <c r="I42">
        <v>4620.4734858441998</v>
      </c>
    </row>
    <row r="43" spans="8:9">
      <c r="H43">
        <v>41</v>
      </c>
      <c r="I43">
        <v>5213.2544857089351</v>
      </c>
    </row>
    <row r="44" spans="8:9">
      <c r="H44">
        <v>42</v>
      </c>
      <c r="I44">
        <v>5101.9678849284246</v>
      </c>
    </row>
    <row r="45" spans="8:9">
      <c r="H45">
        <v>43</v>
      </c>
      <c r="I45">
        <v>3657.4626506981363</v>
      </c>
    </row>
    <row r="46" spans="8:9">
      <c r="H46">
        <v>44</v>
      </c>
      <c r="I46">
        <v>2245.4200747490677</v>
      </c>
    </row>
    <row r="47" spans="8:9">
      <c r="H47">
        <v>45</v>
      </c>
      <c r="I47">
        <v>4888.0250561507301</v>
      </c>
    </row>
    <row r="48" spans="8:9">
      <c r="H48">
        <v>46</v>
      </c>
      <c r="I48">
        <v>3951.1382116512314</v>
      </c>
    </row>
    <row r="49" spans="8:9">
      <c r="H49">
        <v>47</v>
      </c>
      <c r="I49">
        <v>6191.2856767170924</v>
      </c>
    </row>
    <row r="50" spans="8:9">
      <c r="H50">
        <v>48</v>
      </c>
      <c r="I50">
        <v>1887.3323666568142</v>
      </c>
    </row>
    <row r="51" spans="8:9">
      <c r="H51">
        <v>49</v>
      </c>
      <c r="I51">
        <v>8215.7080518596667</v>
      </c>
    </row>
    <row r="52" spans="8:9">
      <c r="H52">
        <v>50</v>
      </c>
      <c r="I52">
        <v>1810.6284606465522</v>
      </c>
    </row>
    <row r="53" spans="8:9">
      <c r="H53">
        <v>51</v>
      </c>
      <c r="I53">
        <v>5960.6954046243854</v>
      </c>
    </row>
    <row r="54" spans="8:9">
      <c r="H54">
        <v>52</v>
      </c>
      <c r="I54">
        <v>3833.4815565014933</v>
      </c>
    </row>
    <row r="55" spans="8:9">
      <c r="H55">
        <v>53</v>
      </c>
      <c r="I55">
        <v>8382.0808331605967</v>
      </c>
    </row>
    <row r="56" spans="8:9">
      <c r="H56">
        <v>54</v>
      </c>
      <c r="I56">
        <v>980.72301404446819</v>
      </c>
    </row>
    <row r="57" spans="8:9">
      <c r="H57">
        <v>55</v>
      </c>
      <c r="I57">
        <v>3966.1918222537693</v>
      </c>
    </row>
    <row r="58" spans="8:9">
      <c r="H58">
        <v>56</v>
      </c>
      <c r="I58">
        <v>2735.182468328896</v>
      </c>
    </row>
    <row r="59" spans="8:9">
      <c r="H59">
        <v>57</v>
      </c>
      <c r="I59">
        <v>4037.1096083520533</v>
      </c>
    </row>
    <row r="60" spans="8:9">
      <c r="H60">
        <v>58</v>
      </c>
      <c r="I60">
        <v>3095.3526366606293</v>
      </c>
    </row>
    <row r="61" spans="8:9">
      <c r="H61">
        <v>59</v>
      </c>
      <c r="I61">
        <v>6428.2044378441378</v>
      </c>
    </row>
    <row r="62" spans="8:9">
      <c r="H62">
        <v>60</v>
      </c>
      <c r="I62">
        <v>5919.6315061229743</v>
      </c>
    </row>
    <row r="63" spans="8:9">
      <c r="H63">
        <v>61</v>
      </c>
      <c r="I63">
        <v>6364.6247070905447</v>
      </c>
    </row>
    <row r="64" spans="8:9">
      <c r="H64">
        <v>62</v>
      </c>
      <c r="I64">
        <v>4560.1847248576387</v>
      </c>
    </row>
    <row r="65" spans="8:9">
      <c r="H65">
        <v>63</v>
      </c>
      <c r="I65">
        <v>1106.382075157446</v>
      </c>
    </row>
    <row r="66" spans="8:9">
      <c r="H66">
        <v>64</v>
      </c>
      <c r="I66">
        <v>1945.3265560966968</v>
      </c>
    </row>
    <row r="67" spans="8:9">
      <c r="H67">
        <v>65</v>
      </c>
      <c r="I67">
        <v>3637.56158065812</v>
      </c>
    </row>
    <row r="68" spans="8:9">
      <c r="H68">
        <v>66</v>
      </c>
      <c r="I68">
        <v>1539.2707581388713</v>
      </c>
    </row>
    <row r="69" spans="8:9">
      <c r="H69">
        <v>67</v>
      </c>
      <c r="I69">
        <v>2489.4216161257996</v>
      </c>
    </row>
    <row r="70" spans="8:9">
      <c r="H70">
        <v>68</v>
      </c>
      <c r="I70">
        <v>5109.3362293576538</v>
      </c>
    </row>
    <row r="71" spans="8:9">
      <c r="H71">
        <v>69</v>
      </c>
      <c r="I71">
        <v>5397.6069497816688</v>
      </c>
    </row>
    <row r="72" spans="8:9">
      <c r="H72">
        <v>70</v>
      </c>
      <c r="I72">
        <v>4965.4029526648828</v>
      </c>
    </row>
    <row r="73" spans="8:9">
      <c r="H73">
        <v>71</v>
      </c>
      <c r="I73">
        <v>2136.1320967494316</v>
      </c>
    </row>
    <row r="74" spans="8:9">
      <c r="H74">
        <v>72</v>
      </c>
      <c r="I74">
        <v>630.31460785670708</v>
      </c>
    </row>
    <row r="75" spans="8:9">
      <c r="H75">
        <v>73</v>
      </c>
      <c r="I75">
        <v>5030.5841482691485</v>
      </c>
    </row>
    <row r="76" spans="8:9">
      <c r="H76">
        <v>74</v>
      </c>
      <c r="I76">
        <v>395.56132974033744</v>
      </c>
    </row>
    <row r="77" spans="8:9">
      <c r="H77">
        <v>75</v>
      </c>
      <c r="I77">
        <v>4993.5121341486956</v>
      </c>
    </row>
    <row r="78" spans="8:9">
      <c r="H78">
        <v>76</v>
      </c>
      <c r="I78">
        <v>3119.3917240486376</v>
      </c>
    </row>
    <row r="79" spans="8:9">
      <c r="H79">
        <v>77</v>
      </c>
      <c r="I79">
        <v>4285.8530239478332</v>
      </c>
    </row>
    <row r="80" spans="8:9">
      <c r="H80">
        <v>78</v>
      </c>
      <c r="I80">
        <v>5884.4029875037413</v>
      </c>
    </row>
    <row r="81" spans="8:9">
      <c r="H81">
        <v>79</v>
      </c>
      <c r="I81">
        <v>5046.4393858578678</v>
      </c>
    </row>
    <row r="82" spans="8:9">
      <c r="H82">
        <v>80</v>
      </c>
      <c r="I82">
        <v>5147.7138465719727</v>
      </c>
    </row>
    <row r="83" spans="8:9">
      <c r="H83">
        <v>81</v>
      </c>
      <c r="I83">
        <v>3931.599351070492</v>
      </c>
    </row>
    <row r="84" spans="8:9">
      <c r="H84">
        <v>82</v>
      </c>
      <c r="I84">
        <v>4294.6438821615557</v>
      </c>
    </row>
    <row r="85" spans="8:9">
      <c r="H85">
        <v>83</v>
      </c>
      <c r="I85">
        <v>6082.4347252503676</v>
      </c>
    </row>
    <row r="86" spans="8:9">
      <c r="H86">
        <v>84</v>
      </c>
      <c r="I86">
        <v>4181.8819226391524</v>
      </c>
    </row>
    <row r="87" spans="8:9">
      <c r="H87">
        <v>85</v>
      </c>
      <c r="I87">
        <v>3708.5216193688507</v>
      </c>
    </row>
    <row r="88" spans="8:9">
      <c r="H88">
        <v>86</v>
      </c>
      <c r="I88">
        <v>4432.1258262248411</v>
      </c>
    </row>
    <row r="89" spans="8:9">
      <c r="H89">
        <v>87</v>
      </c>
      <c r="I89">
        <v>5557.7188478655262</v>
      </c>
    </row>
    <row r="90" spans="8:9">
      <c r="H90">
        <v>88</v>
      </c>
      <c r="I90">
        <v>3027.6424166504708</v>
      </c>
    </row>
    <row r="91" spans="8:9">
      <c r="H91">
        <v>89</v>
      </c>
      <c r="I91">
        <v>3297.6321080749763</v>
      </c>
    </row>
    <row r="92" spans="8:9">
      <c r="H92">
        <v>90</v>
      </c>
      <c r="I92">
        <v>7605.2999914736802</v>
      </c>
    </row>
    <row r="93" spans="8:9">
      <c r="H93">
        <v>91</v>
      </c>
      <c r="I93">
        <v>2401.4001437511683</v>
      </c>
    </row>
    <row r="94" spans="8:9">
      <c r="H94">
        <v>92</v>
      </c>
      <c r="I94">
        <v>8373.8487073427277</v>
      </c>
    </row>
    <row r="95" spans="8:9">
      <c r="H95">
        <v>93</v>
      </c>
      <c r="I95">
        <v>5315.0624072959245</v>
      </c>
    </row>
    <row r="96" spans="8:9">
      <c r="H96">
        <v>94</v>
      </c>
      <c r="I96">
        <v>3540.9129279274507</v>
      </c>
    </row>
    <row r="97" spans="8:9">
      <c r="H97">
        <v>95</v>
      </c>
      <c r="I97">
        <v>4382.7375317682372</v>
      </c>
    </row>
    <row r="98" spans="8:9">
      <c r="H98">
        <v>96</v>
      </c>
      <c r="I98">
        <v>2289.1373081012439</v>
      </c>
    </row>
    <row r="99" spans="8:9">
      <c r="H99">
        <v>97</v>
      </c>
      <c r="I99">
        <v>1707.7545357950187</v>
      </c>
    </row>
    <row r="100" spans="8:9">
      <c r="H100">
        <v>98</v>
      </c>
      <c r="I100">
        <v>1901.5847599808842</v>
      </c>
    </row>
    <row r="101" spans="8:9">
      <c r="H101">
        <v>99</v>
      </c>
      <c r="I101">
        <v>6244.443593918767</v>
      </c>
    </row>
    <row r="102" spans="8:9">
      <c r="H102">
        <v>100</v>
      </c>
      <c r="I102">
        <v>3163.3734915911955</v>
      </c>
    </row>
    <row r="103" spans="8:9">
      <c r="H103">
        <v>101</v>
      </c>
      <c r="I103">
        <v>5435.2997040465807</v>
      </c>
    </row>
    <row r="104" spans="8:9">
      <c r="H104">
        <v>102</v>
      </c>
      <c r="I104">
        <v>3064.9932204140855</v>
      </c>
    </row>
    <row r="105" spans="8:9">
      <c r="H105">
        <v>103</v>
      </c>
      <c r="I105">
        <v>2402.9301138280807</v>
      </c>
    </row>
    <row r="106" spans="8:9">
      <c r="H106">
        <v>104</v>
      </c>
      <c r="I106">
        <v>3738.6510551087617</v>
      </c>
    </row>
    <row r="107" spans="8:9">
      <c r="H107">
        <v>105</v>
      </c>
      <c r="I107">
        <v>5775.3073085494198</v>
      </c>
    </row>
    <row r="108" spans="8:9">
      <c r="H108">
        <v>106</v>
      </c>
      <c r="I108">
        <v>4345.3633163474324</v>
      </c>
    </row>
    <row r="109" spans="8:9">
      <c r="H109">
        <v>107</v>
      </c>
      <c r="I109">
        <v>7040.9174633160683</v>
      </c>
    </row>
    <row r="110" spans="8:9">
      <c r="H110">
        <v>108</v>
      </c>
      <c r="I110">
        <v>3613.496475920093</v>
      </c>
    </row>
    <row r="111" spans="8:9">
      <c r="H111">
        <v>109</v>
      </c>
      <c r="I111">
        <v>5899.0191232910374</v>
      </c>
    </row>
    <row r="112" spans="8:9">
      <c r="H112">
        <v>110</v>
      </c>
      <c r="I112">
        <v>3550.8280244642333</v>
      </c>
    </row>
    <row r="113" spans="8:9">
      <c r="H113">
        <v>111</v>
      </c>
      <c r="I113">
        <v>5937.6137069493871</v>
      </c>
    </row>
    <row r="114" spans="8:9">
      <c r="H114">
        <v>112</v>
      </c>
      <c r="I114">
        <v>3040.3582292646824</v>
      </c>
    </row>
    <row r="115" spans="8:9">
      <c r="H115">
        <v>113</v>
      </c>
      <c r="I115">
        <v>2306.5543179821984</v>
      </c>
    </row>
    <row r="116" spans="8:9">
      <c r="H116">
        <v>114</v>
      </c>
      <c r="I116">
        <v>3957.684243318964</v>
      </c>
    </row>
    <row r="117" spans="8:9">
      <c r="H117">
        <v>115</v>
      </c>
      <c r="I117">
        <v>4022.1215506558829</v>
      </c>
    </row>
    <row r="118" spans="8:9">
      <c r="H118">
        <v>116</v>
      </c>
      <c r="I118">
        <v>2576.4697471771674</v>
      </c>
    </row>
    <row r="119" spans="8:9">
      <c r="H119">
        <v>117</v>
      </c>
      <c r="I119">
        <v>2370.5985810037223</v>
      </c>
    </row>
    <row r="120" spans="8:9">
      <c r="H120">
        <v>118</v>
      </c>
      <c r="I120">
        <v>2742.1304264455607</v>
      </c>
    </row>
    <row r="121" spans="8:9">
      <c r="H121">
        <v>119</v>
      </c>
      <c r="I121">
        <v>1272.0059461735796</v>
      </c>
    </row>
    <row r="122" spans="8:9">
      <c r="H122">
        <v>120</v>
      </c>
      <c r="I122">
        <v>3402.0110835886508</v>
      </c>
    </row>
    <row r="123" spans="8:9">
      <c r="H123">
        <v>121</v>
      </c>
      <c r="I123">
        <v>2182.2866415256349</v>
      </c>
    </row>
    <row r="124" spans="8:9">
      <c r="H124">
        <v>122</v>
      </c>
      <c r="I124">
        <v>4569.9051442913615</v>
      </c>
    </row>
    <row r="125" spans="8:9">
      <c r="H125">
        <v>123</v>
      </c>
      <c r="I125">
        <v>2627.8377071199416</v>
      </c>
    </row>
    <row r="126" spans="8:9">
      <c r="H126">
        <v>124</v>
      </c>
      <c r="I126">
        <v>1157.9138099296413</v>
      </c>
    </row>
    <row r="127" spans="8:9">
      <c r="H127">
        <v>125</v>
      </c>
      <c r="I127">
        <v>5417.3563921250698</v>
      </c>
    </row>
    <row r="128" spans="8:9">
      <c r="H128">
        <v>126</v>
      </c>
      <c r="I128">
        <v>3451.6098058922821</v>
      </c>
    </row>
    <row r="129" spans="8:9">
      <c r="H129">
        <v>127</v>
      </c>
      <c r="I129">
        <v>3541.1108426732367</v>
      </c>
    </row>
    <row r="130" spans="8:9">
      <c r="H130">
        <v>128</v>
      </c>
      <c r="I130">
        <v>3951.2788993630174</v>
      </c>
    </row>
    <row r="131" spans="8:9">
      <c r="H131">
        <v>129</v>
      </c>
      <c r="I131">
        <v>4855.2251146714279</v>
      </c>
    </row>
    <row r="132" spans="8:9">
      <c r="H132">
        <v>130</v>
      </c>
      <c r="I132">
        <v>2992.8545070275818</v>
      </c>
    </row>
    <row r="133" spans="8:9">
      <c r="H133">
        <v>131</v>
      </c>
      <c r="I133">
        <v>4813.4813683915154</v>
      </c>
    </row>
    <row r="134" spans="8:9">
      <c r="H134">
        <v>132</v>
      </c>
      <c r="I134">
        <v>2787.1664423010543</v>
      </c>
    </row>
    <row r="135" spans="8:9">
      <c r="H135">
        <v>133</v>
      </c>
      <c r="I135">
        <v>3524.0039612328992</v>
      </c>
    </row>
    <row r="136" spans="8:9">
      <c r="H136">
        <v>134</v>
      </c>
      <c r="I136">
        <v>2078.7964227863476</v>
      </c>
    </row>
    <row r="137" spans="8:9">
      <c r="H137">
        <v>135</v>
      </c>
      <c r="I137">
        <v>5090.4363152160377</v>
      </c>
    </row>
    <row r="138" spans="8:9">
      <c r="H138">
        <v>136</v>
      </c>
      <c r="I138">
        <v>3603.179480120752</v>
      </c>
    </row>
    <row r="139" spans="8:9">
      <c r="H139">
        <v>137</v>
      </c>
      <c r="I139">
        <v>3471.1295231007271</v>
      </c>
    </row>
    <row r="140" spans="8:9">
      <c r="H140">
        <v>138</v>
      </c>
      <c r="I140">
        <v>4320.6948934219727</v>
      </c>
    </row>
    <row r="141" spans="8:9">
      <c r="H141">
        <v>139</v>
      </c>
      <c r="I141">
        <v>6487.1212409513</v>
      </c>
    </row>
    <row r="142" spans="8:9">
      <c r="H142">
        <v>140</v>
      </c>
      <c r="I142">
        <v>5004.0837861698619</v>
      </c>
    </row>
    <row r="143" spans="8:9">
      <c r="H143">
        <v>141</v>
      </c>
      <c r="I143">
        <v>5149.0757707960947</v>
      </c>
    </row>
    <row r="144" spans="8:9">
      <c r="H144">
        <v>142</v>
      </c>
      <c r="I144">
        <v>2272.9480652090806</v>
      </c>
    </row>
    <row r="145" spans="8:9">
      <c r="H145">
        <v>143</v>
      </c>
      <c r="I145">
        <v>2974.6751066625147</v>
      </c>
    </row>
    <row r="146" spans="8:9">
      <c r="H146">
        <v>144</v>
      </c>
      <c r="I146">
        <v>2499.2147131119937</v>
      </c>
    </row>
    <row r="147" spans="8:9">
      <c r="H147">
        <v>145</v>
      </c>
      <c r="I147">
        <v>3725.7113509749511</v>
      </c>
    </row>
    <row r="148" spans="8:9">
      <c r="H148">
        <v>146</v>
      </c>
      <c r="I148">
        <v>2935.0437273208622</v>
      </c>
    </row>
    <row r="149" spans="8:9">
      <c r="H149">
        <v>147</v>
      </c>
      <c r="I149">
        <v>2647.558330509863</v>
      </c>
    </row>
    <row r="150" spans="8:9">
      <c r="H150">
        <v>148</v>
      </c>
      <c r="I150">
        <v>5893.2385244004663</v>
      </c>
    </row>
    <row r="151" spans="8:9">
      <c r="H151">
        <v>149</v>
      </c>
      <c r="I151">
        <v>124.46416083100321</v>
      </c>
    </row>
    <row r="152" spans="8:9">
      <c r="H152">
        <v>150</v>
      </c>
      <c r="I152">
        <v>3531.6722474009403</v>
      </c>
    </row>
    <row r="153" spans="8:9">
      <c r="H153">
        <v>151</v>
      </c>
      <c r="I153">
        <v>5392.6903853418362</v>
      </c>
    </row>
    <row r="154" spans="8:9">
      <c r="H154">
        <v>152</v>
      </c>
      <c r="I154">
        <v>4105.9522686152959</v>
      </c>
    </row>
    <row r="155" spans="8:9">
      <c r="H155">
        <v>153</v>
      </c>
      <c r="I155">
        <v>6846.6701048136902</v>
      </c>
    </row>
    <row r="156" spans="8:9">
      <c r="H156">
        <v>154</v>
      </c>
      <c r="I156">
        <v>3264.7369302899424</v>
      </c>
    </row>
    <row r="157" spans="8:9">
      <c r="H157">
        <v>155</v>
      </c>
      <c r="I157">
        <v>4446.5913211358802</v>
      </c>
    </row>
    <row r="158" spans="8:9">
      <c r="H158">
        <v>156</v>
      </c>
      <c r="I158">
        <v>2049.1783422370681</v>
      </c>
    </row>
    <row r="159" spans="8:9">
      <c r="H159">
        <v>157</v>
      </c>
      <c r="I159">
        <v>5199.4895179038385</v>
      </c>
    </row>
    <row r="160" spans="8:9">
      <c r="H160">
        <v>158</v>
      </c>
      <c r="I160">
        <v>3404.7490246929124</v>
      </c>
    </row>
    <row r="161" spans="8:9">
      <c r="H161">
        <v>159</v>
      </c>
      <c r="I161">
        <v>2966.8934581425297</v>
      </c>
    </row>
    <row r="162" spans="8:9">
      <c r="H162">
        <v>160</v>
      </c>
      <c r="I162">
        <v>4141.5377400607613</v>
      </c>
    </row>
    <row r="163" spans="8:9">
      <c r="H163">
        <v>161</v>
      </c>
      <c r="I163">
        <v>6336.0630569435489</v>
      </c>
    </row>
    <row r="164" spans="8:9">
      <c r="H164">
        <v>162</v>
      </c>
      <c r="I164">
        <v>5427.0535392263582</v>
      </c>
    </row>
    <row r="165" spans="8:9">
      <c r="H165">
        <v>163</v>
      </c>
      <c r="I165">
        <v>5396.3350147774909</v>
      </c>
    </row>
    <row r="166" spans="8:9">
      <c r="H166">
        <v>164</v>
      </c>
      <c r="I166">
        <v>4687.6414245728502</v>
      </c>
    </row>
    <row r="167" spans="8:9">
      <c r="H167">
        <v>165</v>
      </c>
      <c r="I167">
        <v>1898.7969630164678</v>
      </c>
    </row>
    <row r="168" spans="8:9">
      <c r="H168">
        <v>166</v>
      </c>
      <c r="I168">
        <v>2146.6047650363212</v>
      </c>
    </row>
    <row r="169" spans="8:9">
      <c r="H169">
        <v>167</v>
      </c>
      <c r="I169">
        <v>3805.400325046749</v>
      </c>
    </row>
    <row r="170" spans="8:9">
      <c r="H170">
        <v>168</v>
      </c>
      <c r="I170">
        <v>4348.2816647941299</v>
      </c>
    </row>
    <row r="171" spans="8:9">
      <c r="H171">
        <v>169</v>
      </c>
      <c r="I171">
        <v>3305.8995349517495</v>
      </c>
    </row>
    <row r="172" spans="8:9">
      <c r="H172">
        <v>170</v>
      </c>
      <c r="I172">
        <v>1359.3376409254331</v>
      </c>
    </row>
    <row r="173" spans="8:9">
      <c r="H173">
        <v>171</v>
      </c>
      <c r="I173">
        <v>2365.6767470029299</v>
      </c>
    </row>
    <row r="174" spans="8:9">
      <c r="H174">
        <v>172</v>
      </c>
      <c r="I174">
        <v>6648.0433441623345</v>
      </c>
    </row>
    <row r="175" spans="8:9">
      <c r="H175">
        <v>173</v>
      </c>
      <c r="I175">
        <v>3974.1214582956891</v>
      </c>
    </row>
    <row r="176" spans="8:9">
      <c r="H176">
        <v>174</v>
      </c>
      <c r="I176">
        <v>-617.54333440501853</v>
      </c>
    </row>
    <row r="177" spans="8:9">
      <c r="H177">
        <v>175</v>
      </c>
      <c r="I177">
        <v>5239.4620612308418</v>
      </c>
    </row>
    <row r="178" spans="8:9">
      <c r="H178">
        <v>176</v>
      </c>
      <c r="I178">
        <v>3053.0417598041972</v>
      </c>
    </row>
    <row r="179" spans="8:9">
      <c r="H179">
        <v>177</v>
      </c>
      <c r="I179">
        <v>3604.6380324788597</v>
      </c>
    </row>
    <row r="180" spans="8:9">
      <c r="H180">
        <v>178</v>
      </c>
      <c r="I180">
        <v>4383.1421677412072</v>
      </c>
    </row>
    <row r="181" spans="8:9">
      <c r="H181">
        <v>179</v>
      </c>
      <c r="I181">
        <v>3581.5384791782135</v>
      </c>
    </row>
    <row r="182" spans="8:9">
      <c r="H182">
        <v>180</v>
      </c>
      <c r="I182">
        <v>3918.6716974332626</v>
      </c>
    </row>
    <row r="183" spans="8:9">
      <c r="H183">
        <v>181</v>
      </c>
      <c r="I183">
        <v>4670.6797159637836</v>
      </c>
    </row>
    <row r="184" spans="8:9">
      <c r="H184">
        <v>182</v>
      </c>
      <c r="I184">
        <v>4301.0899819982069</v>
      </c>
    </row>
    <row r="185" spans="8:9">
      <c r="H185">
        <v>183</v>
      </c>
      <c r="I185">
        <v>3099.9685055660943</v>
      </c>
    </row>
    <row r="186" spans="8:9">
      <c r="H186">
        <v>184</v>
      </c>
      <c r="I186">
        <v>5035.9161945857268</v>
      </c>
    </row>
    <row r="187" spans="8:9">
      <c r="H187">
        <v>185</v>
      </c>
      <c r="I187">
        <v>3745.8019694619738</v>
      </c>
    </row>
    <row r="188" spans="8:9">
      <c r="H188">
        <v>186</v>
      </c>
      <c r="I188">
        <v>2814.5707436926523</v>
      </c>
    </row>
    <row r="189" spans="8:9">
      <c r="H189">
        <v>187</v>
      </c>
      <c r="I189">
        <v>5067.0274550411159</v>
      </c>
    </row>
    <row r="190" spans="8:9">
      <c r="H190">
        <v>188</v>
      </c>
      <c r="I190">
        <v>2582.1341424644202</v>
      </c>
    </row>
    <row r="191" spans="8:9">
      <c r="H191">
        <v>189</v>
      </c>
      <c r="I191">
        <v>2203.2918297318192</v>
      </c>
    </row>
    <row r="192" spans="8:9">
      <c r="H192">
        <v>190</v>
      </c>
      <c r="I192">
        <v>3230.800343291005</v>
      </c>
    </row>
    <row r="193" spans="8:9">
      <c r="H193">
        <v>191</v>
      </c>
      <c r="I193">
        <v>5644.3206245113761</v>
      </c>
    </row>
    <row r="194" spans="8:9">
      <c r="H194">
        <v>192</v>
      </c>
      <c r="I194">
        <v>5141.464790862362</v>
      </c>
    </row>
    <row r="195" spans="8:9">
      <c r="H195">
        <v>193</v>
      </c>
      <c r="I195">
        <v>1110.0001233230171</v>
      </c>
    </row>
    <row r="196" spans="8:9">
      <c r="H196">
        <v>194</v>
      </c>
      <c r="I196">
        <v>825.77316861790337</v>
      </c>
    </row>
    <row r="197" spans="8:9">
      <c r="H197">
        <v>195</v>
      </c>
      <c r="I197">
        <v>1860.4658058411192</v>
      </c>
    </row>
    <row r="198" spans="8:9">
      <c r="H198">
        <v>196</v>
      </c>
      <c r="I198">
        <v>3388.0797869636172</v>
      </c>
    </row>
    <row r="199" spans="8:9">
      <c r="H199">
        <v>197</v>
      </c>
      <c r="I199">
        <v>1064.4921174321926</v>
      </c>
    </row>
    <row r="200" spans="8:9">
      <c r="H200">
        <v>198</v>
      </c>
      <c r="I200">
        <v>4869.7936352276183</v>
      </c>
    </row>
    <row r="201" spans="8:9">
      <c r="H201">
        <v>199</v>
      </c>
      <c r="I201">
        <v>2833.4712494501537</v>
      </c>
    </row>
    <row r="202" spans="8:9">
      <c r="H202">
        <v>200</v>
      </c>
      <c r="I202">
        <v>4421.9952803706929</v>
      </c>
    </row>
    <row r="203" spans="8:9">
      <c r="H203">
        <v>201</v>
      </c>
      <c r="I203">
        <v>6914.0651123663929</v>
      </c>
    </row>
    <row r="204" spans="8:9">
      <c r="H204">
        <v>202</v>
      </c>
      <c r="I204">
        <v>1507.4657246619258</v>
      </c>
    </row>
    <row r="205" spans="8:9">
      <c r="H205">
        <v>203</v>
      </c>
      <c r="I205">
        <v>2252.9495745745971</v>
      </c>
    </row>
    <row r="206" spans="8:9">
      <c r="H206">
        <v>204</v>
      </c>
      <c r="I206">
        <v>3799.1437056058849</v>
      </c>
    </row>
    <row r="207" spans="8:9">
      <c r="H207">
        <v>205</v>
      </c>
      <c r="I207">
        <v>4654.1155418494591</v>
      </c>
    </row>
    <row r="208" spans="8:9">
      <c r="H208">
        <v>206</v>
      </c>
      <c r="I208">
        <v>6022.3188947609569</v>
      </c>
    </row>
    <row r="209" spans="8:9">
      <c r="H209">
        <v>207</v>
      </c>
      <c r="I209">
        <v>3518.5858040870526</v>
      </c>
    </row>
    <row r="210" spans="8:9">
      <c r="H210">
        <v>208</v>
      </c>
      <c r="I210">
        <v>3557.6234015174136</v>
      </c>
    </row>
    <row r="211" spans="8:9">
      <c r="H211">
        <v>209</v>
      </c>
      <c r="I211">
        <v>2155.7111720980488</v>
      </c>
    </row>
    <row r="212" spans="8:9">
      <c r="H212">
        <v>210</v>
      </c>
      <c r="I212">
        <v>3454.6249384058328</v>
      </c>
    </row>
    <row r="213" spans="8:9">
      <c r="H213">
        <v>211</v>
      </c>
      <c r="I213">
        <v>2591.903859732849</v>
      </c>
    </row>
    <row r="214" spans="8:9">
      <c r="H214">
        <v>212</v>
      </c>
      <c r="I214">
        <v>3714.0414774060405</v>
      </c>
    </row>
    <row r="215" spans="8:9">
      <c r="H215">
        <v>213</v>
      </c>
      <c r="I215">
        <v>2351.3871319703298</v>
      </c>
    </row>
    <row r="216" spans="8:9">
      <c r="H216">
        <v>214</v>
      </c>
      <c r="I216">
        <v>5551.5275588885133</v>
      </c>
    </row>
    <row r="217" spans="8:9">
      <c r="H217">
        <v>215</v>
      </c>
      <c r="I217">
        <v>2232.7050077726385</v>
      </c>
    </row>
    <row r="218" spans="8:9">
      <c r="H218">
        <v>216</v>
      </c>
      <c r="I218">
        <v>4016.8873389525002</v>
      </c>
    </row>
    <row r="219" spans="8:9">
      <c r="H219">
        <v>217</v>
      </c>
      <c r="I219">
        <v>3422.0487540190484</v>
      </c>
    </row>
    <row r="220" spans="8:9">
      <c r="H220">
        <v>218</v>
      </c>
      <c r="I220">
        <v>2884.1727911301573</v>
      </c>
    </row>
    <row r="221" spans="8:9">
      <c r="H221">
        <v>219</v>
      </c>
      <c r="I221">
        <v>4854.260860552321</v>
      </c>
    </row>
    <row r="222" spans="8:9">
      <c r="H222">
        <v>220</v>
      </c>
      <c r="I222">
        <v>4584.3234395097243</v>
      </c>
    </row>
    <row r="223" spans="8:9">
      <c r="H223">
        <v>221</v>
      </c>
      <c r="I223">
        <v>72.512284838051301</v>
      </c>
    </row>
    <row r="224" spans="8:9">
      <c r="H224">
        <v>222</v>
      </c>
      <c r="I224">
        <v>4453.0872519286431</v>
      </c>
    </row>
    <row r="225" spans="8:9">
      <c r="H225">
        <v>223</v>
      </c>
      <c r="I225">
        <v>2004.1920270062597</v>
      </c>
    </row>
    <row r="226" spans="8:9">
      <c r="H226">
        <v>224</v>
      </c>
      <c r="I226">
        <v>3405.088198495243</v>
      </c>
    </row>
    <row r="227" spans="8:9">
      <c r="H227">
        <v>225</v>
      </c>
      <c r="I227">
        <v>6058.7748379296045</v>
      </c>
    </row>
    <row r="228" spans="8:9">
      <c r="H228">
        <v>226</v>
      </c>
      <c r="I228">
        <v>5415.7403970089717</v>
      </c>
    </row>
    <row r="229" spans="8:9">
      <c r="H229">
        <v>227</v>
      </c>
      <c r="I229">
        <v>4381.5377669427098</v>
      </c>
    </row>
    <row r="230" spans="8:9">
      <c r="H230">
        <v>228</v>
      </c>
      <c r="I230">
        <v>478.27322488466649</v>
      </c>
    </row>
    <row r="231" spans="8:9">
      <c r="H231">
        <v>229</v>
      </c>
      <c r="I231">
        <v>5467.8228778689991</v>
      </c>
    </row>
    <row r="232" spans="8:9">
      <c r="H232">
        <v>230</v>
      </c>
      <c r="I232">
        <v>501.96996515485944</v>
      </c>
    </row>
    <row r="233" spans="8:9">
      <c r="H233">
        <v>231</v>
      </c>
      <c r="I233">
        <v>895.79846702357997</v>
      </c>
    </row>
    <row r="234" spans="8:9">
      <c r="H234">
        <v>232</v>
      </c>
      <c r="I234">
        <v>2724.2204731257789</v>
      </c>
    </row>
    <row r="235" spans="8:9">
      <c r="H235">
        <v>233</v>
      </c>
      <c r="I235">
        <v>3403.206271393105</v>
      </c>
    </row>
    <row r="236" spans="8:9">
      <c r="H236">
        <v>234</v>
      </c>
      <c r="I236">
        <v>3206.9116616603187</v>
      </c>
    </row>
    <row r="237" spans="8:9">
      <c r="H237">
        <v>235</v>
      </c>
      <c r="I237">
        <v>5426.660695894484</v>
      </c>
    </row>
    <row r="238" spans="8:9">
      <c r="H238">
        <v>236</v>
      </c>
      <c r="I238">
        <v>1019.3409809509495</v>
      </c>
    </row>
    <row r="239" spans="8:9">
      <c r="H239">
        <v>237</v>
      </c>
      <c r="I239">
        <v>782.01274660484228</v>
      </c>
    </row>
    <row r="240" spans="8:9">
      <c r="H240">
        <v>238</v>
      </c>
      <c r="I240">
        <v>5760.0830872981187</v>
      </c>
    </row>
    <row r="241" spans="8:9">
      <c r="H241">
        <v>239</v>
      </c>
      <c r="I241">
        <v>1762.9258916550446</v>
      </c>
    </row>
    <row r="242" spans="8:9">
      <c r="H242">
        <v>240</v>
      </c>
      <c r="I242">
        <v>4567.6492956302791</v>
      </c>
    </row>
    <row r="243" spans="8:9">
      <c r="H243">
        <v>241</v>
      </c>
      <c r="I243">
        <v>4882.3006289635596</v>
      </c>
    </row>
    <row r="244" spans="8:9">
      <c r="H244">
        <v>242</v>
      </c>
      <c r="I244">
        <v>4227.4393899014567</v>
      </c>
    </row>
    <row r="245" spans="8:9">
      <c r="H245">
        <v>243</v>
      </c>
      <c r="I245">
        <v>3933.833010634095</v>
      </c>
    </row>
    <row r="246" spans="8:9">
      <c r="H246">
        <v>244</v>
      </c>
      <c r="I246">
        <v>-750.51965693507327</v>
      </c>
    </row>
    <row r="247" spans="8:9">
      <c r="H247">
        <v>245</v>
      </c>
      <c r="I247">
        <v>5679.7508398623322</v>
      </c>
    </row>
    <row r="248" spans="8:9">
      <c r="H248">
        <v>246</v>
      </c>
      <c r="I248">
        <v>3460.9972478217546</v>
      </c>
    </row>
    <row r="249" spans="8:9">
      <c r="H249">
        <v>247</v>
      </c>
      <c r="I249">
        <v>4466.3853583391865</v>
      </c>
    </row>
    <row r="250" spans="8:9">
      <c r="H250">
        <v>248</v>
      </c>
      <c r="I250">
        <v>847.05718738598455</v>
      </c>
    </row>
    <row r="251" spans="8:9">
      <c r="H251">
        <v>249</v>
      </c>
      <c r="I251">
        <v>5987.9808920797204</v>
      </c>
    </row>
    <row r="252" spans="8:9">
      <c r="H252">
        <v>250</v>
      </c>
      <c r="I252">
        <v>4066.8091468102307</v>
      </c>
    </row>
    <row r="253" spans="8:9">
      <c r="H253">
        <v>251</v>
      </c>
      <c r="I253">
        <v>7507.8761065960471</v>
      </c>
    </row>
    <row r="254" spans="8:9">
      <c r="H254">
        <v>252</v>
      </c>
      <c r="I254">
        <v>6717.6425566520684</v>
      </c>
    </row>
    <row r="255" spans="8:9">
      <c r="H255">
        <v>253</v>
      </c>
      <c r="I255">
        <v>3901.9577351420439</v>
      </c>
    </row>
    <row r="256" spans="8:9">
      <c r="H256">
        <v>254</v>
      </c>
      <c r="I256">
        <v>4162.2341177967191</v>
      </c>
    </row>
    <row r="257" spans="8:9">
      <c r="H257">
        <v>255</v>
      </c>
      <c r="I257">
        <v>4389.3304042600903</v>
      </c>
    </row>
    <row r="258" spans="8:9">
      <c r="H258">
        <v>256</v>
      </c>
      <c r="I258">
        <v>1430.0734959450674</v>
      </c>
    </row>
    <row r="259" spans="8:9">
      <c r="H259">
        <v>257</v>
      </c>
      <c r="I259">
        <v>4361.6257561434568</v>
      </c>
    </row>
    <row r="260" spans="8:9">
      <c r="H260">
        <v>258</v>
      </c>
      <c r="I260">
        <v>3448.0045701925419</v>
      </c>
    </row>
    <row r="261" spans="8:9">
      <c r="H261">
        <v>259</v>
      </c>
      <c r="I261">
        <v>2543.1624371510661</v>
      </c>
    </row>
    <row r="262" spans="8:9">
      <c r="H262">
        <v>260</v>
      </c>
      <c r="I262">
        <v>4979.7285127837104</v>
      </c>
    </row>
    <row r="263" spans="8:9">
      <c r="H263">
        <v>261</v>
      </c>
      <c r="I263">
        <v>637.91588029277477</v>
      </c>
    </row>
    <row r="264" spans="8:9">
      <c r="H264">
        <v>262</v>
      </c>
      <c r="I264">
        <v>4846.7672485605899</v>
      </c>
    </row>
    <row r="265" spans="8:9">
      <c r="H265">
        <v>263</v>
      </c>
      <c r="I265">
        <v>5914.1159237765232</v>
      </c>
    </row>
    <row r="266" spans="8:9">
      <c r="H266">
        <v>264</v>
      </c>
      <c r="I266">
        <v>2893.8495654257531</v>
      </c>
    </row>
    <row r="267" spans="8:9">
      <c r="H267">
        <v>265</v>
      </c>
      <c r="I267">
        <v>5124.160368329447</v>
      </c>
    </row>
    <row r="268" spans="8:9">
      <c r="H268">
        <v>266</v>
      </c>
      <c r="I268">
        <v>2902.3202440649652</v>
      </c>
    </row>
    <row r="269" spans="8:9">
      <c r="H269">
        <v>267</v>
      </c>
      <c r="I269">
        <v>4706.6605439325813</v>
      </c>
    </row>
    <row r="270" spans="8:9">
      <c r="H270">
        <v>268</v>
      </c>
      <c r="I270">
        <v>4592.325978638919</v>
      </c>
    </row>
    <row r="271" spans="8:9">
      <c r="H271">
        <v>269</v>
      </c>
      <c r="I271">
        <v>1544.7607722495702</v>
      </c>
    </row>
    <row r="272" spans="8:9">
      <c r="H272">
        <v>270</v>
      </c>
      <c r="I272">
        <v>3545.2234315716287</v>
      </c>
    </row>
    <row r="273" spans="8:9">
      <c r="H273">
        <v>271</v>
      </c>
      <c r="I273">
        <v>3798.6110165790424</v>
      </c>
    </row>
    <row r="274" spans="8:9">
      <c r="H274">
        <v>272</v>
      </c>
      <c r="I274">
        <v>4427.6974038209946</v>
      </c>
    </row>
    <row r="275" spans="8:9">
      <c r="H275">
        <v>273</v>
      </c>
      <c r="I275">
        <v>3558.9139079592437</v>
      </c>
    </row>
    <row r="276" spans="8:9">
      <c r="H276">
        <v>274</v>
      </c>
      <c r="I276">
        <v>2363.1658621829938</v>
      </c>
    </row>
    <row r="277" spans="8:9">
      <c r="H277">
        <v>275</v>
      </c>
      <c r="I277">
        <v>4103.2248162720798</v>
      </c>
    </row>
    <row r="278" spans="8:9">
      <c r="H278">
        <v>276</v>
      </c>
      <c r="I278">
        <v>2557.6002567564533</v>
      </c>
    </row>
    <row r="279" spans="8:9">
      <c r="H279">
        <v>277</v>
      </c>
      <c r="I279">
        <v>3143.3974114365201</v>
      </c>
    </row>
    <row r="280" spans="8:9">
      <c r="H280">
        <v>278</v>
      </c>
      <c r="I280">
        <v>3272.9820975397097</v>
      </c>
    </row>
    <row r="281" spans="8:9">
      <c r="H281">
        <v>279</v>
      </c>
      <c r="I281">
        <v>2670.135245627127</v>
      </c>
    </row>
    <row r="282" spans="8:9">
      <c r="H282">
        <v>280</v>
      </c>
      <c r="I282">
        <v>4043.9148053979143</v>
      </c>
    </row>
    <row r="283" spans="8:9">
      <c r="H283">
        <v>281</v>
      </c>
      <c r="I283">
        <v>3001.6905446519668</v>
      </c>
    </row>
    <row r="284" spans="8:9">
      <c r="H284">
        <v>282</v>
      </c>
      <c r="I284">
        <v>1572.0009882684781</v>
      </c>
    </row>
    <row r="285" spans="8:9">
      <c r="H285">
        <v>283</v>
      </c>
      <c r="I285">
        <v>5977.9637852739597</v>
      </c>
    </row>
    <row r="286" spans="8:9">
      <c r="H286">
        <v>284</v>
      </c>
      <c r="I286">
        <v>4128.9053359502641</v>
      </c>
    </row>
    <row r="287" spans="8:9">
      <c r="H287">
        <v>285</v>
      </c>
      <c r="I287">
        <v>7089.474025756409</v>
      </c>
    </row>
    <row r="288" spans="8:9">
      <c r="H288">
        <v>286</v>
      </c>
      <c r="I288">
        <v>2605.5298588460178</v>
      </c>
    </row>
    <row r="289" spans="8:9">
      <c r="H289">
        <v>287</v>
      </c>
      <c r="I289">
        <v>4858.5438341307354</v>
      </c>
    </row>
    <row r="290" spans="8:9">
      <c r="H290">
        <v>288</v>
      </c>
      <c r="I290">
        <v>5091.4635640598381</v>
      </c>
    </row>
    <row r="291" spans="8:9">
      <c r="H291">
        <v>289</v>
      </c>
      <c r="I291">
        <v>1722.9431464299694</v>
      </c>
    </row>
    <row r="292" spans="8:9">
      <c r="H292">
        <v>290</v>
      </c>
      <c r="I292">
        <v>3075.2897189668533</v>
      </c>
    </row>
    <row r="293" spans="8:9">
      <c r="H293">
        <v>291</v>
      </c>
      <c r="I293">
        <v>2652.5000372552272</v>
      </c>
    </row>
    <row r="294" spans="8:9">
      <c r="H294">
        <v>292</v>
      </c>
      <c r="I294">
        <v>5718.1491064908068</v>
      </c>
    </row>
    <row r="295" spans="8:9">
      <c r="H295">
        <v>293</v>
      </c>
      <c r="I295">
        <v>3918.260188772987</v>
      </c>
    </row>
    <row r="296" spans="8:9">
      <c r="H296">
        <v>294</v>
      </c>
      <c r="I296">
        <v>4478.118965182407</v>
      </c>
    </row>
    <row r="297" spans="8:9">
      <c r="H297">
        <v>295</v>
      </c>
      <c r="I297">
        <v>4552.5395569447364</v>
      </c>
    </row>
    <row r="298" spans="8:9">
      <c r="H298">
        <v>296</v>
      </c>
      <c r="I298">
        <v>3845.9458056947951</v>
      </c>
    </row>
    <row r="299" spans="8:9">
      <c r="H299">
        <v>297</v>
      </c>
      <c r="I299">
        <v>1727.4103189213376</v>
      </c>
    </row>
    <row r="300" spans="8:9">
      <c r="H300">
        <v>298</v>
      </c>
      <c r="I300">
        <v>4095.0365261416205</v>
      </c>
    </row>
    <row r="301" spans="8:9">
      <c r="H301">
        <v>299</v>
      </c>
      <c r="I301">
        <v>3021.2229142984256</v>
      </c>
    </row>
    <row r="302" spans="8:9">
      <c r="H302">
        <v>300</v>
      </c>
      <c r="I302">
        <v>215.24724758617387</v>
      </c>
    </row>
    <row r="303" spans="8:9">
      <c r="H303">
        <v>301</v>
      </c>
      <c r="I303">
        <v>4374.2962614406297</v>
      </c>
    </row>
    <row r="304" spans="8:9">
      <c r="H304">
        <v>302</v>
      </c>
      <c r="I304">
        <v>3217.2529091714218</v>
      </c>
    </row>
    <row r="305" spans="8:9">
      <c r="H305">
        <v>303</v>
      </c>
      <c r="I305">
        <v>6298.2474232052582</v>
      </c>
    </row>
    <row r="306" spans="8:9">
      <c r="H306">
        <v>304</v>
      </c>
      <c r="I306">
        <v>1311.8780005786164</v>
      </c>
    </row>
    <row r="307" spans="8:9">
      <c r="H307">
        <v>305</v>
      </c>
      <c r="I307">
        <v>2319.5799139623255</v>
      </c>
    </row>
    <row r="308" spans="8:9">
      <c r="H308">
        <v>306</v>
      </c>
      <c r="I308">
        <v>6079.3695762826483</v>
      </c>
    </row>
    <row r="309" spans="8:9">
      <c r="H309">
        <v>307</v>
      </c>
      <c r="I309">
        <v>3696.8365924808718</v>
      </c>
    </row>
    <row r="310" spans="8:9">
      <c r="H310">
        <v>308</v>
      </c>
      <c r="I310">
        <v>7306.1605297388514</v>
      </c>
    </row>
    <row r="311" spans="8:9">
      <c r="H311">
        <v>309</v>
      </c>
      <c r="I311">
        <v>3360.7119769828014</v>
      </c>
    </row>
    <row r="312" spans="8:9">
      <c r="H312">
        <v>310</v>
      </c>
      <c r="I312">
        <v>2325.5717912573264</v>
      </c>
    </row>
    <row r="313" spans="8:9">
      <c r="H313">
        <v>311</v>
      </c>
      <c r="I313">
        <v>4037.8942662616287</v>
      </c>
    </row>
    <row r="314" spans="8:9">
      <c r="H314">
        <v>312</v>
      </c>
      <c r="I314">
        <v>5694.9505912663908</v>
      </c>
    </row>
    <row r="315" spans="8:9">
      <c r="H315">
        <v>313</v>
      </c>
      <c r="I315">
        <v>3634.6673084538234</v>
      </c>
    </row>
    <row r="316" spans="8:9">
      <c r="H316">
        <v>314</v>
      </c>
      <c r="I316">
        <v>3663.0694810291084</v>
      </c>
    </row>
    <row r="317" spans="8:9">
      <c r="H317">
        <v>315</v>
      </c>
      <c r="I317">
        <v>3542.0151793268205</v>
      </c>
    </row>
    <row r="318" spans="8:9">
      <c r="H318">
        <v>316</v>
      </c>
      <c r="I318">
        <v>3525.4148967987126</v>
      </c>
    </row>
    <row r="319" spans="8:9">
      <c r="H319">
        <v>317</v>
      </c>
      <c r="I319">
        <v>5005.1298465315658</v>
      </c>
    </row>
    <row r="320" spans="8:9">
      <c r="H320">
        <v>318</v>
      </c>
      <c r="I320">
        <v>6006.6238638122368</v>
      </c>
    </row>
    <row r="321" spans="8:9">
      <c r="H321">
        <v>319</v>
      </c>
      <c r="I321">
        <v>4949.8185020165192</v>
      </c>
    </row>
    <row r="322" spans="8:9">
      <c r="H322">
        <v>320</v>
      </c>
      <c r="I322">
        <v>2348.1247510940561</v>
      </c>
    </row>
    <row r="323" spans="8:9">
      <c r="H323">
        <v>321</v>
      </c>
      <c r="I323">
        <v>4818.9103713915347</v>
      </c>
    </row>
    <row r="324" spans="8:9">
      <c r="H324">
        <v>322</v>
      </c>
      <c r="I324">
        <v>3719.0053725107118</v>
      </c>
    </row>
    <row r="325" spans="8:9">
      <c r="H325">
        <v>323</v>
      </c>
      <c r="I325">
        <v>1077.963453287284</v>
      </c>
    </row>
    <row r="326" spans="8:9">
      <c r="H326">
        <v>324</v>
      </c>
      <c r="I326">
        <v>-823.56842581722753</v>
      </c>
    </row>
    <row r="327" spans="8:9">
      <c r="H327">
        <v>325</v>
      </c>
      <c r="I327">
        <v>2327.1737300880222</v>
      </c>
    </row>
    <row r="328" spans="8:9">
      <c r="H328">
        <v>326</v>
      </c>
      <c r="I328">
        <v>2148.4293891596822</v>
      </c>
    </row>
    <row r="329" spans="8:9">
      <c r="H329">
        <v>327</v>
      </c>
      <c r="I329">
        <v>6184.4093892608598</v>
      </c>
    </row>
    <row r="330" spans="8:9">
      <c r="H330">
        <v>328</v>
      </c>
      <c r="I330">
        <v>609.42004608027332</v>
      </c>
    </row>
    <row r="331" spans="8:9">
      <c r="H331">
        <v>329</v>
      </c>
      <c r="I331">
        <v>1524.6423802359182</v>
      </c>
    </row>
    <row r="332" spans="8:9">
      <c r="H332">
        <v>330</v>
      </c>
      <c r="I332">
        <v>2577.9811051018964</v>
      </c>
    </row>
    <row r="333" spans="8:9">
      <c r="H333">
        <v>331</v>
      </c>
      <c r="I333">
        <v>5558.0901857015106</v>
      </c>
    </row>
    <row r="334" spans="8:9">
      <c r="H334">
        <v>332</v>
      </c>
      <c r="I334">
        <v>5314.7188350090855</v>
      </c>
    </row>
    <row r="335" spans="8:9">
      <c r="H335">
        <v>333</v>
      </c>
      <c r="I335">
        <v>5990.4365032012856</v>
      </c>
    </row>
    <row r="336" spans="8:9">
      <c r="H336">
        <v>334</v>
      </c>
      <c r="I336">
        <v>4355.0639951445819</v>
      </c>
    </row>
    <row r="337" spans="8:9">
      <c r="H337">
        <v>335</v>
      </c>
      <c r="I337">
        <v>7598.6563219440714</v>
      </c>
    </row>
    <row r="338" spans="8:9">
      <c r="H338">
        <v>336</v>
      </c>
      <c r="I338">
        <v>4880.9582940883211</v>
      </c>
    </row>
    <row r="339" spans="8:9">
      <c r="H339">
        <v>337</v>
      </c>
      <c r="I339">
        <v>-276.31931462892948</v>
      </c>
    </row>
    <row r="340" spans="8:9">
      <c r="H340">
        <v>338</v>
      </c>
      <c r="I340">
        <v>4174.0210502646605</v>
      </c>
    </row>
    <row r="341" spans="8:9">
      <c r="H341">
        <v>339</v>
      </c>
      <c r="I341">
        <v>4199.5079894683149</v>
      </c>
    </row>
    <row r="342" spans="8:9">
      <c r="H342">
        <v>340</v>
      </c>
      <c r="I342">
        <v>6027.2532970080119</v>
      </c>
    </row>
    <row r="343" spans="8:9">
      <c r="H343">
        <v>341</v>
      </c>
      <c r="I343">
        <v>5448.2229083780667</v>
      </c>
    </row>
    <row r="344" spans="8:9">
      <c r="H344">
        <v>342</v>
      </c>
      <c r="I344">
        <v>5469.8356583579562</v>
      </c>
    </row>
    <row r="345" spans="8:9">
      <c r="H345">
        <v>343</v>
      </c>
      <c r="I345">
        <v>4360.2576015446839</v>
      </c>
    </row>
    <row r="346" spans="8:9">
      <c r="H346">
        <v>344</v>
      </c>
      <c r="I346">
        <v>2206.9435923034052</v>
      </c>
    </row>
    <row r="347" spans="8:9">
      <c r="H347">
        <v>345</v>
      </c>
      <c r="I347">
        <v>6370.7211938500704</v>
      </c>
    </row>
    <row r="348" spans="8:9">
      <c r="H348">
        <v>346</v>
      </c>
      <c r="I348">
        <v>4039.4752806088754</v>
      </c>
    </row>
    <row r="349" spans="8:9">
      <c r="H349">
        <v>347</v>
      </c>
      <c r="I349">
        <v>2694.8580910505921</v>
      </c>
    </row>
    <row r="350" spans="8:9">
      <c r="H350">
        <v>348</v>
      </c>
      <c r="I350">
        <v>1648.0248234018979</v>
      </c>
    </row>
    <row r="351" spans="8:9">
      <c r="H351">
        <v>349</v>
      </c>
      <c r="I351">
        <v>5153.4919568745654</v>
      </c>
    </row>
    <row r="352" spans="8:9">
      <c r="H352">
        <v>350</v>
      </c>
      <c r="I352">
        <v>4366.6872170394663</v>
      </c>
    </row>
    <row r="353" spans="8:9">
      <c r="H353">
        <v>351</v>
      </c>
      <c r="I353">
        <v>3383.6821631425805</v>
      </c>
    </row>
    <row r="354" spans="8:9">
      <c r="H354">
        <v>352</v>
      </c>
      <c r="I354">
        <v>5588.6337093665434</v>
      </c>
    </row>
    <row r="355" spans="8:9">
      <c r="H355">
        <v>353</v>
      </c>
      <c r="I355">
        <v>5993.8899784648811</v>
      </c>
    </row>
    <row r="356" spans="8:9">
      <c r="H356">
        <v>354</v>
      </c>
      <c r="I356">
        <v>4962.8776312734108</v>
      </c>
    </row>
    <row r="357" spans="8:9">
      <c r="H357">
        <v>355</v>
      </c>
      <c r="I357">
        <v>6964.5456356695458</v>
      </c>
    </row>
    <row r="358" spans="8:9">
      <c r="H358">
        <v>356</v>
      </c>
      <c r="I358">
        <v>4090.0415003724756</v>
      </c>
    </row>
    <row r="359" spans="8:9">
      <c r="H359">
        <v>357</v>
      </c>
      <c r="I359">
        <v>2472.634167862358</v>
      </c>
    </row>
    <row r="360" spans="8:9">
      <c r="H360">
        <v>358</v>
      </c>
      <c r="I360">
        <v>3864.1049711941632</v>
      </c>
    </row>
    <row r="361" spans="8:9">
      <c r="H361">
        <v>359</v>
      </c>
      <c r="I361">
        <v>1665.6760388049761</v>
      </c>
    </row>
    <row r="362" spans="8:9">
      <c r="H362">
        <v>360</v>
      </c>
      <c r="I362">
        <v>2170.2842939536936</v>
      </c>
    </row>
    <row r="363" spans="8:9">
      <c r="H363">
        <v>361</v>
      </c>
      <c r="I363">
        <v>1316.061318698657</v>
      </c>
    </row>
    <row r="364" spans="8:9">
      <c r="H364">
        <v>362</v>
      </c>
      <c r="I364">
        <v>5815.0521888977692</v>
      </c>
    </row>
    <row r="365" spans="8:9">
      <c r="H365">
        <v>363</v>
      </c>
      <c r="I365">
        <v>5760.7445725964481</v>
      </c>
    </row>
    <row r="366" spans="8:9">
      <c r="H366">
        <v>364</v>
      </c>
      <c r="I366">
        <v>3099.3076076360185</v>
      </c>
    </row>
    <row r="367" spans="8:9">
      <c r="H367">
        <v>365</v>
      </c>
      <c r="I367">
        <v>3321.8527545323113</v>
      </c>
    </row>
    <row r="368" spans="8:9">
      <c r="H368">
        <v>366</v>
      </c>
      <c r="I368">
        <v>2003.3505295677753</v>
      </c>
    </row>
    <row r="369" spans="8:9">
      <c r="H369">
        <v>367</v>
      </c>
      <c r="I369">
        <v>3642.784799522829</v>
      </c>
    </row>
    <row r="370" spans="8:9">
      <c r="H370">
        <v>368</v>
      </c>
      <c r="I370">
        <v>2216.6967921417604</v>
      </c>
    </row>
    <row r="371" spans="8:9">
      <c r="H371">
        <v>369</v>
      </c>
      <c r="I371">
        <v>6756.7592964520309</v>
      </c>
    </row>
    <row r="372" spans="8:9">
      <c r="H372">
        <v>370</v>
      </c>
      <c r="I372">
        <v>1156.590117586612</v>
      </c>
    </row>
    <row r="373" spans="8:9">
      <c r="H373">
        <v>371</v>
      </c>
      <c r="I373">
        <v>4756.7769602312728</v>
      </c>
    </row>
    <row r="374" spans="8:9">
      <c r="H374">
        <v>372</v>
      </c>
      <c r="I374">
        <v>4852.5602902052324</v>
      </c>
    </row>
    <row r="375" spans="8:9">
      <c r="H375">
        <v>373</v>
      </c>
      <c r="I375">
        <v>1568.9327886621643</v>
      </c>
    </row>
    <row r="376" spans="8:9">
      <c r="H376">
        <v>374</v>
      </c>
      <c r="I376">
        <v>3967.2833740445649</v>
      </c>
    </row>
    <row r="377" spans="8:9">
      <c r="H377">
        <v>375</v>
      </c>
      <c r="I377">
        <v>1532.0921938757108</v>
      </c>
    </row>
    <row r="378" spans="8:9">
      <c r="H378">
        <v>376</v>
      </c>
      <c r="I378">
        <v>5250.4954162125559</v>
      </c>
    </row>
    <row r="379" spans="8:9">
      <c r="H379">
        <v>377</v>
      </c>
      <c r="I379">
        <v>6684.7617349842994</v>
      </c>
    </row>
    <row r="380" spans="8:9">
      <c r="H380">
        <v>378</v>
      </c>
      <c r="I380">
        <v>4622.6133775678773</v>
      </c>
    </row>
    <row r="381" spans="8:9">
      <c r="H381">
        <v>379</v>
      </c>
      <c r="I381">
        <v>2692.4494099550479</v>
      </c>
    </row>
    <row r="382" spans="8:9">
      <c r="H382">
        <v>380</v>
      </c>
      <c r="I382">
        <v>2051.5607804283263</v>
      </c>
    </row>
    <row r="383" spans="8:9">
      <c r="H383">
        <v>381</v>
      </c>
      <c r="I383">
        <v>6507.1254374624559</v>
      </c>
    </row>
    <row r="384" spans="8:9">
      <c r="H384">
        <v>382</v>
      </c>
      <c r="I384">
        <v>4746.6935144887302</v>
      </c>
    </row>
    <row r="385" spans="8:9">
      <c r="H385">
        <v>383</v>
      </c>
      <c r="I385">
        <v>5391.2993733419416</v>
      </c>
    </row>
    <row r="386" spans="8:9">
      <c r="H386">
        <v>384</v>
      </c>
      <c r="I386">
        <v>1410.0675313355832</v>
      </c>
    </row>
    <row r="387" spans="8:9">
      <c r="H387">
        <v>385</v>
      </c>
      <c r="I387">
        <v>3443.4694552865062</v>
      </c>
    </row>
    <row r="388" spans="8:9">
      <c r="H388">
        <v>386</v>
      </c>
      <c r="I388">
        <v>5382.9805736529534</v>
      </c>
    </row>
    <row r="389" spans="8:9">
      <c r="H389">
        <v>387</v>
      </c>
      <c r="I389">
        <v>3917.3423996970459</v>
      </c>
    </row>
    <row r="390" spans="8:9">
      <c r="H390">
        <v>388</v>
      </c>
      <c r="I390">
        <v>1957.1624053312007</v>
      </c>
    </row>
    <row r="391" spans="8:9">
      <c r="H391">
        <v>389</v>
      </c>
      <c r="I391">
        <v>3641.3736462704401</v>
      </c>
    </row>
    <row r="392" spans="8:9">
      <c r="H392">
        <v>390</v>
      </c>
      <c r="I392">
        <v>955.31252588083987</v>
      </c>
    </row>
    <row r="393" spans="8:9">
      <c r="H393">
        <v>391</v>
      </c>
      <c r="I393">
        <v>5481.3502398324254</v>
      </c>
    </row>
    <row r="394" spans="8:9">
      <c r="H394">
        <v>392</v>
      </c>
      <c r="I394">
        <v>3788.025624747258</v>
      </c>
    </row>
    <row r="395" spans="8:9">
      <c r="H395">
        <v>393</v>
      </c>
      <c r="I395">
        <v>-461.57905433581243</v>
      </c>
    </row>
    <row r="396" spans="8:9">
      <c r="H396">
        <v>394</v>
      </c>
      <c r="I396">
        <v>3203.2639030953846</v>
      </c>
    </row>
    <row r="397" spans="8:9">
      <c r="H397">
        <v>395</v>
      </c>
      <c r="I397">
        <v>5443.1996129535537</v>
      </c>
    </row>
    <row r="398" spans="8:9">
      <c r="H398">
        <v>396</v>
      </c>
      <c r="I398">
        <v>3429.3697561691788</v>
      </c>
    </row>
    <row r="399" spans="8:9">
      <c r="H399">
        <v>397</v>
      </c>
      <c r="I399">
        <v>754.80923173134113</v>
      </c>
    </row>
    <row r="400" spans="8:9">
      <c r="H400">
        <v>398</v>
      </c>
      <c r="I400">
        <v>13.2328532030847</v>
      </c>
    </row>
    <row r="401" spans="8:9">
      <c r="H401">
        <v>399</v>
      </c>
      <c r="I401">
        <v>2629.2229814905982</v>
      </c>
    </row>
    <row r="402" spans="8:9">
      <c r="H402">
        <v>400</v>
      </c>
      <c r="I402">
        <v>1087.2598711215119</v>
      </c>
    </row>
    <row r="403" spans="8:9">
      <c r="H403">
        <v>401</v>
      </c>
      <c r="I403">
        <v>5121.2494072849877</v>
      </c>
    </row>
    <row r="404" spans="8:9">
      <c r="H404">
        <v>402</v>
      </c>
      <c r="I404">
        <v>7622.8410333802076</v>
      </c>
    </row>
    <row r="405" spans="8:9">
      <c r="H405">
        <v>403</v>
      </c>
      <c r="I405">
        <v>3956.724438407924</v>
      </c>
    </row>
    <row r="406" spans="8:9">
      <c r="H406">
        <v>404</v>
      </c>
      <c r="I406">
        <v>3802.3277544415987</v>
      </c>
    </row>
    <row r="407" spans="8:9">
      <c r="H407">
        <v>405</v>
      </c>
      <c r="I407">
        <v>2420.2098601722801</v>
      </c>
    </row>
    <row r="408" spans="8:9">
      <c r="H408">
        <v>406</v>
      </c>
      <c r="I408">
        <v>5267.4796810334547</v>
      </c>
    </row>
    <row r="409" spans="8:9">
      <c r="H409">
        <v>407</v>
      </c>
      <c r="I409">
        <v>4948.3662297147921</v>
      </c>
    </row>
    <row r="410" spans="8:9">
      <c r="H410">
        <v>408</v>
      </c>
      <c r="I410">
        <v>-1137.4288664177027</v>
      </c>
    </row>
    <row r="411" spans="8:9">
      <c r="H411">
        <v>409</v>
      </c>
      <c r="I411">
        <v>5827.3400277616629</v>
      </c>
    </row>
    <row r="412" spans="8:9">
      <c r="H412">
        <v>410</v>
      </c>
      <c r="I412">
        <v>4054.9033063028619</v>
      </c>
    </row>
    <row r="413" spans="8:9">
      <c r="H413">
        <v>411</v>
      </c>
      <c r="I413">
        <v>3039.170510244624</v>
      </c>
    </row>
    <row r="414" spans="8:9">
      <c r="H414">
        <v>412</v>
      </c>
      <c r="I414">
        <v>3525.497444144195</v>
      </c>
    </row>
    <row r="415" spans="8:9">
      <c r="H415">
        <v>413</v>
      </c>
      <c r="I415">
        <v>3439.9665113952551</v>
      </c>
    </row>
    <row r="416" spans="8:9">
      <c r="H416">
        <v>414</v>
      </c>
      <c r="I416">
        <v>3595.073621572421</v>
      </c>
    </row>
    <row r="417" spans="8:9">
      <c r="H417">
        <v>415</v>
      </c>
      <c r="I417">
        <v>4646.0465279166619</v>
      </c>
    </row>
    <row r="418" spans="8:9">
      <c r="H418">
        <v>416</v>
      </c>
      <c r="I418">
        <v>3900.1912834806094</v>
      </c>
    </row>
    <row r="419" spans="8:9">
      <c r="H419">
        <v>417</v>
      </c>
      <c r="I419">
        <v>4504.8895508047954</v>
      </c>
    </row>
    <row r="420" spans="8:9">
      <c r="H420">
        <v>418</v>
      </c>
      <c r="I420">
        <v>4069.6336368348934</v>
      </c>
    </row>
    <row r="421" spans="8:9">
      <c r="H421">
        <v>419</v>
      </c>
      <c r="I421">
        <v>6304.0864929806394</v>
      </c>
    </row>
    <row r="422" spans="8:9">
      <c r="H422">
        <v>420</v>
      </c>
      <c r="I422">
        <v>4340.7567061633654</v>
      </c>
    </row>
    <row r="423" spans="8:9">
      <c r="H423">
        <v>421</v>
      </c>
      <c r="I423">
        <v>4508.5940305652293</v>
      </c>
    </row>
    <row r="424" spans="8:9">
      <c r="H424">
        <v>422</v>
      </c>
      <c r="I424">
        <v>1733.9746233436263</v>
      </c>
    </row>
    <row r="425" spans="8:9">
      <c r="H425">
        <v>423</v>
      </c>
      <c r="I425">
        <v>3986.9362102823206</v>
      </c>
    </row>
    <row r="426" spans="8:9">
      <c r="H426">
        <v>424</v>
      </c>
      <c r="I426">
        <v>4116.6722800786129</v>
      </c>
    </row>
    <row r="427" spans="8:9">
      <c r="H427">
        <v>425</v>
      </c>
      <c r="I427">
        <v>2509.5688846292087</v>
      </c>
    </row>
    <row r="428" spans="8:9">
      <c r="H428">
        <v>426</v>
      </c>
      <c r="I428">
        <v>2119.3391163622032</v>
      </c>
    </row>
    <row r="429" spans="8:9">
      <c r="H429">
        <v>427</v>
      </c>
      <c r="I429">
        <v>4029.76421527508</v>
      </c>
    </row>
    <row r="430" spans="8:9">
      <c r="H430">
        <v>428</v>
      </c>
      <c r="I430">
        <v>5032.6798942075975</v>
      </c>
    </row>
    <row r="431" spans="8:9">
      <c r="H431">
        <v>429</v>
      </c>
      <c r="I431">
        <v>-1187.9774347725197</v>
      </c>
    </row>
    <row r="432" spans="8:9">
      <c r="H432">
        <v>430</v>
      </c>
      <c r="I432">
        <v>5918.5463999516123</v>
      </c>
    </row>
    <row r="433" spans="8:9">
      <c r="H433">
        <v>431</v>
      </c>
      <c r="I433">
        <v>2812.1618057946525</v>
      </c>
    </row>
    <row r="434" spans="8:9">
      <c r="H434">
        <v>432</v>
      </c>
      <c r="I434">
        <v>2386.4514558699107</v>
      </c>
    </row>
    <row r="435" spans="8:9">
      <c r="H435">
        <v>433</v>
      </c>
      <c r="I435">
        <v>3155.9248028665629</v>
      </c>
    </row>
    <row r="436" spans="8:9">
      <c r="H436">
        <v>434</v>
      </c>
      <c r="I436">
        <v>4570.3254651682028</v>
      </c>
    </row>
    <row r="437" spans="8:9">
      <c r="H437">
        <v>435</v>
      </c>
      <c r="I437">
        <v>1947.3150197508317</v>
      </c>
    </row>
    <row r="438" spans="8:9">
      <c r="H438">
        <v>436</v>
      </c>
      <c r="I438">
        <v>4182.6939239494222</v>
      </c>
    </row>
    <row r="439" spans="8:9">
      <c r="H439">
        <v>437</v>
      </c>
      <c r="I439">
        <v>2469.814997345497</v>
      </c>
    </row>
    <row r="440" spans="8:9">
      <c r="H440">
        <v>438</v>
      </c>
      <c r="I440">
        <v>5158.0112249829454</v>
      </c>
    </row>
    <row r="441" spans="8:9">
      <c r="H441">
        <v>439</v>
      </c>
      <c r="I441">
        <v>1183.4497235133608</v>
      </c>
    </row>
    <row r="442" spans="8:9">
      <c r="H442">
        <v>440</v>
      </c>
      <c r="I442">
        <v>2386.6627330008237</v>
      </c>
    </row>
    <row r="443" spans="8:9">
      <c r="H443">
        <v>441</v>
      </c>
      <c r="I443">
        <v>6418.7097243912567</v>
      </c>
    </row>
    <row r="444" spans="8:9">
      <c r="H444">
        <v>442</v>
      </c>
      <c r="I444">
        <v>3399.5446010018268</v>
      </c>
    </row>
    <row r="445" spans="8:9">
      <c r="H445">
        <v>443</v>
      </c>
      <c r="I445">
        <v>4034.7453952766073</v>
      </c>
    </row>
    <row r="446" spans="8:9">
      <c r="H446">
        <v>444</v>
      </c>
      <c r="I446">
        <v>3190.3910863166243</v>
      </c>
    </row>
    <row r="447" spans="8:9">
      <c r="H447">
        <v>445</v>
      </c>
      <c r="I447">
        <v>1980.170543609584</v>
      </c>
    </row>
    <row r="448" spans="8:9">
      <c r="H448">
        <v>446</v>
      </c>
      <c r="I448">
        <v>5178.9775381193031</v>
      </c>
    </row>
    <row r="449" spans="8:9">
      <c r="H449">
        <v>447</v>
      </c>
      <c r="I449">
        <v>3234.906698302028</v>
      </c>
    </row>
    <row r="450" spans="8:9">
      <c r="H450">
        <v>448</v>
      </c>
      <c r="I450">
        <v>2121.8345184689288</v>
      </c>
    </row>
    <row r="451" spans="8:9">
      <c r="H451">
        <v>449</v>
      </c>
      <c r="I451">
        <v>2128.3585665435812</v>
      </c>
    </row>
    <row r="452" spans="8:9">
      <c r="H452">
        <v>450</v>
      </c>
      <c r="I452">
        <v>6740.6302685610626</v>
      </c>
    </row>
    <row r="453" spans="8:9">
      <c r="H453">
        <v>451</v>
      </c>
      <c r="I453">
        <v>3535.9320923244563</v>
      </c>
    </row>
    <row r="454" spans="8:9">
      <c r="H454">
        <v>452</v>
      </c>
      <c r="I454">
        <v>5897.6780396986287</v>
      </c>
    </row>
    <row r="455" spans="8:9">
      <c r="H455">
        <v>453</v>
      </c>
      <c r="I455">
        <v>2949.9699773763496</v>
      </c>
    </row>
    <row r="456" spans="8:9">
      <c r="H456">
        <v>454</v>
      </c>
      <c r="I456">
        <v>4089.9225638276539</v>
      </c>
    </row>
    <row r="457" spans="8:9">
      <c r="H457">
        <v>455</v>
      </c>
      <c r="I457">
        <v>3868.1201629185111</v>
      </c>
    </row>
    <row r="458" spans="8:9">
      <c r="H458">
        <v>456</v>
      </c>
      <c r="I458">
        <v>1255.0401401356546</v>
      </c>
    </row>
    <row r="459" spans="8:9">
      <c r="H459">
        <v>457</v>
      </c>
      <c r="I459">
        <v>4589.3447398796561</v>
      </c>
    </row>
    <row r="460" spans="8:9">
      <c r="H460">
        <v>458</v>
      </c>
      <c r="I460">
        <v>1743.1857529560555</v>
      </c>
    </row>
    <row r="461" spans="8:9">
      <c r="H461">
        <v>459</v>
      </c>
      <c r="I461">
        <v>3498.4834103997887</v>
      </c>
    </row>
    <row r="462" spans="8:9">
      <c r="H462">
        <v>460</v>
      </c>
      <c r="I462">
        <v>2162.7863483990136</v>
      </c>
    </row>
    <row r="463" spans="8:9">
      <c r="H463">
        <v>461</v>
      </c>
      <c r="I463">
        <v>4132.6607816905098</v>
      </c>
    </row>
    <row r="464" spans="8:9">
      <c r="H464">
        <v>462</v>
      </c>
      <c r="I464">
        <v>2464.1963120267778</v>
      </c>
    </row>
    <row r="465" spans="8:9">
      <c r="H465">
        <v>463</v>
      </c>
      <c r="I465">
        <v>1940.8772634932061</v>
      </c>
    </row>
    <row r="466" spans="8:9">
      <c r="H466">
        <v>464</v>
      </c>
      <c r="I466">
        <v>4230.5059737170614</v>
      </c>
    </row>
    <row r="467" spans="8:9">
      <c r="H467">
        <v>465</v>
      </c>
      <c r="I467">
        <v>4626.0465806067032</v>
      </c>
    </row>
    <row r="468" spans="8:9">
      <c r="H468">
        <v>466</v>
      </c>
      <c r="I468">
        <v>5506.5912280859875</v>
      </c>
    </row>
    <row r="469" spans="8:9">
      <c r="H469">
        <v>467</v>
      </c>
      <c r="I469">
        <v>1780.8149745472062</v>
      </c>
    </row>
    <row r="470" spans="8:9">
      <c r="H470">
        <v>468</v>
      </c>
      <c r="I470">
        <v>9033.2255702698822</v>
      </c>
    </row>
    <row r="471" spans="8:9">
      <c r="H471">
        <v>469</v>
      </c>
      <c r="I471">
        <v>5893.6145784416976</v>
      </c>
    </row>
    <row r="472" spans="8:9">
      <c r="H472">
        <v>470</v>
      </c>
      <c r="I472">
        <v>6895.3518811264094</v>
      </c>
    </row>
    <row r="473" spans="8:9">
      <c r="H473">
        <v>471</v>
      </c>
      <c r="I473">
        <v>2763.701309401446</v>
      </c>
    </row>
    <row r="474" spans="8:9">
      <c r="H474">
        <v>472</v>
      </c>
      <c r="I474">
        <v>1115.1789168024372</v>
      </c>
    </row>
    <row r="475" spans="8:9">
      <c r="H475">
        <v>473</v>
      </c>
      <c r="I475">
        <v>4299.5700640836149</v>
      </c>
    </row>
    <row r="476" spans="8:9">
      <c r="H476">
        <v>474</v>
      </c>
      <c r="I476">
        <v>2885.3188609131303</v>
      </c>
    </row>
    <row r="477" spans="8:9">
      <c r="H477">
        <v>475</v>
      </c>
      <c r="I477">
        <v>2816.1831974794827</v>
      </c>
    </row>
    <row r="478" spans="8:9">
      <c r="H478">
        <v>476</v>
      </c>
      <c r="I478">
        <v>5412.8351713972388</v>
      </c>
    </row>
    <row r="479" spans="8:9">
      <c r="H479">
        <v>477</v>
      </c>
      <c r="I479">
        <v>4182.7988985872535</v>
      </c>
    </row>
    <row r="480" spans="8:9">
      <c r="H480">
        <v>478</v>
      </c>
      <c r="I480">
        <v>3141.0447651167296</v>
      </c>
    </row>
    <row r="481" spans="8:9">
      <c r="H481">
        <v>479</v>
      </c>
      <c r="I481">
        <v>5407.9180498613678</v>
      </c>
    </row>
    <row r="482" spans="8:9">
      <c r="H482">
        <v>480</v>
      </c>
      <c r="I482">
        <v>3680.3207858305523</v>
      </c>
    </row>
    <row r="483" spans="8:9">
      <c r="H483">
        <v>481</v>
      </c>
      <c r="I483">
        <v>4138.1172174326848</v>
      </c>
    </row>
    <row r="484" spans="8:9">
      <c r="H484">
        <v>482</v>
      </c>
      <c r="I484">
        <v>3891.177618342158</v>
      </c>
    </row>
    <row r="485" spans="8:9">
      <c r="H485">
        <v>483</v>
      </c>
      <c r="I485">
        <v>5399.1294898924216</v>
      </c>
    </row>
    <row r="486" spans="8:9">
      <c r="H486">
        <v>484</v>
      </c>
      <c r="I486">
        <v>3001.1124652908757</v>
      </c>
    </row>
    <row r="487" spans="8:9">
      <c r="H487">
        <v>485</v>
      </c>
      <c r="I487">
        <v>2436.3373478219855</v>
      </c>
    </row>
    <row r="488" spans="8:9">
      <c r="H488">
        <v>486</v>
      </c>
      <c r="I488">
        <v>4251.6416021027289</v>
      </c>
    </row>
    <row r="489" spans="8:9">
      <c r="H489">
        <v>487</v>
      </c>
      <c r="I489">
        <v>1831.909472620606</v>
      </c>
    </row>
    <row r="490" spans="8:9">
      <c r="H490">
        <v>488</v>
      </c>
      <c r="I490">
        <v>1957.7908089141636</v>
      </c>
    </row>
    <row r="491" spans="8:9">
      <c r="H491">
        <v>489</v>
      </c>
      <c r="I491">
        <v>-1149.5829651642837</v>
      </c>
    </row>
    <row r="492" spans="8:9">
      <c r="H492">
        <v>490</v>
      </c>
      <c r="I492">
        <v>1522.9262902524256</v>
      </c>
    </row>
    <row r="493" spans="8:9">
      <c r="H493">
        <v>491</v>
      </c>
      <c r="I493">
        <v>2919.6751030629289</v>
      </c>
    </row>
    <row r="494" spans="8:9">
      <c r="H494">
        <v>492</v>
      </c>
      <c r="I494">
        <v>3281.0088502658355</v>
      </c>
    </row>
    <row r="495" spans="8:9">
      <c r="H495">
        <v>493</v>
      </c>
      <c r="I495">
        <v>3876.6234878195469</v>
      </c>
    </row>
    <row r="496" spans="8:9">
      <c r="H496">
        <v>494</v>
      </c>
      <c r="I496">
        <v>7674.2665528126918</v>
      </c>
    </row>
    <row r="497" spans="8:9">
      <c r="H497">
        <v>495</v>
      </c>
      <c r="I497">
        <v>848.62845565348221</v>
      </c>
    </row>
    <row r="498" spans="8:9">
      <c r="H498">
        <v>496</v>
      </c>
      <c r="I498">
        <v>4674.4100230240265</v>
      </c>
    </row>
    <row r="499" spans="8:9">
      <c r="H499">
        <v>497</v>
      </c>
      <c r="I499">
        <v>7074.6952464590231</v>
      </c>
    </row>
    <row r="500" spans="8:9">
      <c r="H500">
        <v>498</v>
      </c>
      <c r="I500">
        <v>859.51250262026156</v>
      </c>
    </row>
    <row r="501" spans="8:9">
      <c r="H501">
        <v>499</v>
      </c>
      <c r="I501">
        <v>5680.9302350132348</v>
      </c>
    </row>
    <row r="502" spans="8:9">
      <c r="H502">
        <v>500</v>
      </c>
      <c r="I502">
        <v>3186.3509373509646</v>
      </c>
    </row>
    <row r="503" spans="8:9">
      <c r="H503">
        <v>501</v>
      </c>
      <c r="I503">
        <v>2872.1078865409449</v>
      </c>
    </row>
    <row r="504" spans="8:9">
      <c r="H504">
        <v>502</v>
      </c>
      <c r="I504">
        <v>3703.0815142977908</v>
      </c>
    </row>
    <row r="505" spans="8:9">
      <c r="H505">
        <v>503</v>
      </c>
      <c r="I505">
        <v>5367.3154487306547</v>
      </c>
    </row>
    <row r="506" spans="8:9">
      <c r="H506">
        <v>504</v>
      </c>
      <c r="I506">
        <v>2036.4708864198478</v>
      </c>
    </row>
    <row r="507" spans="8:9">
      <c r="H507">
        <v>505</v>
      </c>
      <c r="I507">
        <v>5673.3875829545414</v>
      </c>
    </row>
    <row r="508" spans="8:9">
      <c r="H508">
        <v>506</v>
      </c>
      <c r="I508">
        <v>3601.0424608325575</v>
      </c>
    </row>
    <row r="509" spans="8:9">
      <c r="H509">
        <v>507</v>
      </c>
      <c r="I509">
        <v>4095.3925661703606</v>
      </c>
    </row>
    <row r="510" spans="8:9">
      <c r="H510">
        <v>508</v>
      </c>
      <c r="I510">
        <v>1406.9587393548763</v>
      </c>
    </row>
    <row r="511" spans="8:9">
      <c r="H511">
        <v>509</v>
      </c>
      <c r="I511">
        <v>3363.6137860292215</v>
      </c>
    </row>
    <row r="512" spans="8:9">
      <c r="H512">
        <v>510</v>
      </c>
      <c r="I512">
        <v>4115.8824333115808</v>
      </c>
    </row>
    <row r="513" spans="8:9">
      <c r="H513">
        <v>511</v>
      </c>
      <c r="I513">
        <v>5490.5713515745756</v>
      </c>
    </row>
    <row r="514" spans="8:9">
      <c r="H514">
        <v>512</v>
      </c>
      <c r="I514">
        <v>9062.9646680215501</v>
      </c>
    </row>
    <row r="515" spans="8:9">
      <c r="H515">
        <v>513</v>
      </c>
      <c r="I515">
        <v>1104.8891450709054</v>
      </c>
    </row>
    <row r="516" spans="8:9">
      <c r="H516">
        <v>514</v>
      </c>
      <c r="I516">
        <v>2673.8252827086135</v>
      </c>
    </row>
    <row r="517" spans="8:9">
      <c r="H517">
        <v>515</v>
      </c>
      <c r="I517">
        <v>3560.0637748698114</v>
      </c>
    </row>
    <row r="518" spans="8:9">
      <c r="H518">
        <v>516</v>
      </c>
      <c r="I518">
        <v>2667.9988238633759</v>
      </c>
    </row>
    <row r="519" spans="8:9">
      <c r="H519">
        <v>517</v>
      </c>
      <c r="I519">
        <v>2313.5422633351463</v>
      </c>
    </row>
    <row r="520" spans="8:9">
      <c r="H520">
        <v>518</v>
      </c>
      <c r="I520">
        <v>4144.8685164676881</v>
      </c>
    </row>
    <row r="521" spans="8:9">
      <c r="H521">
        <v>519</v>
      </c>
      <c r="I521">
        <v>5839.8720917286728</v>
      </c>
    </row>
    <row r="522" spans="8:9">
      <c r="H522">
        <v>520</v>
      </c>
      <c r="I522">
        <v>2631.2650973915747</v>
      </c>
    </row>
    <row r="523" spans="8:9">
      <c r="H523">
        <v>521</v>
      </c>
      <c r="I523">
        <v>619.38417191248698</v>
      </c>
    </row>
    <row r="524" spans="8:9">
      <c r="H524">
        <v>522</v>
      </c>
      <c r="I524">
        <v>2665.0208327460596</v>
      </c>
    </row>
    <row r="525" spans="8:9">
      <c r="H525">
        <v>523</v>
      </c>
      <c r="I525">
        <v>2515.1416119088631</v>
      </c>
    </row>
    <row r="526" spans="8:9">
      <c r="H526">
        <v>524</v>
      </c>
      <c r="I526">
        <v>5647.8673541432936</v>
      </c>
    </row>
    <row r="527" spans="8:9">
      <c r="H527">
        <v>525</v>
      </c>
      <c r="I527">
        <v>4770.3321867062759</v>
      </c>
    </row>
    <row r="528" spans="8:9">
      <c r="H528">
        <v>526</v>
      </c>
      <c r="I528">
        <v>31.930209603629852</v>
      </c>
    </row>
    <row r="529" spans="8:9">
      <c r="H529">
        <v>527</v>
      </c>
      <c r="I529">
        <v>4702.8548749083411</v>
      </c>
    </row>
    <row r="530" spans="8:9">
      <c r="H530">
        <v>528</v>
      </c>
      <c r="I530">
        <v>2797.2729194487501</v>
      </c>
    </row>
    <row r="531" spans="8:9">
      <c r="H531">
        <v>529</v>
      </c>
      <c r="I531">
        <v>1534.581966392891</v>
      </c>
    </row>
    <row r="532" spans="8:9">
      <c r="H532">
        <v>530</v>
      </c>
      <c r="I532">
        <v>4115.6736050314639</v>
      </c>
    </row>
    <row r="533" spans="8:9">
      <c r="H533">
        <v>531</v>
      </c>
      <c r="I533">
        <v>3755.9549258853835</v>
      </c>
    </row>
    <row r="534" spans="8:9">
      <c r="H534">
        <v>532</v>
      </c>
      <c r="I534">
        <v>3737.9476489817557</v>
      </c>
    </row>
    <row r="535" spans="8:9">
      <c r="H535">
        <v>533</v>
      </c>
      <c r="I535">
        <v>5741.2367682359936</v>
      </c>
    </row>
    <row r="536" spans="8:9">
      <c r="H536">
        <v>534</v>
      </c>
      <c r="I536">
        <v>3837.2707818762492</v>
      </c>
    </row>
    <row r="537" spans="8:9">
      <c r="H537">
        <v>535</v>
      </c>
      <c r="I537">
        <v>7159.8237284781944</v>
      </c>
    </row>
    <row r="538" spans="8:9">
      <c r="H538">
        <v>536</v>
      </c>
      <c r="I538">
        <v>2233.9536946773151</v>
      </c>
    </row>
    <row r="539" spans="8:9">
      <c r="H539">
        <v>537</v>
      </c>
      <c r="I539">
        <v>2239.3450690813816</v>
      </c>
    </row>
    <row r="540" spans="8:9">
      <c r="H540">
        <v>538</v>
      </c>
      <c r="I540">
        <v>1224.1468399414032</v>
      </c>
    </row>
    <row r="541" spans="8:9">
      <c r="H541">
        <v>539</v>
      </c>
      <c r="I541">
        <v>2407.6322657143355</v>
      </c>
    </row>
    <row r="542" spans="8:9">
      <c r="H542">
        <v>540</v>
      </c>
      <c r="I542">
        <v>2874.348794892906</v>
      </c>
    </row>
    <row r="543" spans="8:9">
      <c r="H543">
        <v>541</v>
      </c>
      <c r="I543">
        <v>7502.3564479612569</v>
      </c>
    </row>
    <row r="544" spans="8:9">
      <c r="H544">
        <v>542</v>
      </c>
      <c r="I544">
        <v>2071.4115688428924</v>
      </c>
    </row>
    <row r="545" spans="8:9">
      <c r="H545">
        <v>543</v>
      </c>
      <c r="I545">
        <v>4658.1176217281536</v>
      </c>
    </row>
    <row r="546" spans="8:9">
      <c r="H546">
        <v>544</v>
      </c>
      <c r="I546">
        <v>372.18169307151265</v>
      </c>
    </row>
    <row r="547" spans="8:9">
      <c r="H547">
        <v>545</v>
      </c>
      <c r="I547">
        <v>5585.088410974985</v>
      </c>
    </row>
    <row r="548" spans="8:9">
      <c r="H548">
        <v>546</v>
      </c>
      <c r="I548">
        <v>3509.8717967637172</v>
      </c>
    </row>
    <row r="549" spans="8:9">
      <c r="H549">
        <v>547</v>
      </c>
      <c r="I549">
        <v>3685.3107590372661</v>
      </c>
    </row>
    <row r="550" spans="8:9">
      <c r="H550">
        <v>548</v>
      </c>
      <c r="I550">
        <v>2068.1233049631387</v>
      </c>
    </row>
    <row r="551" spans="8:9">
      <c r="H551">
        <v>549</v>
      </c>
      <c r="I551">
        <v>3232.5031989739832</v>
      </c>
    </row>
    <row r="552" spans="8:9">
      <c r="H552">
        <v>550</v>
      </c>
      <c r="I552">
        <v>3345.414446786172</v>
      </c>
    </row>
    <row r="553" spans="8:9">
      <c r="H553">
        <v>551</v>
      </c>
      <c r="I553">
        <v>3315.015103743247</v>
      </c>
    </row>
    <row r="554" spans="8:9">
      <c r="H554">
        <v>552</v>
      </c>
      <c r="I554">
        <v>5937.0520358780095</v>
      </c>
    </row>
    <row r="555" spans="8:9">
      <c r="H555">
        <v>553</v>
      </c>
      <c r="I555">
        <v>5989.3209956893079</v>
      </c>
    </row>
    <row r="556" spans="8:9">
      <c r="H556">
        <v>554</v>
      </c>
      <c r="I556">
        <v>4031.7279671334782</v>
      </c>
    </row>
    <row r="557" spans="8:9">
      <c r="H557">
        <v>555</v>
      </c>
      <c r="I557">
        <v>3418.0344661379904</v>
      </c>
    </row>
    <row r="558" spans="8:9">
      <c r="H558">
        <v>556</v>
      </c>
      <c r="I558">
        <v>3777.7012060254501</v>
      </c>
    </row>
    <row r="559" spans="8:9">
      <c r="H559">
        <v>557</v>
      </c>
      <c r="I559">
        <v>1469.6489070830526</v>
      </c>
    </row>
    <row r="560" spans="8:9">
      <c r="H560">
        <v>558</v>
      </c>
      <c r="I560">
        <v>5213.4394369853753</v>
      </c>
    </row>
    <row r="561" spans="8:9">
      <c r="H561">
        <v>559</v>
      </c>
      <c r="I561">
        <v>5244.5373792484324</v>
      </c>
    </row>
    <row r="562" spans="8:9">
      <c r="H562">
        <v>560</v>
      </c>
      <c r="I562">
        <v>2818.2153403853622</v>
      </c>
    </row>
    <row r="563" spans="8:9">
      <c r="H563">
        <v>561</v>
      </c>
      <c r="I563">
        <v>4728.4508447450262</v>
      </c>
    </row>
    <row r="564" spans="8:9">
      <c r="H564">
        <v>562</v>
      </c>
      <c r="I564">
        <v>1713.4510608694859</v>
      </c>
    </row>
    <row r="565" spans="8:9">
      <c r="H565">
        <v>563</v>
      </c>
      <c r="I565">
        <v>1318.69359080767</v>
      </c>
    </row>
    <row r="566" spans="8:9">
      <c r="H566">
        <v>564</v>
      </c>
      <c r="I566">
        <v>1381.2089390987064</v>
      </c>
    </row>
    <row r="567" spans="8:9">
      <c r="H567">
        <v>565</v>
      </c>
      <c r="I567">
        <v>3878.6436845655517</v>
      </c>
    </row>
    <row r="568" spans="8:9">
      <c r="H568">
        <v>566</v>
      </c>
      <c r="I568">
        <v>6200.3410228686516</v>
      </c>
    </row>
    <row r="569" spans="8:9">
      <c r="H569">
        <v>567</v>
      </c>
      <c r="I569">
        <v>1320.2309318066025</v>
      </c>
    </row>
    <row r="570" spans="8:9">
      <c r="H570">
        <v>568</v>
      </c>
      <c r="I570">
        <v>1877.5497955433871</v>
      </c>
    </row>
    <row r="571" spans="8:9">
      <c r="H571">
        <v>569</v>
      </c>
      <c r="I571">
        <v>4421.4006083143167</v>
      </c>
    </row>
    <row r="572" spans="8:9">
      <c r="H572">
        <v>570</v>
      </c>
      <c r="I572">
        <v>4118.5330322405962</v>
      </c>
    </row>
    <row r="573" spans="8:9">
      <c r="H573">
        <v>571</v>
      </c>
      <c r="I573">
        <v>5579.3982345595605</v>
      </c>
    </row>
    <row r="574" spans="8:9">
      <c r="H574">
        <v>572</v>
      </c>
      <c r="I574">
        <v>987.21787299151413</v>
      </c>
    </row>
    <row r="575" spans="8:9">
      <c r="H575">
        <v>573</v>
      </c>
      <c r="I575">
        <v>6147.6182329686462</v>
      </c>
    </row>
    <row r="576" spans="8:9">
      <c r="H576">
        <v>574</v>
      </c>
      <c r="I576">
        <v>3339.538449054482</v>
      </c>
    </row>
    <row r="577" spans="8:9">
      <c r="H577">
        <v>575</v>
      </c>
      <c r="I577">
        <v>4057.2719833658548</v>
      </c>
    </row>
    <row r="578" spans="8:9">
      <c r="H578">
        <v>576</v>
      </c>
      <c r="I578">
        <v>2400.164872551873</v>
      </c>
    </row>
    <row r="579" spans="8:9">
      <c r="H579">
        <v>577</v>
      </c>
      <c r="I579">
        <v>4761.8038335021811</v>
      </c>
    </row>
    <row r="580" spans="8:9">
      <c r="H580">
        <v>578</v>
      </c>
      <c r="I580">
        <v>5674.6779519939646</v>
      </c>
    </row>
    <row r="581" spans="8:9">
      <c r="H581">
        <v>579</v>
      </c>
      <c r="I581">
        <v>4707.8841846269097</v>
      </c>
    </row>
    <row r="582" spans="8:9">
      <c r="H582">
        <v>580</v>
      </c>
      <c r="I582">
        <v>4343.3144054731074</v>
      </c>
    </row>
    <row r="583" spans="8:9">
      <c r="H583">
        <v>581</v>
      </c>
      <c r="I583">
        <v>4728.0716920463892</v>
      </c>
    </row>
    <row r="584" spans="8:9">
      <c r="H584">
        <v>582</v>
      </c>
      <c r="I584">
        <v>3384.4946111278759</v>
      </c>
    </row>
    <row r="585" spans="8:9">
      <c r="H585">
        <v>583</v>
      </c>
      <c r="I585">
        <v>2627.2706217945247</v>
      </c>
    </row>
    <row r="586" spans="8:9">
      <c r="H586">
        <v>584</v>
      </c>
      <c r="I586">
        <v>3030.7330004728933</v>
      </c>
    </row>
    <row r="587" spans="8:9">
      <c r="H587">
        <v>585</v>
      </c>
      <c r="I587">
        <v>5511.6988869858169</v>
      </c>
    </row>
    <row r="588" spans="8:9">
      <c r="H588">
        <v>586</v>
      </c>
      <c r="I588">
        <v>3683.8640209923906</v>
      </c>
    </row>
    <row r="589" spans="8:9">
      <c r="H589">
        <v>587</v>
      </c>
      <c r="I589">
        <v>3556.0820227669597</v>
      </c>
    </row>
    <row r="590" spans="8:9">
      <c r="H590">
        <v>588</v>
      </c>
      <c r="I590">
        <v>6043.2345465493809</v>
      </c>
    </row>
    <row r="591" spans="8:9">
      <c r="H591">
        <v>589</v>
      </c>
      <c r="I591">
        <v>6309.2906906396147</v>
      </c>
    </row>
    <row r="592" spans="8:9">
      <c r="H592">
        <v>590</v>
      </c>
      <c r="I592">
        <v>2636.2962831488176</v>
      </c>
    </row>
    <row r="593" spans="8:9">
      <c r="H593">
        <v>591</v>
      </c>
      <c r="I593">
        <v>2124.4810568811931</v>
      </c>
    </row>
    <row r="594" spans="8:9">
      <c r="H594">
        <v>592</v>
      </c>
      <c r="I594">
        <v>5317.5772975584587</v>
      </c>
    </row>
    <row r="595" spans="8:9">
      <c r="H595">
        <v>593</v>
      </c>
      <c r="I595">
        <v>1801.0360471768668</v>
      </c>
    </row>
    <row r="596" spans="8:9">
      <c r="H596">
        <v>594</v>
      </c>
      <c r="I596">
        <v>4031.2313538912576</v>
      </c>
    </row>
    <row r="597" spans="8:9">
      <c r="H597">
        <v>595</v>
      </c>
      <c r="I597">
        <v>1460.4346316648</v>
      </c>
    </row>
    <row r="598" spans="8:9">
      <c r="H598">
        <v>596</v>
      </c>
      <c r="I598">
        <v>2593.7017169300407</v>
      </c>
    </row>
    <row r="599" spans="8:9">
      <c r="H599">
        <v>597</v>
      </c>
      <c r="I599">
        <v>3498.9591020492899</v>
      </c>
    </row>
    <row r="600" spans="8:9">
      <c r="H600">
        <v>598</v>
      </c>
      <c r="I600">
        <v>2322.1669517845385</v>
      </c>
    </row>
    <row r="601" spans="8:9">
      <c r="H601">
        <v>599</v>
      </c>
      <c r="I601">
        <v>5145.6634928416142</v>
      </c>
    </row>
    <row r="602" spans="8:9">
      <c r="H602">
        <v>600</v>
      </c>
      <c r="I602">
        <v>4782.1499969565912</v>
      </c>
    </row>
    <row r="603" spans="8:9">
      <c r="H603">
        <v>601</v>
      </c>
      <c r="I603">
        <v>5768.708660747312</v>
      </c>
    </row>
    <row r="604" spans="8:9">
      <c r="H604">
        <v>602</v>
      </c>
      <c r="I604">
        <v>3237.1140568954697</v>
      </c>
    </row>
    <row r="605" spans="8:9">
      <c r="H605">
        <v>603</v>
      </c>
      <c r="I605">
        <v>2619.5297129916703</v>
      </c>
    </row>
    <row r="606" spans="8:9">
      <c r="H606">
        <v>604</v>
      </c>
      <c r="I606">
        <v>-516.94296009467882</v>
      </c>
    </row>
    <row r="607" spans="8:9">
      <c r="H607">
        <v>605</v>
      </c>
      <c r="I607">
        <v>3237.4648313915804</v>
      </c>
    </row>
    <row r="608" spans="8:9">
      <c r="H608">
        <v>606</v>
      </c>
      <c r="I608">
        <v>4856.5149249719743</v>
      </c>
    </row>
    <row r="609" spans="8:9">
      <c r="H609">
        <v>607</v>
      </c>
      <c r="I609">
        <v>5183.6883674140063</v>
      </c>
    </row>
    <row r="610" spans="8:9">
      <c r="H610">
        <v>608</v>
      </c>
      <c r="I610">
        <v>6529.4519816232005</v>
      </c>
    </row>
    <row r="611" spans="8:9">
      <c r="H611">
        <v>609</v>
      </c>
      <c r="I611">
        <v>6531.095766112785</v>
      </c>
    </row>
    <row r="612" spans="8:9">
      <c r="H612">
        <v>610</v>
      </c>
      <c r="I612">
        <v>6437.8976199949066</v>
      </c>
    </row>
    <row r="613" spans="8:9">
      <c r="H613">
        <v>611</v>
      </c>
      <c r="I613">
        <v>3521.9297643620494</v>
      </c>
    </row>
    <row r="614" spans="8:9">
      <c r="H614">
        <v>612</v>
      </c>
      <c r="I614">
        <v>6208.0380686483059</v>
      </c>
    </row>
    <row r="615" spans="8:9">
      <c r="H615">
        <v>613</v>
      </c>
      <c r="I615">
        <v>-178.34700057557191</v>
      </c>
    </row>
    <row r="616" spans="8:9">
      <c r="H616">
        <v>614</v>
      </c>
      <c r="I616">
        <v>-70.60425804632014</v>
      </c>
    </row>
    <row r="617" spans="8:9">
      <c r="H617">
        <v>615</v>
      </c>
      <c r="I617">
        <v>770.2609427912065</v>
      </c>
    </row>
    <row r="618" spans="8:9">
      <c r="H618">
        <v>616</v>
      </c>
      <c r="I618">
        <v>4579.7798656166879</v>
      </c>
    </row>
    <row r="619" spans="8:9">
      <c r="H619">
        <v>617</v>
      </c>
      <c r="I619">
        <v>5103.19109972161</v>
      </c>
    </row>
    <row r="620" spans="8:9">
      <c r="H620">
        <v>618</v>
      </c>
      <c r="I620">
        <v>6701.7321133798678</v>
      </c>
    </row>
    <row r="621" spans="8:9">
      <c r="H621">
        <v>619</v>
      </c>
      <c r="I621">
        <v>2215.165577122888</v>
      </c>
    </row>
    <row r="622" spans="8:9">
      <c r="H622">
        <v>620</v>
      </c>
      <c r="I622">
        <v>2456.6528589281452</v>
      </c>
    </row>
    <row r="623" spans="8:9">
      <c r="H623">
        <v>621</v>
      </c>
      <c r="I623">
        <v>6832.2986777256629</v>
      </c>
    </row>
    <row r="624" spans="8:9">
      <c r="H624">
        <v>622</v>
      </c>
      <c r="I624">
        <v>5385.3795154481577</v>
      </c>
    </row>
    <row r="625" spans="8:9">
      <c r="H625">
        <v>623</v>
      </c>
      <c r="I625">
        <v>829.29511599989314</v>
      </c>
    </row>
    <row r="626" spans="8:9">
      <c r="H626">
        <v>624</v>
      </c>
      <c r="I626">
        <v>3071.9758635095463</v>
      </c>
    </row>
    <row r="627" spans="8:9">
      <c r="H627">
        <v>625</v>
      </c>
      <c r="I627">
        <v>2769.8191259307873</v>
      </c>
    </row>
    <row r="628" spans="8:9">
      <c r="H628">
        <v>626</v>
      </c>
      <c r="I628">
        <v>144.66553084320924</v>
      </c>
    </row>
    <row r="629" spans="8:9">
      <c r="H629">
        <v>627</v>
      </c>
      <c r="I629">
        <v>3485.6962016484827</v>
      </c>
    </row>
    <row r="630" spans="8:9">
      <c r="H630">
        <v>628</v>
      </c>
      <c r="I630">
        <v>3154.769010386221</v>
      </c>
    </row>
    <row r="631" spans="8:9">
      <c r="H631">
        <v>629</v>
      </c>
      <c r="I631">
        <v>4282.6309611798088</v>
      </c>
    </row>
    <row r="632" spans="8:9">
      <c r="H632">
        <v>630</v>
      </c>
      <c r="I632">
        <v>6055.3051492771492</v>
      </c>
    </row>
    <row r="633" spans="8:9">
      <c r="H633">
        <v>631</v>
      </c>
      <c r="I633">
        <v>1045.1607142144819</v>
      </c>
    </row>
    <row r="634" spans="8:9">
      <c r="H634">
        <v>632</v>
      </c>
      <c r="I634">
        <v>3625.3015763725666</v>
      </c>
    </row>
    <row r="635" spans="8:9">
      <c r="H635">
        <v>633</v>
      </c>
      <c r="I635">
        <v>-558.43754437019732</v>
      </c>
    </row>
    <row r="636" spans="8:9">
      <c r="H636">
        <v>634</v>
      </c>
      <c r="I636">
        <v>3371.5722795460779</v>
      </c>
    </row>
    <row r="637" spans="8:9">
      <c r="H637">
        <v>635</v>
      </c>
      <c r="I637">
        <v>3655.2806540844208</v>
      </c>
    </row>
    <row r="638" spans="8:9">
      <c r="H638">
        <v>636</v>
      </c>
      <c r="I638">
        <v>2078.1466222701501</v>
      </c>
    </row>
    <row r="639" spans="8:9">
      <c r="H639">
        <v>637</v>
      </c>
      <c r="I639">
        <v>4011.1307487831382</v>
      </c>
    </row>
    <row r="640" spans="8:9">
      <c r="H640">
        <v>638</v>
      </c>
      <c r="I640">
        <v>1425.8133032858441</v>
      </c>
    </row>
    <row r="641" spans="8:9">
      <c r="H641">
        <v>639</v>
      </c>
      <c r="I641">
        <v>4006.211414045179</v>
      </c>
    </row>
    <row r="642" spans="8:9">
      <c r="H642">
        <v>640</v>
      </c>
      <c r="I642">
        <v>6143.3943963406173</v>
      </c>
    </row>
    <row r="643" spans="8:9">
      <c r="H643">
        <v>641</v>
      </c>
      <c r="I643">
        <v>3003.6211992289109</v>
      </c>
    </row>
    <row r="644" spans="8:9">
      <c r="H644">
        <v>642</v>
      </c>
      <c r="I644">
        <v>4165.1171976665446</v>
      </c>
    </row>
    <row r="645" spans="8:9">
      <c r="H645">
        <v>643</v>
      </c>
      <c r="I645">
        <v>1344.021114325255</v>
      </c>
    </row>
    <row r="646" spans="8:9">
      <c r="H646">
        <v>644</v>
      </c>
      <c r="I646">
        <v>1460.2399686833205</v>
      </c>
    </row>
    <row r="647" spans="8:9">
      <c r="H647">
        <v>645</v>
      </c>
      <c r="I647">
        <v>-141.00807408018167</v>
      </c>
    </row>
    <row r="648" spans="8:9">
      <c r="H648">
        <v>646</v>
      </c>
      <c r="I648">
        <v>3216.8473413179927</v>
      </c>
    </row>
    <row r="649" spans="8:9">
      <c r="H649">
        <v>647</v>
      </c>
      <c r="I649">
        <v>3207.068388564308</v>
      </c>
    </row>
    <row r="650" spans="8:9">
      <c r="H650">
        <v>648</v>
      </c>
      <c r="I650">
        <v>1870.6249581810725</v>
      </c>
    </row>
    <row r="651" spans="8:9">
      <c r="H651">
        <v>649</v>
      </c>
      <c r="I651">
        <v>2508.8580867163682</v>
      </c>
    </row>
    <row r="652" spans="8:9">
      <c r="H652">
        <v>650</v>
      </c>
      <c r="I652">
        <v>3728.5734801156364</v>
      </c>
    </row>
    <row r="653" spans="8:9">
      <c r="H653">
        <v>651</v>
      </c>
      <c r="I653">
        <v>5100.6370027084131</v>
      </c>
    </row>
    <row r="654" spans="8:9">
      <c r="H654">
        <v>652</v>
      </c>
      <c r="I654">
        <v>4901.7880215567566</v>
      </c>
    </row>
    <row r="655" spans="8:9">
      <c r="H655">
        <v>653</v>
      </c>
      <c r="I655">
        <v>1934.5594840405606</v>
      </c>
    </row>
    <row r="656" spans="8:9">
      <c r="H656">
        <v>654</v>
      </c>
      <c r="I656">
        <v>6424.6036249103436</v>
      </c>
    </row>
    <row r="657" spans="8:9">
      <c r="H657">
        <v>655</v>
      </c>
      <c r="I657">
        <v>3698.9027286517257</v>
      </c>
    </row>
    <row r="658" spans="8:9">
      <c r="H658">
        <v>656</v>
      </c>
      <c r="I658">
        <v>2483.6561969970526</v>
      </c>
    </row>
    <row r="659" spans="8:9">
      <c r="H659">
        <v>657</v>
      </c>
      <c r="I659">
        <v>1683.8894914985892</v>
      </c>
    </row>
    <row r="660" spans="8:9">
      <c r="H660">
        <v>658</v>
      </c>
      <c r="I660">
        <v>5490.9767349664153</v>
      </c>
    </row>
    <row r="661" spans="8:9">
      <c r="H661">
        <v>659</v>
      </c>
      <c r="I661">
        <v>5936.2839699567267</v>
      </c>
    </row>
    <row r="662" spans="8:9">
      <c r="H662">
        <v>660</v>
      </c>
      <c r="I662">
        <v>3826.3394383050227</v>
      </c>
    </row>
    <row r="663" spans="8:9">
      <c r="H663">
        <v>661</v>
      </c>
      <c r="I663">
        <v>2529.6060845825332</v>
      </c>
    </row>
    <row r="664" spans="8:9">
      <c r="H664">
        <v>662</v>
      </c>
      <c r="I664">
        <v>5502.4853783210292</v>
      </c>
    </row>
    <row r="665" spans="8:9">
      <c r="H665">
        <v>663</v>
      </c>
      <c r="I665">
        <v>3559.9561258999329</v>
      </c>
    </row>
    <row r="666" spans="8:9">
      <c r="H666">
        <v>664</v>
      </c>
      <c r="I666">
        <v>1332.9973632062113</v>
      </c>
    </row>
    <row r="667" spans="8:9">
      <c r="H667">
        <v>665</v>
      </c>
      <c r="I667">
        <v>6505.3298364432021</v>
      </c>
    </row>
    <row r="668" spans="8:9">
      <c r="H668">
        <v>666</v>
      </c>
      <c r="I668">
        <v>5450.5759717658984</v>
      </c>
    </row>
    <row r="669" spans="8:9">
      <c r="H669">
        <v>667</v>
      </c>
      <c r="I669">
        <v>4700.8608228380062</v>
      </c>
    </row>
    <row r="670" spans="8:9">
      <c r="H670">
        <v>668</v>
      </c>
      <c r="I670">
        <v>7154.1403346820643</v>
      </c>
    </row>
    <row r="671" spans="8:9">
      <c r="H671">
        <v>669</v>
      </c>
      <c r="I671">
        <v>6256.719733522923</v>
      </c>
    </row>
    <row r="672" spans="8:9">
      <c r="H672">
        <v>670</v>
      </c>
      <c r="I672">
        <v>4523.1555105554007</v>
      </c>
    </row>
    <row r="673" spans="8:9">
      <c r="H673">
        <v>671</v>
      </c>
      <c r="I673">
        <v>6669.5487039366453</v>
      </c>
    </row>
    <row r="674" spans="8:9">
      <c r="H674">
        <v>672</v>
      </c>
      <c r="I674">
        <v>4894.2940939794344</v>
      </c>
    </row>
    <row r="675" spans="8:9">
      <c r="H675">
        <v>673</v>
      </c>
      <c r="I675">
        <v>4744.9784857063914</v>
      </c>
    </row>
    <row r="676" spans="8:9">
      <c r="H676">
        <v>674</v>
      </c>
      <c r="I676">
        <v>5065.929884161992</v>
      </c>
    </row>
    <row r="677" spans="8:9">
      <c r="H677">
        <v>675</v>
      </c>
      <c r="I677">
        <v>3975.1100761037756</v>
      </c>
    </row>
    <row r="678" spans="8:9">
      <c r="H678">
        <v>676</v>
      </c>
      <c r="I678">
        <v>4010.995806655455</v>
      </c>
    </row>
    <row r="679" spans="8:9">
      <c r="H679">
        <v>677</v>
      </c>
      <c r="I679">
        <v>-274.90769246129452</v>
      </c>
    </row>
    <row r="680" spans="8:9">
      <c r="H680">
        <v>678</v>
      </c>
      <c r="I680">
        <v>3390.8375626651982</v>
      </c>
    </row>
    <row r="681" spans="8:9">
      <c r="H681">
        <v>679</v>
      </c>
      <c r="I681">
        <v>5439.6885748112345</v>
      </c>
    </row>
    <row r="682" spans="8:9">
      <c r="H682">
        <v>680</v>
      </c>
      <c r="I682">
        <v>3909.8183650276328</v>
      </c>
    </row>
    <row r="683" spans="8:9">
      <c r="H683">
        <v>681</v>
      </c>
      <c r="I683">
        <v>5518.5774688383426</v>
      </c>
    </row>
    <row r="684" spans="8:9">
      <c r="H684">
        <v>682</v>
      </c>
      <c r="I684">
        <v>3423.7695870370399</v>
      </c>
    </row>
    <row r="685" spans="8:9">
      <c r="H685">
        <v>683</v>
      </c>
      <c r="I685">
        <v>5206.4342214660692</v>
      </c>
    </row>
    <row r="686" spans="8:9">
      <c r="H686">
        <v>684</v>
      </c>
      <c r="I686">
        <v>2785.2451024637767</v>
      </c>
    </row>
    <row r="687" spans="8:9">
      <c r="H687">
        <v>685</v>
      </c>
      <c r="I687">
        <v>3306.4342951673152</v>
      </c>
    </row>
    <row r="688" spans="8:9">
      <c r="H688">
        <v>686</v>
      </c>
      <c r="I688">
        <v>3104.6480028290625</v>
      </c>
    </row>
    <row r="689" spans="8:9">
      <c r="H689">
        <v>687</v>
      </c>
      <c r="I689">
        <v>2592.5647685637541</v>
      </c>
    </row>
    <row r="690" spans="8:9">
      <c r="H690">
        <v>688</v>
      </c>
      <c r="I690">
        <v>1260.4408357178077</v>
      </c>
    </row>
    <row r="691" spans="8:9">
      <c r="H691">
        <v>689</v>
      </c>
      <c r="I691">
        <v>4862.7201378429372</v>
      </c>
    </row>
    <row r="692" spans="8:9">
      <c r="H692">
        <v>690</v>
      </c>
      <c r="I692">
        <v>6498.821018804706</v>
      </c>
    </row>
    <row r="693" spans="8:9">
      <c r="H693">
        <v>691</v>
      </c>
      <c r="I693">
        <v>5820.6517820188001</v>
      </c>
    </row>
    <row r="694" spans="8:9">
      <c r="H694">
        <v>692</v>
      </c>
      <c r="I694">
        <v>3399.5744652337416</v>
      </c>
    </row>
    <row r="695" spans="8:9">
      <c r="H695">
        <v>693</v>
      </c>
      <c r="I695">
        <v>3343.5955358666306</v>
      </c>
    </row>
    <row r="696" spans="8:9">
      <c r="H696">
        <v>694</v>
      </c>
      <c r="I696">
        <v>3829.9351436891038</v>
      </c>
    </row>
    <row r="697" spans="8:9">
      <c r="H697">
        <v>695</v>
      </c>
      <c r="I697">
        <v>2453.4204140411562</v>
      </c>
    </row>
    <row r="698" spans="8:9">
      <c r="H698">
        <v>696</v>
      </c>
      <c r="I698">
        <v>4391.2395420698977</v>
      </c>
    </row>
    <row r="699" spans="8:9">
      <c r="H699">
        <v>697</v>
      </c>
      <c r="I699">
        <v>2408.2423756602352</v>
      </c>
    </row>
    <row r="700" spans="8:9">
      <c r="H700">
        <v>698</v>
      </c>
      <c r="I700">
        <v>5604.6673046066553</v>
      </c>
    </row>
    <row r="701" spans="8:9">
      <c r="H701">
        <v>699</v>
      </c>
      <c r="I701">
        <v>2878.56509490898</v>
      </c>
    </row>
    <row r="702" spans="8:9">
      <c r="H702">
        <v>700</v>
      </c>
      <c r="I702">
        <v>5039.3501626013804</v>
      </c>
    </row>
    <row r="703" spans="8:9">
      <c r="H703">
        <v>701</v>
      </c>
      <c r="I703">
        <v>3493.6872589009167</v>
      </c>
    </row>
    <row r="704" spans="8:9">
      <c r="H704">
        <v>702</v>
      </c>
      <c r="I704">
        <v>1524.0840032171104</v>
      </c>
    </row>
    <row r="705" spans="8:9">
      <c r="H705">
        <v>703</v>
      </c>
      <c r="I705">
        <v>1147.5785900666024</v>
      </c>
    </row>
    <row r="706" spans="8:9">
      <c r="H706">
        <v>704</v>
      </c>
      <c r="I706">
        <v>1966.3124761092988</v>
      </c>
    </row>
    <row r="707" spans="8:9">
      <c r="H707">
        <v>705</v>
      </c>
      <c r="I707">
        <v>3901.4748180779225</v>
      </c>
    </row>
    <row r="708" spans="8:9">
      <c r="H708">
        <v>706</v>
      </c>
      <c r="I708">
        <v>928.58936586171615</v>
      </c>
    </row>
    <row r="709" spans="8:9">
      <c r="H709">
        <v>707</v>
      </c>
      <c r="I709">
        <v>2837.9286473422681</v>
      </c>
    </row>
    <row r="710" spans="8:9">
      <c r="H710">
        <v>708</v>
      </c>
      <c r="I710">
        <v>6220.6744843172437</v>
      </c>
    </row>
    <row r="711" spans="8:9">
      <c r="H711">
        <v>709</v>
      </c>
      <c r="I711">
        <v>5460.3884499356627</v>
      </c>
    </row>
    <row r="712" spans="8:9">
      <c r="H712">
        <v>710</v>
      </c>
      <c r="I712">
        <v>6199.7865004543473</v>
      </c>
    </row>
    <row r="713" spans="8:9">
      <c r="H713">
        <v>711</v>
      </c>
      <c r="I713">
        <v>6370.2283631430282</v>
      </c>
    </row>
    <row r="714" spans="8:9">
      <c r="H714">
        <v>712</v>
      </c>
      <c r="I714">
        <v>3586.0712945349742</v>
      </c>
    </row>
    <row r="715" spans="8:9">
      <c r="H715">
        <v>713</v>
      </c>
      <c r="I715">
        <v>2100.7480551019239</v>
      </c>
    </row>
    <row r="716" spans="8:9">
      <c r="H716">
        <v>714</v>
      </c>
      <c r="I716">
        <v>3403.9087983496474</v>
      </c>
    </row>
    <row r="717" spans="8:9">
      <c r="H717">
        <v>715</v>
      </c>
      <c r="I717">
        <v>3206.3032931636808</v>
      </c>
    </row>
    <row r="718" spans="8:9">
      <c r="H718">
        <v>716</v>
      </c>
      <c r="I718">
        <v>4179.4979220129444</v>
      </c>
    </row>
    <row r="719" spans="8:9">
      <c r="H719">
        <v>717</v>
      </c>
      <c r="I719">
        <v>3892.8556282592235</v>
      </c>
    </row>
    <row r="720" spans="8:9">
      <c r="H720">
        <v>718</v>
      </c>
      <c r="I720">
        <v>6397.8792468405654</v>
      </c>
    </row>
    <row r="721" spans="8:9">
      <c r="H721">
        <v>719</v>
      </c>
      <c r="I721">
        <v>-118.96209215099579</v>
      </c>
    </row>
    <row r="722" spans="8:9">
      <c r="H722">
        <v>720</v>
      </c>
      <c r="I722">
        <v>2306.0147686113455</v>
      </c>
    </row>
    <row r="723" spans="8:9">
      <c r="H723">
        <v>721</v>
      </c>
      <c r="I723">
        <v>7056.5252430783748</v>
      </c>
    </row>
    <row r="724" spans="8:9">
      <c r="H724">
        <v>722</v>
      </c>
      <c r="I724">
        <v>3801.5046398115883</v>
      </c>
    </row>
    <row r="725" spans="8:9">
      <c r="H725">
        <v>723</v>
      </c>
      <c r="I725">
        <v>3933.3480751375055</v>
      </c>
    </row>
    <row r="726" spans="8:9">
      <c r="H726">
        <v>724</v>
      </c>
      <c r="I726">
        <v>2465.5391204267735</v>
      </c>
    </row>
    <row r="727" spans="8:9">
      <c r="H727">
        <v>725</v>
      </c>
      <c r="I727">
        <v>3917.4344270438987</v>
      </c>
    </row>
    <row r="728" spans="8:9">
      <c r="H728">
        <v>726</v>
      </c>
      <c r="I728">
        <v>5661.9391398290263</v>
      </c>
    </row>
    <row r="729" spans="8:9">
      <c r="H729">
        <v>727</v>
      </c>
      <c r="I729">
        <v>5690.9693177648242</v>
      </c>
    </row>
    <row r="730" spans="8:9">
      <c r="H730">
        <v>728</v>
      </c>
      <c r="I730">
        <v>3169.3717215189381</v>
      </c>
    </row>
    <row r="731" spans="8:9">
      <c r="H731">
        <v>729</v>
      </c>
      <c r="I731">
        <v>3216.6504023717166</v>
      </c>
    </row>
    <row r="732" spans="8:9">
      <c r="H732">
        <v>730</v>
      </c>
      <c r="I732">
        <v>1776.0088726405363</v>
      </c>
    </row>
    <row r="733" spans="8:9">
      <c r="H733">
        <v>731</v>
      </c>
      <c r="I733">
        <v>4334.6757842593688</v>
      </c>
    </row>
    <row r="734" spans="8:9">
      <c r="H734">
        <v>732</v>
      </c>
      <c r="I734">
        <v>4072.7175849123919</v>
      </c>
    </row>
    <row r="735" spans="8:9">
      <c r="H735">
        <v>733</v>
      </c>
      <c r="I735">
        <v>1911.8427787496432</v>
      </c>
    </row>
    <row r="736" spans="8:9">
      <c r="H736">
        <v>734</v>
      </c>
      <c r="I736">
        <v>7044.169424893088</v>
      </c>
    </row>
    <row r="737" spans="8:9">
      <c r="H737">
        <v>735</v>
      </c>
      <c r="I737">
        <v>6445.6673702484331</v>
      </c>
    </row>
    <row r="738" spans="8:9">
      <c r="H738">
        <v>736</v>
      </c>
      <c r="I738">
        <v>5133.5883750274315</v>
      </c>
    </row>
    <row r="739" spans="8:9">
      <c r="H739">
        <v>737</v>
      </c>
      <c r="I739">
        <v>1510.8867279331453</v>
      </c>
    </row>
    <row r="740" spans="8:9">
      <c r="H740">
        <v>738</v>
      </c>
      <c r="I740">
        <v>7354.8529165563396</v>
      </c>
    </row>
    <row r="741" spans="8:9">
      <c r="H741">
        <v>739</v>
      </c>
      <c r="I741">
        <v>4834.9211457296142</v>
      </c>
    </row>
    <row r="742" spans="8:9">
      <c r="H742">
        <v>740</v>
      </c>
      <c r="I742">
        <v>3662.4817911004243</v>
      </c>
    </row>
    <row r="743" spans="8:9">
      <c r="H743">
        <v>741</v>
      </c>
      <c r="I743">
        <v>4133.1078741370939</v>
      </c>
    </row>
    <row r="744" spans="8:9">
      <c r="H744">
        <v>742</v>
      </c>
      <c r="I744">
        <v>4399.429356141819</v>
      </c>
    </row>
    <row r="745" spans="8:9">
      <c r="H745">
        <v>743</v>
      </c>
      <c r="I745">
        <v>2813.4440639377453</v>
      </c>
    </row>
    <row r="746" spans="8:9">
      <c r="H746">
        <v>744</v>
      </c>
      <c r="I746">
        <v>4202.0921072396968</v>
      </c>
    </row>
    <row r="747" spans="8:9">
      <c r="H747">
        <v>745</v>
      </c>
      <c r="I747">
        <v>5972.3541287128419</v>
      </c>
    </row>
    <row r="748" spans="8:9">
      <c r="H748">
        <v>746</v>
      </c>
      <c r="I748">
        <v>4195.5158007832897</v>
      </c>
    </row>
    <row r="749" spans="8:9">
      <c r="H749">
        <v>747</v>
      </c>
      <c r="I749">
        <v>5070.119532100266</v>
      </c>
    </row>
    <row r="750" spans="8:9">
      <c r="H750">
        <v>748</v>
      </c>
      <c r="I750">
        <v>4949.6235491206871</v>
      </c>
    </row>
    <row r="751" spans="8:9">
      <c r="H751">
        <v>749</v>
      </c>
      <c r="I751">
        <v>2564.1094949000753</v>
      </c>
    </row>
    <row r="752" spans="8:9">
      <c r="H752">
        <v>750</v>
      </c>
      <c r="I752">
        <v>1119.9561425526833</v>
      </c>
    </row>
    <row r="753" spans="8:9">
      <c r="H753">
        <v>751</v>
      </c>
      <c r="I753">
        <v>3774.8213750675536</v>
      </c>
    </row>
    <row r="754" spans="8:9">
      <c r="H754">
        <v>752</v>
      </c>
      <c r="I754">
        <v>5766.5676992160152</v>
      </c>
    </row>
    <row r="755" spans="8:9">
      <c r="H755">
        <v>753</v>
      </c>
      <c r="I755">
        <v>5573.3230379631477</v>
      </c>
    </row>
    <row r="756" spans="8:9">
      <c r="H756">
        <v>754</v>
      </c>
      <c r="I756">
        <v>4690.9589450163494</v>
      </c>
    </row>
    <row r="757" spans="8:9">
      <c r="H757">
        <v>755</v>
      </c>
      <c r="I757">
        <v>5024.1096054237241</v>
      </c>
    </row>
    <row r="758" spans="8:9">
      <c r="H758">
        <v>756</v>
      </c>
      <c r="I758">
        <v>4242.6485452537663</v>
      </c>
    </row>
    <row r="759" spans="8:9">
      <c r="H759">
        <v>757</v>
      </c>
      <c r="I759">
        <v>4562.4168617576697</v>
      </c>
    </row>
    <row r="760" spans="8:9">
      <c r="H760">
        <v>758</v>
      </c>
      <c r="I760">
        <v>5146.3357172426477</v>
      </c>
    </row>
    <row r="761" spans="8:9">
      <c r="H761">
        <v>759</v>
      </c>
      <c r="I761">
        <v>5096.865058450976</v>
      </c>
    </row>
    <row r="762" spans="8:9">
      <c r="H762">
        <v>760</v>
      </c>
      <c r="I762">
        <v>2525.2006095552442</v>
      </c>
    </row>
    <row r="763" spans="8:9">
      <c r="H763">
        <v>761</v>
      </c>
      <c r="I763">
        <v>2197.9735282288416</v>
      </c>
    </row>
    <row r="764" spans="8:9">
      <c r="H764">
        <v>762</v>
      </c>
      <c r="I764">
        <v>-354.87088342104727</v>
      </c>
    </row>
    <row r="765" spans="8:9">
      <c r="H765">
        <v>763</v>
      </c>
      <c r="I765">
        <v>4281.8777901119138</v>
      </c>
    </row>
    <row r="766" spans="8:9">
      <c r="H766">
        <v>764</v>
      </c>
      <c r="I766">
        <v>1548.0284178314939</v>
      </c>
    </row>
    <row r="767" spans="8:9">
      <c r="H767">
        <v>765</v>
      </c>
      <c r="I767">
        <v>3434.2171009205881</v>
      </c>
    </row>
    <row r="768" spans="8:9">
      <c r="H768">
        <v>766</v>
      </c>
      <c r="I768">
        <v>3289.1574187630335</v>
      </c>
    </row>
    <row r="769" spans="8:9">
      <c r="H769">
        <v>767</v>
      </c>
      <c r="I769">
        <v>3528.4815076200666</v>
      </c>
    </row>
    <row r="770" spans="8:9">
      <c r="H770">
        <v>768</v>
      </c>
      <c r="I770">
        <v>2094.5945365267876</v>
      </c>
    </row>
    <row r="771" spans="8:9">
      <c r="H771">
        <v>769</v>
      </c>
      <c r="I771">
        <v>4473.2592398780353</v>
      </c>
    </row>
    <row r="772" spans="8:9">
      <c r="H772">
        <v>770</v>
      </c>
      <c r="I772">
        <v>4876.6321286327311</v>
      </c>
    </row>
    <row r="773" spans="8:9">
      <c r="H773">
        <v>771</v>
      </c>
      <c r="I773">
        <v>3852.3415700577152</v>
      </c>
    </row>
    <row r="774" spans="8:9">
      <c r="H774">
        <v>772</v>
      </c>
      <c r="I774">
        <v>4487.6652577239965</v>
      </c>
    </row>
    <row r="775" spans="8:9">
      <c r="H775">
        <v>773</v>
      </c>
      <c r="I775">
        <v>7386.6961155605613</v>
      </c>
    </row>
    <row r="776" spans="8:9">
      <c r="H776">
        <v>774</v>
      </c>
      <c r="I776">
        <v>2448.4986448046889</v>
      </c>
    </row>
    <row r="777" spans="8:9">
      <c r="H777">
        <v>775</v>
      </c>
      <c r="I777">
        <v>1726.782944383081</v>
      </c>
    </row>
    <row r="778" spans="8:9">
      <c r="H778">
        <v>776</v>
      </c>
      <c r="I778">
        <v>3110.351952170291</v>
      </c>
    </row>
    <row r="779" spans="8:9">
      <c r="H779">
        <v>777</v>
      </c>
      <c r="I779">
        <v>1915.8463237743124</v>
      </c>
    </row>
    <row r="780" spans="8:9">
      <c r="H780">
        <v>778</v>
      </c>
      <c r="I780">
        <v>2990.1051982832114</v>
      </c>
    </row>
    <row r="781" spans="8:9">
      <c r="H781">
        <v>779</v>
      </c>
      <c r="I781">
        <v>7196.2553271651277</v>
      </c>
    </row>
    <row r="782" spans="8:9">
      <c r="H782">
        <v>780</v>
      </c>
      <c r="I782">
        <v>3445.5534787734928</v>
      </c>
    </row>
    <row r="783" spans="8:9">
      <c r="H783">
        <v>781</v>
      </c>
      <c r="I783">
        <v>3222.9055118544138</v>
      </c>
    </row>
    <row r="784" spans="8:9">
      <c r="H784">
        <v>782</v>
      </c>
      <c r="I784">
        <v>1804.0862530191225</v>
      </c>
    </row>
    <row r="785" spans="8:9">
      <c r="H785">
        <v>783</v>
      </c>
      <c r="I785">
        <v>5978.0677965399009</v>
      </c>
    </row>
    <row r="786" spans="8:9">
      <c r="H786">
        <v>784</v>
      </c>
      <c r="I786">
        <v>4213.4680163842831</v>
      </c>
    </row>
    <row r="787" spans="8:9">
      <c r="H787">
        <v>785</v>
      </c>
      <c r="I787">
        <v>5652.7557806967088</v>
      </c>
    </row>
    <row r="788" spans="8:9">
      <c r="H788">
        <v>786</v>
      </c>
      <c r="I788">
        <v>4446.6656509149116</v>
      </c>
    </row>
    <row r="789" spans="8:9">
      <c r="H789">
        <v>787</v>
      </c>
      <c r="I789">
        <v>3608.9198312455919</v>
      </c>
    </row>
    <row r="790" spans="8:9">
      <c r="H790">
        <v>788</v>
      </c>
      <c r="I790">
        <v>472.98106681401003</v>
      </c>
    </row>
    <row r="791" spans="8:9">
      <c r="H791">
        <v>789</v>
      </c>
      <c r="I791">
        <v>4003.2289227587512</v>
      </c>
    </row>
    <row r="792" spans="8:9">
      <c r="H792">
        <v>790</v>
      </c>
      <c r="I792">
        <v>2952.0702579565118</v>
      </c>
    </row>
    <row r="793" spans="8:9">
      <c r="H793">
        <v>791</v>
      </c>
      <c r="I793">
        <v>2190.8101090217492</v>
      </c>
    </row>
    <row r="794" spans="8:9">
      <c r="H794">
        <v>792</v>
      </c>
      <c r="I794">
        <v>4157.8034166006209</v>
      </c>
    </row>
    <row r="795" spans="8:9">
      <c r="H795">
        <v>793</v>
      </c>
      <c r="I795">
        <v>3027.4407265255472</v>
      </c>
    </row>
    <row r="796" spans="8:9">
      <c r="H796">
        <v>794</v>
      </c>
      <c r="I796">
        <v>3661.2055974017076</v>
      </c>
    </row>
    <row r="797" spans="8:9">
      <c r="H797">
        <v>795</v>
      </c>
      <c r="I797">
        <v>1069.0948635434324</v>
      </c>
    </row>
    <row r="798" spans="8:9">
      <c r="H798">
        <v>796</v>
      </c>
      <c r="I798">
        <v>5777.6961232806534</v>
      </c>
    </row>
    <row r="799" spans="8:9">
      <c r="H799">
        <v>797</v>
      </c>
      <c r="I799">
        <v>3071.8274792892544</v>
      </c>
    </row>
    <row r="800" spans="8:9">
      <c r="H800">
        <v>798</v>
      </c>
      <c r="I800">
        <v>3963.4932662443598</v>
      </c>
    </row>
    <row r="801" spans="8:9">
      <c r="H801">
        <v>799</v>
      </c>
      <c r="I801">
        <v>2625.6650814247287</v>
      </c>
    </row>
    <row r="802" spans="8:9">
      <c r="H802">
        <v>800</v>
      </c>
      <c r="I802">
        <v>656.48537563043715</v>
      </c>
    </row>
    <row r="803" spans="8:9">
      <c r="H803">
        <v>801</v>
      </c>
      <c r="I803">
        <v>5021.1692764446934</v>
      </c>
    </row>
    <row r="804" spans="8:9">
      <c r="H804">
        <v>802</v>
      </c>
      <c r="I804">
        <v>2835.1293561235289</v>
      </c>
    </row>
    <row r="805" spans="8:9">
      <c r="H805">
        <v>803</v>
      </c>
      <c r="I805">
        <v>3900.9647372778541</v>
      </c>
    </row>
    <row r="806" spans="8:9">
      <c r="H806">
        <v>804</v>
      </c>
      <c r="I806">
        <v>3705.4257481329564</v>
      </c>
    </row>
    <row r="807" spans="8:9">
      <c r="H807">
        <v>805</v>
      </c>
      <c r="I807">
        <v>4439.8403178799026</v>
      </c>
    </row>
    <row r="808" spans="8:9">
      <c r="H808">
        <v>806</v>
      </c>
      <c r="I808">
        <v>5153.7820296883765</v>
      </c>
    </row>
    <row r="809" spans="8:9">
      <c r="H809">
        <v>807</v>
      </c>
      <c r="I809">
        <v>3375.2582425722157</v>
      </c>
    </row>
    <row r="810" spans="8:9">
      <c r="H810">
        <v>808</v>
      </c>
      <c r="I810">
        <v>5368.3427716405195</v>
      </c>
    </row>
    <row r="811" spans="8:9">
      <c r="H811">
        <v>809</v>
      </c>
      <c r="I811">
        <v>6737.3988060435304</v>
      </c>
    </row>
    <row r="812" spans="8:9">
      <c r="H812">
        <v>810</v>
      </c>
      <c r="I812">
        <v>4594.0943954651229</v>
      </c>
    </row>
    <row r="813" spans="8:9">
      <c r="H813">
        <v>811</v>
      </c>
      <c r="I813">
        <v>3644.405740987941</v>
      </c>
    </row>
    <row r="814" spans="8:9">
      <c r="H814">
        <v>812</v>
      </c>
      <c r="I814">
        <v>5565.8365501544477</v>
      </c>
    </row>
    <row r="815" spans="8:9">
      <c r="H815">
        <v>813</v>
      </c>
      <c r="I815">
        <v>3411.7340035002489</v>
      </c>
    </row>
    <row r="816" spans="8:9">
      <c r="H816">
        <v>814</v>
      </c>
      <c r="I816">
        <v>5504.2193678824569</v>
      </c>
    </row>
    <row r="817" spans="8:9">
      <c r="H817">
        <v>815</v>
      </c>
      <c r="I817">
        <v>4049.514583638233</v>
      </c>
    </row>
    <row r="818" spans="8:9">
      <c r="H818">
        <v>816</v>
      </c>
      <c r="I818">
        <v>3583.2672587063303</v>
      </c>
    </row>
    <row r="819" spans="8:9">
      <c r="H819">
        <v>817</v>
      </c>
      <c r="I819">
        <v>5911.1304996334557</v>
      </c>
    </row>
    <row r="820" spans="8:9">
      <c r="H820">
        <v>818</v>
      </c>
      <c r="I820">
        <v>2199.6920212760601</v>
      </c>
    </row>
    <row r="821" spans="8:9">
      <c r="H821">
        <v>819</v>
      </c>
      <c r="I821">
        <v>3407.6086345673079</v>
      </c>
    </row>
    <row r="822" spans="8:9">
      <c r="H822">
        <v>820</v>
      </c>
      <c r="I822">
        <v>4188.2425157485886</v>
      </c>
    </row>
    <row r="823" spans="8:9">
      <c r="H823">
        <v>821</v>
      </c>
      <c r="I823">
        <v>2504.6806738793084</v>
      </c>
    </row>
    <row r="824" spans="8:9">
      <c r="H824">
        <v>822</v>
      </c>
      <c r="I824">
        <v>4461.7045223813084</v>
      </c>
    </row>
    <row r="825" spans="8:9">
      <c r="H825">
        <v>823</v>
      </c>
      <c r="I825">
        <v>1087.9910415430809</v>
      </c>
    </row>
    <row r="826" spans="8:9">
      <c r="H826">
        <v>824</v>
      </c>
      <c r="I826">
        <v>2598.4491092878106</v>
      </c>
    </row>
    <row r="827" spans="8:9">
      <c r="H827">
        <v>825</v>
      </c>
      <c r="I827">
        <v>3502.7146356216253</v>
      </c>
    </row>
    <row r="828" spans="8:9">
      <c r="H828">
        <v>826</v>
      </c>
      <c r="I828">
        <v>1008.1775641124141</v>
      </c>
    </row>
    <row r="829" spans="8:9">
      <c r="H829">
        <v>827</v>
      </c>
      <c r="I829">
        <v>2059.6550130838896</v>
      </c>
    </row>
    <row r="830" spans="8:9">
      <c r="H830">
        <v>828</v>
      </c>
      <c r="I830">
        <v>5513.3881273661782</v>
      </c>
    </row>
    <row r="831" spans="8:9">
      <c r="H831">
        <v>829</v>
      </c>
      <c r="I831">
        <v>4301.2773610779295</v>
      </c>
    </row>
    <row r="832" spans="8:9">
      <c r="H832">
        <v>830</v>
      </c>
      <c r="I832">
        <v>1772.3377890363843</v>
      </c>
    </row>
    <row r="833" spans="8:9">
      <c r="H833">
        <v>831</v>
      </c>
      <c r="I833">
        <v>4120.5496771251519</v>
      </c>
    </row>
    <row r="834" spans="8:9">
      <c r="H834">
        <v>832</v>
      </c>
      <c r="I834">
        <v>1793.1027363766873</v>
      </c>
    </row>
    <row r="835" spans="8:9">
      <c r="H835">
        <v>833</v>
      </c>
      <c r="I835">
        <v>1796.638936591904</v>
      </c>
    </row>
    <row r="836" spans="8:9">
      <c r="H836">
        <v>834</v>
      </c>
      <c r="I836">
        <v>3422.3687933095689</v>
      </c>
    </row>
    <row r="837" spans="8:9">
      <c r="H837">
        <v>835</v>
      </c>
      <c r="I837">
        <v>4552.2574296440398</v>
      </c>
    </row>
    <row r="838" spans="8:9">
      <c r="H838">
        <v>836</v>
      </c>
      <c r="I838">
        <v>4112.6085772820679</v>
      </c>
    </row>
    <row r="839" spans="8:9">
      <c r="H839">
        <v>837</v>
      </c>
      <c r="I839">
        <v>3471.424291405127</v>
      </c>
    </row>
    <row r="840" spans="8:9">
      <c r="H840">
        <v>838</v>
      </c>
      <c r="I840">
        <v>3117.5108945650427</v>
      </c>
    </row>
    <row r="841" spans="8:9">
      <c r="H841">
        <v>839</v>
      </c>
      <c r="I841">
        <v>5347.7551730825626</v>
      </c>
    </row>
    <row r="842" spans="8:9">
      <c r="H842">
        <v>840</v>
      </c>
      <c r="I842">
        <v>4560.8382456921809</v>
      </c>
    </row>
    <row r="843" spans="8:9">
      <c r="H843">
        <v>841</v>
      </c>
      <c r="I843">
        <v>1647.1782512024809</v>
      </c>
    </row>
    <row r="844" spans="8:9">
      <c r="H844">
        <v>842</v>
      </c>
      <c r="I844">
        <v>4716.477281770005</v>
      </c>
    </row>
    <row r="845" spans="8:9">
      <c r="H845">
        <v>843</v>
      </c>
      <c r="I845">
        <v>-289.65946855668238</v>
      </c>
    </row>
    <row r="846" spans="8:9">
      <c r="H846">
        <v>844</v>
      </c>
      <c r="I846">
        <v>3301.9794919306723</v>
      </c>
    </row>
    <row r="847" spans="8:9">
      <c r="H847">
        <v>845</v>
      </c>
      <c r="I847">
        <v>6015.5644209264501</v>
      </c>
    </row>
    <row r="848" spans="8:9">
      <c r="H848">
        <v>846</v>
      </c>
      <c r="I848">
        <v>3068.0821110191096</v>
      </c>
    </row>
    <row r="849" spans="8:9">
      <c r="H849">
        <v>847</v>
      </c>
      <c r="I849">
        <v>3138.1102616358362</v>
      </c>
    </row>
    <row r="850" spans="8:9">
      <c r="H850">
        <v>848</v>
      </c>
      <c r="I850">
        <v>3070.8487765000559</v>
      </c>
    </row>
    <row r="851" spans="8:9">
      <c r="H851">
        <v>849</v>
      </c>
      <c r="I851">
        <v>2584.8983190165363</v>
      </c>
    </row>
    <row r="852" spans="8:9">
      <c r="H852">
        <v>850</v>
      </c>
      <c r="I852">
        <v>5565.2239927393875</v>
      </c>
    </row>
    <row r="853" spans="8:9">
      <c r="H853">
        <v>851</v>
      </c>
      <c r="I853">
        <v>4523.8801391475308</v>
      </c>
    </row>
    <row r="854" spans="8:9">
      <c r="H854">
        <v>852</v>
      </c>
      <c r="I854">
        <v>3552.4502370279865</v>
      </c>
    </row>
    <row r="855" spans="8:9">
      <c r="H855">
        <v>853</v>
      </c>
      <c r="I855">
        <v>4358.7894804233183</v>
      </c>
    </row>
    <row r="856" spans="8:9">
      <c r="H856">
        <v>854</v>
      </c>
      <c r="I856">
        <v>6434.3440354888135</v>
      </c>
    </row>
    <row r="857" spans="8:9">
      <c r="H857">
        <v>855</v>
      </c>
      <c r="I857">
        <v>6278.5457136224513</v>
      </c>
    </row>
    <row r="858" spans="8:9">
      <c r="H858">
        <v>856</v>
      </c>
      <c r="I858">
        <v>930.58705222334186</v>
      </c>
    </row>
    <row r="859" spans="8:9">
      <c r="H859">
        <v>857</v>
      </c>
      <c r="I859">
        <v>5737.5096916865687</v>
      </c>
    </row>
    <row r="860" spans="8:9">
      <c r="H860">
        <v>858</v>
      </c>
      <c r="I860">
        <v>3943.7177742873914</v>
      </c>
    </row>
    <row r="861" spans="8:9">
      <c r="H861">
        <v>859</v>
      </c>
      <c r="I861">
        <v>3575.234642741545</v>
      </c>
    </row>
    <row r="862" spans="8:9">
      <c r="H862">
        <v>860</v>
      </c>
      <c r="I862">
        <v>3802.3540481796299</v>
      </c>
    </row>
    <row r="863" spans="8:9">
      <c r="H863">
        <v>861</v>
      </c>
      <c r="I863">
        <v>3715.3286649445677</v>
      </c>
    </row>
    <row r="864" spans="8:9">
      <c r="H864">
        <v>862</v>
      </c>
      <c r="I864">
        <v>3960.6841714223651</v>
      </c>
    </row>
    <row r="865" spans="8:9">
      <c r="H865">
        <v>863</v>
      </c>
      <c r="I865">
        <v>1360.3412613833548</v>
      </c>
    </row>
    <row r="866" spans="8:9">
      <c r="H866">
        <v>864</v>
      </c>
      <c r="I866">
        <v>4483.9997165523428</v>
      </c>
    </row>
    <row r="867" spans="8:9">
      <c r="H867">
        <v>865</v>
      </c>
      <c r="I867">
        <v>4087.5272438752086</v>
      </c>
    </row>
    <row r="868" spans="8:9">
      <c r="H868">
        <v>866</v>
      </c>
      <c r="I868">
        <v>5154.0660893324884</v>
      </c>
    </row>
    <row r="869" spans="8:9">
      <c r="H869">
        <v>867</v>
      </c>
      <c r="I869">
        <v>3888.4929172295406</v>
      </c>
    </row>
    <row r="870" spans="8:9">
      <c r="H870">
        <v>868</v>
      </c>
      <c r="I870">
        <v>3651.3490175885631</v>
      </c>
    </row>
    <row r="871" spans="8:9">
      <c r="H871">
        <v>869</v>
      </c>
      <c r="I871">
        <v>280.23749650080441</v>
      </c>
    </row>
    <row r="872" spans="8:9">
      <c r="H872">
        <v>870</v>
      </c>
      <c r="I872">
        <v>4472.0304595685338</v>
      </c>
    </row>
    <row r="873" spans="8:9">
      <c r="H873">
        <v>871</v>
      </c>
      <c r="I873">
        <v>4197.3542381938778</v>
      </c>
    </row>
    <row r="874" spans="8:9">
      <c r="H874">
        <v>872</v>
      </c>
      <c r="I874">
        <v>4062.1697314599824</v>
      </c>
    </row>
    <row r="875" spans="8:9">
      <c r="H875">
        <v>873</v>
      </c>
      <c r="I875">
        <v>2214.2037780259971</v>
      </c>
    </row>
    <row r="876" spans="8:9">
      <c r="H876">
        <v>874</v>
      </c>
      <c r="I876">
        <v>5995.9679873883833</v>
      </c>
    </row>
    <row r="877" spans="8:9">
      <c r="H877">
        <v>875</v>
      </c>
      <c r="I877">
        <v>2530.3243885652682</v>
      </c>
    </row>
    <row r="878" spans="8:9">
      <c r="H878">
        <v>876</v>
      </c>
      <c r="I878">
        <v>2051.8676166071841</v>
      </c>
    </row>
    <row r="879" spans="8:9">
      <c r="H879">
        <v>877</v>
      </c>
      <c r="I879">
        <v>4078.9852795480388</v>
      </c>
    </row>
    <row r="880" spans="8:9">
      <c r="H880">
        <v>878</v>
      </c>
      <c r="I880">
        <v>4976.4616106606136</v>
      </c>
    </row>
    <row r="881" spans="8:9">
      <c r="H881">
        <v>879</v>
      </c>
      <c r="I881">
        <v>3456.7545524103389</v>
      </c>
    </row>
    <row r="882" spans="8:9">
      <c r="H882">
        <v>880</v>
      </c>
      <c r="I882">
        <v>4593.9610913314327</v>
      </c>
    </row>
    <row r="883" spans="8:9">
      <c r="H883">
        <v>881</v>
      </c>
      <c r="I883">
        <v>4582.742867804116</v>
      </c>
    </row>
    <row r="884" spans="8:9">
      <c r="H884">
        <v>882</v>
      </c>
      <c r="I884">
        <v>2973.3979088259293</v>
      </c>
    </row>
    <row r="885" spans="8:9">
      <c r="H885">
        <v>883</v>
      </c>
      <c r="I885">
        <v>6820.3710769224635</v>
      </c>
    </row>
    <row r="886" spans="8:9">
      <c r="H886">
        <v>884</v>
      </c>
      <c r="I886">
        <v>1748.814477363786</v>
      </c>
    </row>
    <row r="887" spans="8:9">
      <c r="H887">
        <v>885</v>
      </c>
      <c r="I887">
        <v>4564.6395866930161</v>
      </c>
    </row>
    <row r="888" spans="8:9">
      <c r="H888">
        <v>886</v>
      </c>
      <c r="I888">
        <v>7336.1648224078917</v>
      </c>
    </row>
    <row r="889" spans="8:9">
      <c r="H889">
        <v>887</v>
      </c>
      <c r="I889">
        <v>3360.4483522431597</v>
      </c>
    </row>
    <row r="890" spans="8:9">
      <c r="H890">
        <v>888</v>
      </c>
      <c r="I890">
        <v>1988.0282785552513</v>
      </c>
    </row>
    <row r="891" spans="8:9">
      <c r="H891">
        <v>889</v>
      </c>
      <c r="I891">
        <v>3340.5590974872866</v>
      </c>
    </row>
    <row r="892" spans="8:9">
      <c r="H892">
        <v>890</v>
      </c>
      <c r="I892">
        <v>1745.3722438888262</v>
      </c>
    </row>
    <row r="893" spans="8:9">
      <c r="H893">
        <v>891</v>
      </c>
      <c r="I893">
        <v>1168.2498619375103</v>
      </c>
    </row>
    <row r="894" spans="8:9">
      <c r="H894">
        <v>892</v>
      </c>
      <c r="I894">
        <v>2532.3297921874823</v>
      </c>
    </row>
    <row r="895" spans="8:9">
      <c r="H895">
        <v>893</v>
      </c>
      <c r="I895">
        <v>3251.2373796559032</v>
      </c>
    </row>
    <row r="896" spans="8:9">
      <c r="H896">
        <v>894</v>
      </c>
      <c r="I896">
        <v>3161.1080970080361</v>
      </c>
    </row>
    <row r="897" spans="8:9">
      <c r="H897">
        <v>895</v>
      </c>
      <c r="I897">
        <v>3650.6714484935751</v>
      </c>
    </row>
    <row r="898" spans="8:9">
      <c r="H898">
        <v>896</v>
      </c>
      <c r="I898">
        <v>3129.5352962908146</v>
      </c>
    </row>
    <row r="899" spans="8:9">
      <c r="H899">
        <v>897</v>
      </c>
      <c r="I899">
        <v>972.29041289365477</v>
      </c>
    </row>
    <row r="900" spans="8:9">
      <c r="H900">
        <v>898</v>
      </c>
      <c r="I900">
        <v>5409.3873877550086</v>
      </c>
    </row>
    <row r="901" spans="8:9">
      <c r="H901">
        <v>899</v>
      </c>
      <c r="I901">
        <v>5546.2880223762013</v>
      </c>
    </row>
    <row r="902" spans="8:9">
      <c r="H902">
        <v>900</v>
      </c>
      <c r="I902">
        <v>5103.9683136978038</v>
      </c>
    </row>
    <row r="903" spans="8:9">
      <c r="H903">
        <v>901</v>
      </c>
      <c r="I903">
        <v>4192.4963961182902</v>
      </c>
    </row>
    <row r="904" spans="8:9">
      <c r="H904">
        <v>902</v>
      </c>
      <c r="I904">
        <v>2303.1417757009704</v>
      </c>
    </row>
    <row r="905" spans="8:9">
      <c r="H905">
        <v>903</v>
      </c>
      <c r="I905">
        <v>4424.2016895681527</v>
      </c>
    </row>
    <row r="906" spans="8:9">
      <c r="H906">
        <v>904</v>
      </c>
      <c r="I906">
        <v>28.505703469148525</v>
      </c>
    </row>
    <row r="907" spans="8:9">
      <c r="H907">
        <v>905</v>
      </c>
      <c r="I907">
        <v>3338.5973058049508</v>
      </c>
    </row>
    <row r="908" spans="8:9">
      <c r="H908">
        <v>906</v>
      </c>
      <c r="I908">
        <v>1386.4263636324649</v>
      </c>
    </row>
    <row r="909" spans="8:9">
      <c r="H909">
        <v>907</v>
      </c>
      <c r="I909">
        <v>6014.4226034252506</v>
      </c>
    </row>
    <row r="910" spans="8:9">
      <c r="H910">
        <v>908</v>
      </c>
      <c r="I910">
        <v>3201.7131087868001</v>
      </c>
    </row>
    <row r="911" spans="8:9">
      <c r="H911">
        <v>909</v>
      </c>
      <c r="I911">
        <v>4475.1594768404466</v>
      </c>
    </row>
    <row r="912" spans="8:9">
      <c r="H912">
        <v>910</v>
      </c>
      <c r="I912">
        <v>2541.8613643742156</v>
      </c>
    </row>
    <row r="913" spans="8:9">
      <c r="H913">
        <v>911</v>
      </c>
      <c r="I913">
        <v>1893.2215338215765</v>
      </c>
    </row>
    <row r="914" spans="8:9">
      <c r="H914">
        <v>912</v>
      </c>
      <c r="I914">
        <v>2192.6383572748541</v>
      </c>
    </row>
    <row r="915" spans="8:9">
      <c r="H915">
        <v>913</v>
      </c>
      <c r="I915">
        <v>3250.3051533066741</v>
      </c>
    </row>
    <row r="916" spans="8:9">
      <c r="H916">
        <v>914</v>
      </c>
      <c r="I916">
        <v>3886.3128626845396</v>
      </c>
    </row>
    <row r="917" spans="8:9">
      <c r="H917">
        <v>915</v>
      </c>
      <c r="I917">
        <v>1244.9613058451068</v>
      </c>
    </row>
    <row r="918" spans="8:9">
      <c r="H918">
        <v>916</v>
      </c>
      <c r="I918">
        <v>3049.8839141821063</v>
      </c>
    </row>
    <row r="919" spans="8:9">
      <c r="H919">
        <v>917</v>
      </c>
      <c r="I919">
        <v>3837.5636696966703</v>
      </c>
    </row>
    <row r="920" spans="8:9">
      <c r="H920">
        <v>918</v>
      </c>
      <c r="I920">
        <v>2297.4756158727619</v>
      </c>
    </row>
    <row r="921" spans="8:9">
      <c r="H921">
        <v>919</v>
      </c>
      <c r="I921">
        <v>2071.4028441011392</v>
      </c>
    </row>
    <row r="922" spans="8:9">
      <c r="H922">
        <v>920</v>
      </c>
      <c r="I922">
        <v>6487.4938022489787</v>
      </c>
    </row>
    <row r="923" spans="8:9">
      <c r="H923">
        <v>921</v>
      </c>
      <c r="I923">
        <v>5831.0326877604584</v>
      </c>
    </row>
    <row r="924" spans="8:9">
      <c r="H924">
        <v>922</v>
      </c>
      <c r="I924">
        <v>3645.445693999286</v>
      </c>
    </row>
    <row r="925" spans="8:9">
      <c r="H925">
        <v>923</v>
      </c>
      <c r="I925">
        <v>3780.9534442922682</v>
      </c>
    </row>
    <row r="926" spans="8:9">
      <c r="H926">
        <v>924</v>
      </c>
      <c r="I926">
        <v>1641.3599627223282</v>
      </c>
    </row>
    <row r="927" spans="8:9">
      <c r="H927">
        <v>925</v>
      </c>
      <c r="I927">
        <v>3191.7546188730275</v>
      </c>
    </row>
    <row r="928" spans="8:9">
      <c r="H928">
        <v>926</v>
      </c>
      <c r="I928">
        <v>8330.7306109284145</v>
      </c>
    </row>
    <row r="929" spans="8:9">
      <c r="H929">
        <v>927</v>
      </c>
      <c r="I929">
        <v>2028.9340428995345</v>
      </c>
    </row>
    <row r="930" spans="8:9">
      <c r="H930">
        <v>928</v>
      </c>
      <c r="I930">
        <v>2986.6546445299055</v>
      </c>
    </row>
    <row r="931" spans="8:9">
      <c r="H931">
        <v>929</v>
      </c>
      <c r="I931">
        <v>3933.882398885029</v>
      </c>
    </row>
    <row r="932" spans="8:9">
      <c r="H932">
        <v>930</v>
      </c>
      <c r="I932">
        <v>686.79750894081701</v>
      </c>
    </row>
    <row r="933" spans="8:9">
      <c r="H933">
        <v>931</v>
      </c>
      <c r="I933">
        <v>5712.1061178186437</v>
      </c>
    </row>
    <row r="934" spans="8:9">
      <c r="H934">
        <v>932</v>
      </c>
      <c r="I934">
        <v>3659.170084434842</v>
      </c>
    </row>
    <row r="935" spans="8:9">
      <c r="H935">
        <v>933</v>
      </c>
      <c r="I935">
        <v>2314.3430921764311</v>
      </c>
    </row>
    <row r="936" spans="8:9">
      <c r="H936">
        <v>934</v>
      </c>
      <c r="I936">
        <v>4574.5269450818305</v>
      </c>
    </row>
    <row r="937" spans="8:9">
      <c r="H937">
        <v>935</v>
      </c>
      <c r="I937">
        <v>4919.4900426049799</v>
      </c>
    </row>
    <row r="938" spans="8:9">
      <c r="H938">
        <v>936</v>
      </c>
      <c r="I938">
        <v>5742.1294839597685</v>
      </c>
    </row>
    <row r="939" spans="8:9">
      <c r="H939">
        <v>937</v>
      </c>
      <c r="I939">
        <v>4632.8696650235343</v>
      </c>
    </row>
    <row r="940" spans="8:9">
      <c r="H940">
        <v>938</v>
      </c>
      <c r="I940">
        <v>4128.838084244554</v>
      </c>
    </row>
    <row r="941" spans="8:9">
      <c r="H941">
        <v>939</v>
      </c>
      <c r="I941">
        <v>4505.6475596725113</v>
      </c>
    </row>
    <row r="942" spans="8:9">
      <c r="H942">
        <v>940</v>
      </c>
      <c r="I942">
        <v>1629.7465679269465</v>
      </c>
    </row>
    <row r="943" spans="8:9">
      <c r="H943">
        <v>941</v>
      </c>
      <c r="I943">
        <v>2590.2949603938473</v>
      </c>
    </row>
    <row r="944" spans="8:9">
      <c r="H944">
        <v>942</v>
      </c>
      <c r="I944">
        <v>5010.9597451192803</v>
      </c>
    </row>
    <row r="945" spans="8:9">
      <c r="H945">
        <v>943</v>
      </c>
      <c r="I945">
        <v>2096.6978209168296</v>
      </c>
    </row>
    <row r="946" spans="8:9">
      <c r="H946">
        <v>944</v>
      </c>
      <c r="I946">
        <v>3822.7924937013377</v>
      </c>
    </row>
    <row r="947" spans="8:9">
      <c r="H947">
        <v>945</v>
      </c>
      <c r="I947">
        <v>3514.7264085265056</v>
      </c>
    </row>
    <row r="948" spans="8:9">
      <c r="H948">
        <v>946</v>
      </c>
      <c r="I948">
        <v>4042.1599240752812</v>
      </c>
    </row>
    <row r="949" spans="8:9">
      <c r="H949">
        <v>947</v>
      </c>
      <c r="I949">
        <v>3436.7562767228987</v>
      </c>
    </row>
    <row r="950" spans="8:9">
      <c r="H950">
        <v>948</v>
      </c>
      <c r="I950">
        <v>5629.9604228006092</v>
      </c>
    </row>
    <row r="951" spans="8:9">
      <c r="H951">
        <v>949</v>
      </c>
      <c r="I951">
        <v>3386.6702550151563</v>
      </c>
    </row>
    <row r="952" spans="8:9">
      <c r="H952">
        <v>950</v>
      </c>
      <c r="I952">
        <v>2707.6812403758518</v>
      </c>
    </row>
    <row r="953" spans="8:9">
      <c r="H953">
        <v>951</v>
      </c>
      <c r="I953">
        <v>4712.0808580413077</v>
      </c>
    </row>
    <row r="954" spans="8:9">
      <c r="H954">
        <v>952</v>
      </c>
      <c r="I954">
        <v>5108.5572533488958</v>
      </c>
    </row>
    <row r="955" spans="8:9">
      <c r="H955">
        <v>953</v>
      </c>
      <c r="I955">
        <v>4752.6101575625153</v>
      </c>
    </row>
    <row r="956" spans="8:9">
      <c r="H956">
        <v>954</v>
      </c>
      <c r="I956">
        <v>3519.7738299859475</v>
      </c>
    </row>
    <row r="957" spans="8:9">
      <c r="H957">
        <v>955</v>
      </c>
      <c r="I957">
        <v>2699.1095367740058</v>
      </c>
    </row>
    <row r="958" spans="8:9">
      <c r="H958">
        <v>956</v>
      </c>
      <c r="I958">
        <v>4755.3448928502312</v>
      </c>
    </row>
    <row r="959" spans="8:9">
      <c r="H959">
        <v>957</v>
      </c>
      <c r="I959">
        <v>1834.4662792771333</v>
      </c>
    </row>
    <row r="960" spans="8:9">
      <c r="H960">
        <v>958</v>
      </c>
      <c r="I960">
        <v>4183.633501279247</v>
      </c>
    </row>
    <row r="961" spans="8:9">
      <c r="H961">
        <v>959</v>
      </c>
      <c r="I961">
        <v>6220.551317943542</v>
      </c>
    </row>
    <row r="962" spans="8:9">
      <c r="H962">
        <v>960</v>
      </c>
      <c r="I962">
        <v>2013.5105128602854</v>
      </c>
    </row>
    <row r="963" spans="8:9">
      <c r="H963">
        <v>961</v>
      </c>
      <c r="I963">
        <v>2320.0921759995226</v>
      </c>
    </row>
    <row r="964" spans="8:9">
      <c r="H964">
        <v>962</v>
      </c>
      <c r="I964">
        <v>4591.9160170914311</v>
      </c>
    </row>
    <row r="965" spans="8:9">
      <c r="H965">
        <v>963</v>
      </c>
      <c r="I965">
        <v>8029.6951601839792</v>
      </c>
    </row>
    <row r="966" spans="8:9">
      <c r="H966">
        <v>964</v>
      </c>
      <c r="I966">
        <v>6460.5450217374037</v>
      </c>
    </row>
    <row r="967" spans="8:9">
      <c r="H967">
        <v>965</v>
      </c>
      <c r="I967">
        <v>1430.3165170384477</v>
      </c>
    </row>
    <row r="968" spans="8:9">
      <c r="H968">
        <v>966</v>
      </c>
      <c r="I968">
        <v>6166.6698009231304</v>
      </c>
    </row>
    <row r="969" spans="8:9">
      <c r="H969">
        <v>967</v>
      </c>
      <c r="I969">
        <v>2328.639687842232</v>
      </c>
    </row>
    <row r="970" spans="8:9">
      <c r="H970">
        <v>968</v>
      </c>
      <c r="I970">
        <v>4525.8588200685608</v>
      </c>
    </row>
    <row r="971" spans="8:9">
      <c r="H971">
        <v>969</v>
      </c>
      <c r="I971">
        <v>5635.0412848863616</v>
      </c>
    </row>
    <row r="972" spans="8:9">
      <c r="H972">
        <v>970</v>
      </c>
      <c r="I972">
        <v>700.97497929109716</v>
      </c>
    </row>
    <row r="973" spans="8:9">
      <c r="H973">
        <v>971</v>
      </c>
      <c r="I973">
        <v>2683.9668395268804</v>
      </c>
    </row>
    <row r="974" spans="8:9">
      <c r="H974">
        <v>972</v>
      </c>
      <c r="I974">
        <v>5844.5286063051344</v>
      </c>
    </row>
    <row r="975" spans="8:9">
      <c r="H975">
        <v>973</v>
      </c>
      <c r="I975">
        <v>5087.7974847720088</v>
      </c>
    </row>
    <row r="976" spans="8:9">
      <c r="H976">
        <v>974</v>
      </c>
      <c r="I976">
        <v>4760.3396542929786</v>
      </c>
    </row>
    <row r="977" spans="8:9">
      <c r="H977">
        <v>975</v>
      </c>
      <c r="I977">
        <v>1574.3197798381016</v>
      </c>
    </row>
    <row r="978" spans="8:9">
      <c r="H978">
        <v>976</v>
      </c>
      <c r="I978">
        <v>3525.9887515594564</v>
      </c>
    </row>
    <row r="979" spans="8:9">
      <c r="H979">
        <v>977</v>
      </c>
      <c r="I979">
        <v>4744.275672549049</v>
      </c>
    </row>
    <row r="980" spans="8:9">
      <c r="H980">
        <v>978</v>
      </c>
      <c r="I980">
        <v>5559.1320724087354</v>
      </c>
    </row>
    <row r="981" spans="8:9">
      <c r="H981">
        <v>979</v>
      </c>
      <c r="I981">
        <v>5290.3691013021826</v>
      </c>
    </row>
    <row r="982" spans="8:9">
      <c r="H982">
        <v>980</v>
      </c>
      <c r="I982">
        <v>5518.2900598212491</v>
      </c>
    </row>
    <row r="983" spans="8:9">
      <c r="H983">
        <v>981</v>
      </c>
      <c r="I983">
        <v>2166.808754548972</v>
      </c>
    </row>
    <row r="984" spans="8:9">
      <c r="H984">
        <v>982</v>
      </c>
      <c r="I984">
        <v>3509.2307799000132</v>
      </c>
    </row>
    <row r="985" spans="8:9">
      <c r="H985">
        <v>983</v>
      </c>
      <c r="I985">
        <v>872.74242996093108</v>
      </c>
    </row>
    <row r="986" spans="8:9">
      <c r="H986">
        <v>984</v>
      </c>
      <c r="I986">
        <v>2337.7856549149665</v>
      </c>
    </row>
    <row r="987" spans="8:9">
      <c r="H987">
        <v>985</v>
      </c>
      <c r="I987">
        <v>4344.2838982738767</v>
      </c>
    </row>
    <row r="988" spans="8:9">
      <c r="H988">
        <v>986</v>
      </c>
      <c r="I988">
        <v>3331.4873822888489</v>
      </c>
    </row>
    <row r="989" spans="8:9">
      <c r="H989">
        <v>987</v>
      </c>
      <c r="I989">
        <v>2231.8779246031245</v>
      </c>
    </row>
    <row r="990" spans="8:9">
      <c r="H990">
        <v>988</v>
      </c>
      <c r="I990">
        <v>5593.7244993819795</v>
      </c>
    </row>
    <row r="991" spans="8:9">
      <c r="H991">
        <v>989</v>
      </c>
      <c r="I991">
        <v>3683.2977135895476</v>
      </c>
    </row>
    <row r="992" spans="8:9">
      <c r="H992">
        <v>990</v>
      </c>
      <c r="I992">
        <v>5716.5537275317874</v>
      </c>
    </row>
    <row r="993" spans="8:9">
      <c r="H993">
        <v>991</v>
      </c>
      <c r="I993">
        <v>6071.2671332094051</v>
      </c>
    </row>
    <row r="994" spans="8:9">
      <c r="H994">
        <v>992</v>
      </c>
      <c r="I994">
        <v>3404.4802196004116</v>
      </c>
    </row>
    <row r="995" spans="8:9">
      <c r="H995">
        <v>993</v>
      </c>
      <c r="I995">
        <v>3659.3338892078059</v>
      </c>
    </row>
    <row r="996" spans="8:9">
      <c r="H996">
        <v>994</v>
      </c>
      <c r="I996">
        <v>237.70733351697641</v>
      </c>
    </row>
    <row r="997" spans="8:9">
      <c r="H997">
        <v>995</v>
      </c>
      <c r="I997">
        <v>4469.605460165576</v>
      </c>
    </row>
    <row r="998" spans="8:9">
      <c r="H998">
        <v>996</v>
      </c>
      <c r="I998">
        <v>5860.2865463961052</v>
      </c>
    </row>
    <row r="999" spans="8:9">
      <c r="H999">
        <v>997</v>
      </c>
      <c r="I999">
        <v>1586.8313021798926</v>
      </c>
    </row>
    <row r="1000" spans="8:9">
      <c r="H1000">
        <v>998</v>
      </c>
      <c r="I1000">
        <v>3377.4688253531772</v>
      </c>
    </row>
    <row r="1001" spans="8:9">
      <c r="H1001">
        <v>999</v>
      </c>
      <c r="I1001">
        <v>5214.6359638969852</v>
      </c>
    </row>
    <row r="1002" spans="8:9">
      <c r="H1002">
        <v>1000</v>
      </c>
      <c r="I1002">
        <v>1563.222152997005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9174-38F2-48C0-A3AB-99C00701AE8A}">
  <dimension ref="B2:I8"/>
  <sheetViews>
    <sheetView workbookViewId="0">
      <selection activeCell="K16" sqref="K16"/>
    </sheetView>
  </sheetViews>
  <sheetFormatPr defaultRowHeight="15"/>
  <cols>
    <col min="2" max="2" width="22.140625" customWidth="1"/>
  </cols>
  <sheetData>
    <row r="2" spans="2:9">
      <c r="B2" s="1" t="s">
        <v>182</v>
      </c>
    </row>
    <row r="3" spans="2:9">
      <c r="B3" s="5"/>
    </row>
    <row r="4" spans="2:9">
      <c r="B4" s="163" t="s">
        <v>272</v>
      </c>
      <c r="C4" s="163"/>
      <c r="D4" s="163"/>
      <c r="E4" s="163"/>
      <c r="F4" s="163"/>
      <c r="G4" s="163"/>
      <c r="H4" s="163"/>
      <c r="I4" s="163"/>
    </row>
    <row r="5" spans="2:9">
      <c r="B5" s="163"/>
      <c r="C5" s="163"/>
      <c r="D5" s="163"/>
      <c r="E5" s="163"/>
      <c r="F5" s="163"/>
      <c r="G5" s="163"/>
      <c r="H5" s="163"/>
      <c r="I5" s="163"/>
    </row>
    <row r="6" spans="2:9">
      <c r="B6" s="163"/>
      <c r="C6" s="163"/>
      <c r="D6" s="163"/>
      <c r="E6" s="163"/>
      <c r="F6" s="163"/>
      <c r="G6" s="163"/>
      <c r="H6" s="163"/>
      <c r="I6" s="163"/>
    </row>
    <row r="7" spans="2:9">
      <c r="B7" s="163"/>
      <c r="C7" s="163"/>
      <c r="D7" s="163"/>
      <c r="E7" s="163"/>
      <c r="F7" s="163"/>
      <c r="G7" s="163"/>
      <c r="H7" s="163"/>
      <c r="I7" s="163"/>
    </row>
    <row r="8" spans="2:9">
      <c r="B8" s="163"/>
      <c r="C8" s="163"/>
      <c r="D8" s="163"/>
      <c r="E8" s="163"/>
      <c r="F8" s="163"/>
      <c r="G8" s="163"/>
      <c r="H8" s="163"/>
      <c r="I8" s="163"/>
    </row>
  </sheetData>
  <mergeCells count="1">
    <mergeCell ref="B4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51B2-3276-4973-8DAC-833900A34891}">
  <dimension ref="B1:M38"/>
  <sheetViews>
    <sheetView showGridLines="0" zoomScaleNormal="100" workbookViewId="0">
      <selection activeCell="C4" sqref="C4"/>
    </sheetView>
  </sheetViews>
  <sheetFormatPr defaultRowHeight="15"/>
  <cols>
    <col min="1" max="1" width="2.85546875" customWidth="1"/>
    <col min="2" max="2" width="31" customWidth="1"/>
    <col min="3" max="4" width="15.7109375" customWidth="1"/>
    <col min="5" max="5" width="20.5703125" bestFit="1" customWidth="1"/>
    <col min="6" max="7" width="15.7109375" customWidth="1"/>
    <col min="8" max="8" width="20.5703125" bestFit="1" customWidth="1"/>
    <col min="9" max="9" width="15.7109375" customWidth="1"/>
    <col min="10" max="10" width="5.7109375" customWidth="1"/>
    <col min="11" max="11" width="31.7109375" bestFit="1" customWidth="1"/>
    <col min="12" max="12" width="9.5703125" bestFit="1" customWidth="1"/>
    <col min="13" max="13" width="14.42578125" customWidth="1"/>
    <col min="15" max="15" width="11" bestFit="1" customWidth="1"/>
  </cols>
  <sheetData>
    <row r="1" spans="2:13">
      <c r="B1" s="1" t="s">
        <v>183</v>
      </c>
    </row>
    <row r="2" spans="2:13">
      <c r="B2" s="5"/>
    </row>
    <row r="3" spans="2:13" ht="15.75">
      <c r="B3" s="133" t="s">
        <v>184</v>
      </c>
      <c r="C3" s="133"/>
    </row>
    <row r="4" spans="2:13" ht="15.75">
      <c r="B4" s="52" t="s">
        <v>185</v>
      </c>
      <c r="C4" s="128">
        <f>Ratios!I5</f>
        <v>0.12615806736221391</v>
      </c>
    </row>
    <row r="5" spans="2:13" ht="15.75">
      <c r="B5" s="53" t="s">
        <v>186</v>
      </c>
      <c r="C5" s="128">
        <f>Price_data_Daily!P17</f>
        <v>0.12869649812242673</v>
      </c>
    </row>
    <row r="6" spans="2:13" ht="15.75">
      <c r="B6" s="54" t="s">
        <v>187</v>
      </c>
      <c r="C6" s="62">
        <f>Setor!E12/4</f>
        <v>5.1889744234009549E-2</v>
      </c>
    </row>
    <row r="7" spans="2:13" ht="15.75">
      <c r="B7" s="54" t="s">
        <v>188</v>
      </c>
      <c r="C7" s="136">
        <f>'4 - Multiplos'!G15</f>
        <v>31.240999999999996</v>
      </c>
    </row>
    <row r="8" spans="2:13" ht="15.75">
      <c r="B8" s="54" t="s">
        <v>189</v>
      </c>
      <c r="C8" s="113">
        <f>Ratios!H2</f>
        <v>540.06150000000002</v>
      </c>
    </row>
    <row r="9" spans="2:13" ht="15.75">
      <c r="B9" s="54" t="s">
        <v>190</v>
      </c>
      <c r="C9" s="55">
        <f>Income_statement!O24</f>
        <v>398</v>
      </c>
      <c r="L9" s="54"/>
      <c r="M9" s="63"/>
    </row>
    <row r="10" spans="2:13" ht="15.75">
      <c r="B10" s="54" t="s">
        <v>191</v>
      </c>
      <c r="C10" s="129">
        <f>Income_statement!S12</f>
        <v>0.17743592632125149</v>
      </c>
    </row>
    <row r="13" spans="2:13" ht="15.75">
      <c r="B13" s="54"/>
    </row>
    <row r="14" spans="2:13" ht="15.75">
      <c r="B14" s="133" t="s">
        <v>192</v>
      </c>
      <c r="C14" s="133" t="s">
        <v>193</v>
      </c>
      <c r="D14" s="133">
        <v>2023</v>
      </c>
      <c r="E14" s="133">
        <v>2024</v>
      </c>
      <c r="F14" s="133">
        <v>2025</v>
      </c>
      <c r="G14" s="133">
        <v>2026</v>
      </c>
      <c r="H14" s="133">
        <v>2027</v>
      </c>
      <c r="I14" s="133" t="s">
        <v>194</v>
      </c>
      <c r="K14" s="133" t="s">
        <v>195</v>
      </c>
      <c r="L14" s="133"/>
    </row>
    <row r="15" spans="2:13" ht="15.75">
      <c r="B15" s="54" t="s">
        <v>196</v>
      </c>
      <c r="C15" s="135">
        <v>0</v>
      </c>
      <c r="D15" s="135">
        <v>1</v>
      </c>
      <c r="E15" s="135">
        <v>2</v>
      </c>
      <c r="F15" s="135">
        <v>3</v>
      </c>
      <c r="G15" s="135">
        <v>4</v>
      </c>
      <c r="H15" s="135">
        <v>5</v>
      </c>
      <c r="I15" s="135">
        <v>5</v>
      </c>
      <c r="K15" s="56" t="s">
        <v>197</v>
      </c>
      <c r="L15" s="56">
        <f>((H20+H21-H22-H23)*(1+C6))/(C5-C6)</f>
        <v>204666.71674296304</v>
      </c>
    </row>
    <row r="16" spans="2:13" ht="15.75">
      <c r="B16" s="131" t="s">
        <v>198</v>
      </c>
      <c r="C16" s="1"/>
      <c r="D16" s="61">
        <f>Income_statement!O12*(1+Income_statement!S12)</f>
        <v>7654.157726236559</v>
      </c>
      <c r="E16" s="61">
        <f>D16*(1+Income_statement!$S$12)</f>
        <v>9012.2802926003078</v>
      </c>
      <c r="F16" s="61">
        <f>E16*(1+Income_statement!$S$12)</f>
        <v>10611.382594584602</v>
      </c>
      <c r="G16" s="61">
        <f>F16*(1+Income_statement!$S$12)</f>
        <v>12494.223094803925</v>
      </c>
      <c r="H16" s="61">
        <f>G16*(1+Income_statement!$S$12)</f>
        <v>14711.147143294833</v>
      </c>
      <c r="I16" s="61"/>
      <c r="J16" s="61"/>
      <c r="K16" s="54" t="s">
        <v>157</v>
      </c>
      <c r="L16" s="57">
        <f>C7*H16</f>
        <v>459590.9479036738</v>
      </c>
    </row>
    <row r="17" spans="2:12" ht="15.75">
      <c r="B17" s="59" t="s">
        <v>199</v>
      </c>
      <c r="D17" s="130">
        <f>Cashflow!H8*(1+Cashflow!$I$8)</f>
        <v>626.07318412400377</v>
      </c>
      <c r="E17" s="130">
        <f>D17*(1+Cashflow!$I$8)</f>
        <v>671.63747751742414</v>
      </c>
      <c r="F17" s="130">
        <f>E17*(1+Cashflow!$I$8)</f>
        <v>720.51784463047932</v>
      </c>
      <c r="G17" s="130">
        <f>F17*(1+Cashflow!$I$8)</f>
        <v>772.95562235429816</v>
      </c>
      <c r="H17" s="130">
        <f>G17*(1+Cashflow!$I$8)</f>
        <v>829.20971157283486</v>
      </c>
      <c r="I17" s="61"/>
      <c r="J17" s="61"/>
      <c r="K17" s="54" t="s">
        <v>129</v>
      </c>
      <c r="L17" s="58">
        <f>AVERAGE(L15:L16)</f>
        <v>332128.83232331841</v>
      </c>
    </row>
    <row r="18" spans="2:12" ht="15.75">
      <c r="B18" s="60" t="s">
        <v>200</v>
      </c>
      <c r="C18" s="1"/>
      <c r="D18" s="61">
        <f>D16-D17</f>
        <v>7028.084542112555</v>
      </c>
      <c r="E18" s="61">
        <f t="shared" ref="E18:H18" si="0">E16-E17</f>
        <v>8340.6428150828833</v>
      </c>
      <c r="F18" s="61">
        <f t="shared" si="0"/>
        <v>9890.8647499541221</v>
      </c>
      <c r="G18" s="61">
        <f t="shared" si="0"/>
        <v>11721.267472449626</v>
      </c>
      <c r="H18" s="61">
        <f t="shared" si="0"/>
        <v>13881.937431721997</v>
      </c>
      <c r="I18" s="61"/>
      <c r="J18" s="61"/>
    </row>
    <row r="19" spans="2:12" ht="15.75">
      <c r="B19" s="59" t="s">
        <v>201</v>
      </c>
      <c r="D19" s="130">
        <f>$C$4*D18</f>
        <v>886.64956309116997</v>
      </c>
      <c r="E19" s="130">
        <f t="shared" ref="E19:H19" si="1">$C$4*E18</f>
        <v>1052.239378109392</v>
      </c>
      <c r="F19" s="130">
        <f>$C$4*F18</f>
        <v>1247.8123813952591</v>
      </c>
      <c r="G19" s="130">
        <f t="shared" si="1"/>
        <v>1478.7324513598267</v>
      </c>
      <c r="H19" s="130">
        <f t="shared" si="1"/>
        <v>1751.3183976292225</v>
      </c>
      <c r="I19" s="61"/>
      <c r="J19" s="61"/>
    </row>
    <row r="20" spans="2:12" ht="15.75">
      <c r="B20" s="60" t="s">
        <v>202</v>
      </c>
      <c r="C20" s="1"/>
      <c r="D20" s="61">
        <f>D18-D19</f>
        <v>6141.4349790213855</v>
      </c>
      <c r="E20" s="61">
        <f>E18-E19</f>
        <v>7288.4034369734909</v>
      </c>
      <c r="F20" s="61">
        <f t="shared" ref="F20:H20" si="2">F18-F19</f>
        <v>8643.0523685588632</v>
      </c>
      <c r="G20" s="61">
        <f t="shared" si="2"/>
        <v>10242.5350210898</v>
      </c>
      <c r="H20" s="61">
        <f t="shared" si="2"/>
        <v>12130.619034092775</v>
      </c>
      <c r="I20" s="61"/>
      <c r="J20" s="61"/>
      <c r="K20" s="133" t="s">
        <v>203</v>
      </c>
      <c r="L20" s="133"/>
    </row>
    <row r="21" spans="2:12" ht="15.75">
      <c r="B21" s="59" t="s">
        <v>204</v>
      </c>
      <c r="D21" s="130">
        <f>D17</f>
        <v>626.07318412400377</v>
      </c>
      <c r="E21" s="130">
        <f t="shared" ref="E21:H21" si="3">E17</f>
        <v>671.63747751742414</v>
      </c>
      <c r="F21" s="130">
        <f t="shared" si="3"/>
        <v>720.51784463047932</v>
      </c>
      <c r="G21" s="130">
        <f t="shared" si="3"/>
        <v>772.95562235429816</v>
      </c>
      <c r="H21" s="130">
        <f t="shared" si="3"/>
        <v>829.20971157283486</v>
      </c>
      <c r="I21" s="61"/>
      <c r="J21" s="61"/>
      <c r="K21" s="56" t="s">
        <v>205</v>
      </c>
      <c r="L21" s="56">
        <f>Ratios!H20</f>
        <v>214944.47700000001</v>
      </c>
    </row>
    <row r="22" spans="2:12" ht="15.75">
      <c r="B22" s="59" t="s">
        <v>206</v>
      </c>
      <c r="D22" s="130">
        <f>Ratios!H11</f>
        <v>202.50000000000011</v>
      </c>
      <c r="E22" s="130">
        <v>202.50000000000011</v>
      </c>
      <c r="F22" s="130">
        <v>202.50000000000011</v>
      </c>
      <c r="G22" s="130">
        <v>202.50000000000011</v>
      </c>
      <c r="H22" s="130">
        <v>202.50000000000011</v>
      </c>
      <c r="I22" s="61"/>
      <c r="J22" s="61"/>
      <c r="K22" s="54" t="s">
        <v>207</v>
      </c>
      <c r="L22" s="54">
        <f>+Balance_sheet!O42</f>
        <v>27489.599999999999</v>
      </c>
    </row>
    <row r="23" spans="2:12" ht="15.75">
      <c r="B23" s="59" t="s">
        <v>208</v>
      </c>
      <c r="D23" s="130">
        <f>Ratios!H25</f>
        <v>-2186.9999999999964</v>
      </c>
      <c r="E23" s="130">
        <v>-2186.9999999999964</v>
      </c>
      <c r="F23" s="130">
        <v>-2186.9999999999964</v>
      </c>
      <c r="G23" s="130">
        <v>-2186.9999999999964</v>
      </c>
      <c r="H23" s="130">
        <v>-2186.9999999999964</v>
      </c>
      <c r="I23" s="61"/>
      <c r="J23" s="61"/>
      <c r="K23" s="54" t="s">
        <v>209</v>
      </c>
      <c r="L23" s="54">
        <f>Balance_sheet!O26</f>
        <v>36300.400000000001</v>
      </c>
    </row>
    <row r="24" spans="2:12" ht="15.75">
      <c r="B24" s="132" t="s">
        <v>210</v>
      </c>
      <c r="C24" s="61">
        <f>-L24</f>
        <v>-206133.67700000003</v>
      </c>
      <c r="D24" s="61">
        <f>D20+D21-D22-D23</f>
        <v>8752.0081631453868</v>
      </c>
      <c r="E24" s="61">
        <f t="shared" ref="E24:H24" si="4">E20+E21-E22-E23</f>
        <v>9944.5409144909117</v>
      </c>
      <c r="F24" s="61">
        <f t="shared" si="4"/>
        <v>11348.070213189339</v>
      </c>
      <c r="G24" s="61">
        <f t="shared" si="4"/>
        <v>12999.990643444095</v>
      </c>
      <c r="H24" s="61">
        <f t="shared" si="4"/>
        <v>14944.328745665607</v>
      </c>
      <c r="I24" s="61">
        <f>L17</f>
        <v>332128.83232331841</v>
      </c>
      <c r="J24" s="61"/>
      <c r="K24" s="54" t="s">
        <v>156</v>
      </c>
      <c r="L24" s="58">
        <f>L21+L22-L23</f>
        <v>206133.67700000003</v>
      </c>
    </row>
    <row r="25" spans="2:12" ht="15.75">
      <c r="B25" s="132" t="s">
        <v>211</v>
      </c>
      <c r="C25" s="61">
        <f>C24</f>
        <v>-206133.67700000003</v>
      </c>
      <c r="D25" s="61">
        <f>D24/((1+$C$5)^D15)</f>
        <v>7754.0846256759442</v>
      </c>
      <c r="E25" s="61">
        <f t="shared" ref="E25:I25" si="5">E24/((1+$C$5)^E15)</f>
        <v>7806.0330135207978</v>
      </c>
      <c r="F25" s="61">
        <f t="shared" si="5"/>
        <v>7892.0618723045318</v>
      </c>
      <c r="G25" s="61">
        <f t="shared" si="5"/>
        <v>8010.0334422328606</v>
      </c>
      <c r="H25" s="61">
        <f t="shared" si="5"/>
        <v>8158.1281783743034</v>
      </c>
      <c r="I25" s="61">
        <f t="shared" si="5"/>
        <v>181309.55440961407</v>
      </c>
      <c r="J25" s="61"/>
    </row>
    <row r="27" spans="2:12" ht="15.75">
      <c r="K27" s="133" t="s">
        <v>212</v>
      </c>
      <c r="L27" s="133"/>
    </row>
    <row r="28" spans="2:12" ht="15.75">
      <c r="K28" s="56" t="s">
        <v>156</v>
      </c>
      <c r="L28" s="56">
        <f>NPV(C5,D24,E24,F24,G24,H24+I24)</f>
        <v>220929.89554172248</v>
      </c>
    </row>
    <row r="29" spans="2:12" ht="15.75" customHeight="1">
      <c r="B29" s="169" t="s">
        <v>213</v>
      </c>
      <c r="C29" s="169"/>
      <c r="D29" s="169"/>
      <c r="E29" s="169"/>
      <c r="F29" s="169"/>
      <c r="G29" s="169"/>
      <c r="H29" s="169"/>
      <c r="K29" s="54" t="s">
        <v>214</v>
      </c>
      <c r="L29" s="54">
        <f>L23</f>
        <v>36300.400000000001</v>
      </c>
    </row>
    <row r="30" spans="2:12" ht="15.75" customHeight="1">
      <c r="C30" s="140"/>
      <c r="D30" s="140"/>
      <c r="E30" s="140"/>
      <c r="F30" s="143" t="s">
        <v>187</v>
      </c>
      <c r="G30" s="140"/>
      <c r="H30" s="140"/>
      <c r="K30" s="54" t="s">
        <v>215</v>
      </c>
      <c r="L30" s="54">
        <f>L22</f>
        <v>27489.599999999999</v>
      </c>
    </row>
    <row r="31" spans="2:12" ht="15.75">
      <c r="B31" s="168" t="s">
        <v>13</v>
      </c>
      <c r="C31" s="141">
        <f>L37</f>
        <v>577.23792849679012</v>
      </c>
      <c r="D31" s="139">
        <f>E31-0.01</f>
        <v>3.1889744234009545E-2</v>
      </c>
      <c r="E31" s="139">
        <f>F31-0.01</f>
        <v>4.1889744234009547E-2</v>
      </c>
      <c r="F31" s="139">
        <v>5.1889744234009549E-2</v>
      </c>
      <c r="G31" s="139">
        <f>F31+0.01</f>
        <v>6.1889744234009551E-2</v>
      </c>
      <c r="H31" s="139">
        <f>G31+0.01</f>
        <v>7.1889744234009553E-2</v>
      </c>
      <c r="K31" s="54" t="s">
        <v>216</v>
      </c>
      <c r="L31" s="58">
        <f>L28+L29-L30</f>
        <v>229740.69554172247</v>
      </c>
    </row>
    <row r="32" spans="2:12" ht="15.75">
      <c r="B32" s="168"/>
      <c r="C32" s="142">
        <v>0.11</v>
      </c>
      <c r="D32" s="127">
        <f t="dataTable" ref="D32:H36" dt2D="1" dtr="1" r1="C6" r2="C5"/>
        <v>616.70846777730571</v>
      </c>
      <c r="E32" s="127">
        <v>639.95460829652393</v>
      </c>
      <c r="F32" s="127">
        <v>671.20145031422817</v>
      </c>
      <c r="G32" s="127">
        <v>715.43797260704446</v>
      </c>
      <c r="H32" s="148">
        <v>782.88951742001541</v>
      </c>
    </row>
    <row r="33" spans="2:12" ht="15.75">
      <c r="B33" s="168"/>
      <c r="C33" s="142">
        <f>C34-0.01</f>
        <v>0.1184471349156911</v>
      </c>
      <c r="D33" s="127">
        <v>582.26335327062327</v>
      </c>
      <c r="E33" s="137">
        <v>600.36884067851577</v>
      </c>
      <c r="F33" s="137">
        <v>623.91489215373599</v>
      </c>
      <c r="G33" s="137">
        <v>655.7873714190016</v>
      </c>
      <c r="H33" s="127">
        <v>701.3515455144958</v>
      </c>
    </row>
    <row r="34" spans="2:12" ht="15.75">
      <c r="B34" s="168"/>
      <c r="C34" s="142">
        <v>0.1284471349156911</v>
      </c>
      <c r="D34" s="127">
        <v>546.9404139008218</v>
      </c>
      <c r="E34" s="137">
        <v>560.79357213862488</v>
      </c>
      <c r="F34" s="138">
        <v>578.26575608105338</v>
      </c>
      <c r="G34" s="137">
        <v>600.98820111799853</v>
      </c>
      <c r="H34" s="127">
        <v>631.74582768049618</v>
      </c>
      <c r="K34" s="134" t="s">
        <v>217</v>
      </c>
      <c r="L34" s="134"/>
    </row>
    <row r="35" spans="2:12" ht="15.75">
      <c r="B35" s="168"/>
      <c r="C35" s="142">
        <f>C34+0.01</f>
        <v>0.13844713491569111</v>
      </c>
      <c r="D35" s="127">
        <v>516.12880734652322</v>
      </c>
      <c r="E35" s="137">
        <v>526.99163208698133</v>
      </c>
      <c r="F35" s="137">
        <v>540.36442730018803</v>
      </c>
      <c r="G35" s="137">
        <v>557.23075725749504</v>
      </c>
      <c r="H35" s="127">
        <v>579.16529370083208</v>
      </c>
      <c r="K35" s="54" t="s">
        <v>218</v>
      </c>
      <c r="L35" s="113">
        <f>Ratios!H2</f>
        <v>540.06150000000002</v>
      </c>
    </row>
    <row r="36" spans="2:12" ht="15.75">
      <c r="C36" s="142">
        <f>C35+0.01</f>
        <v>0.14844713491569111</v>
      </c>
      <c r="D36" s="147">
        <v>488.82426672887561</v>
      </c>
      <c r="E36" s="127">
        <v>497.51378931960659</v>
      </c>
      <c r="F36" s="127">
        <v>508.00317881423467</v>
      </c>
      <c r="G36" s="127">
        <v>520.916252620975</v>
      </c>
      <c r="H36" s="127">
        <v>537.20276266731526</v>
      </c>
      <c r="K36" s="54" t="s">
        <v>219</v>
      </c>
      <c r="L36" s="114">
        <f>L37-L35</f>
        <v>37.176428496790095</v>
      </c>
    </row>
    <row r="37" spans="2:12" ht="15.75">
      <c r="K37" s="54" t="s">
        <v>220</v>
      </c>
      <c r="L37" s="113">
        <f>(L31/C9)</f>
        <v>577.23792849679012</v>
      </c>
    </row>
    <row r="38" spans="2:12" ht="15.75">
      <c r="K38" s="54" t="s">
        <v>221</v>
      </c>
      <c r="L38" s="120">
        <f>(L37/L35)-1</f>
        <v>6.8837398142230333E-2</v>
      </c>
    </row>
  </sheetData>
  <mergeCells count="2">
    <mergeCell ref="B31:B35"/>
    <mergeCell ref="B29:H29"/>
  </mergeCells>
  <pageMargins left="0.7" right="0.7" top="0.75" bottom="0.75" header="0.3" footer="0.3"/>
  <ignoredErrors>
    <ignoredError sqref="D19:H19" formula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C302-4C57-4D28-94FC-427EF385CEA7}">
  <dimension ref="B2:I30"/>
  <sheetViews>
    <sheetView showGridLines="0" workbookViewId="0">
      <selection activeCell="K24" sqref="K24"/>
    </sheetView>
  </sheetViews>
  <sheetFormatPr defaultRowHeight="15"/>
  <cols>
    <col min="1" max="1" width="2.85546875" customWidth="1"/>
    <col min="2" max="2" width="35" customWidth="1"/>
    <col min="3" max="9" width="12.7109375" customWidth="1"/>
  </cols>
  <sheetData>
    <row r="2" spans="2:9">
      <c r="B2" s="1" t="s">
        <v>222</v>
      </c>
    </row>
    <row r="3" spans="2:9" ht="15.75">
      <c r="B3" s="169" t="s">
        <v>261</v>
      </c>
      <c r="C3" s="169"/>
      <c r="D3" s="169"/>
      <c r="E3" s="169"/>
      <c r="F3" s="169"/>
      <c r="G3" s="169"/>
      <c r="H3" s="169"/>
      <c r="I3" s="169"/>
    </row>
    <row r="4" spans="2:9">
      <c r="C4" s="161">
        <f>Cashflow!B1</f>
        <v>2016</v>
      </c>
      <c r="D4" s="161">
        <f>Cashflow!C1</f>
        <v>2017</v>
      </c>
      <c r="E4" s="161">
        <f>Cashflow!D1</f>
        <v>2018</v>
      </c>
      <c r="F4" s="161">
        <f>Cashflow!E1</f>
        <v>2019</v>
      </c>
      <c r="G4" s="161">
        <f>Cashflow!F1</f>
        <v>2020</v>
      </c>
      <c r="H4" s="161">
        <f>Cashflow!G1</f>
        <v>2021</v>
      </c>
      <c r="I4" s="161">
        <f>Cashflow!H1</f>
        <v>2022</v>
      </c>
    </row>
    <row r="5" spans="2:9">
      <c r="B5" t="s">
        <v>262</v>
      </c>
      <c r="C5" s="49">
        <f>-Cashflow!B38</f>
        <v>400</v>
      </c>
      <c r="D5" s="49">
        <f>-Cashflow!C38</f>
        <v>500</v>
      </c>
      <c r="E5" s="49">
        <f>-Cashflow!D38</f>
        <v>1146.2</v>
      </c>
      <c r="F5" s="49">
        <f>-Cashflow!E38</f>
        <v>410</v>
      </c>
      <c r="G5" s="49">
        <f>-Cashflow!F38</f>
        <v>1207.5</v>
      </c>
      <c r="H5" s="49">
        <f>-Cashflow!G38</f>
        <v>8560.2999999999993</v>
      </c>
      <c r="I5" s="49">
        <f>-Cashflow!H38</f>
        <v>4639.7</v>
      </c>
    </row>
    <row r="6" spans="2:9">
      <c r="B6" t="s">
        <v>263</v>
      </c>
      <c r="C6" s="49">
        <f>-Cashflow!B37</f>
        <v>445.9</v>
      </c>
      <c r="D6" s="49">
        <f>-Cashflow!C37</f>
        <v>516.70000000000005</v>
      </c>
      <c r="E6" s="49">
        <f>-Cashflow!D37</f>
        <v>597.1</v>
      </c>
      <c r="F6" s="49">
        <f>-Cashflow!E37</f>
        <v>1325.7</v>
      </c>
      <c r="G6" s="49">
        <f>-Cashflow!F37</f>
        <v>1066.4000000000001</v>
      </c>
      <c r="H6" s="49">
        <f>-Cashflow!G37</f>
        <v>1368.3</v>
      </c>
      <c r="I6" s="49">
        <f>-Cashflow!H37</f>
        <v>2559.8000000000002</v>
      </c>
    </row>
    <row r="7" spans="2:9">
      <c r="B7" t="s">
        <v>255</v>
      </c>
      <c r="C7" s="160">
        <f>C6+C5</f>
        <v>845.9</v>
      </c>
      <c r="D7" s="160">
        <f t="shared" ref="D7:I7" si="0">D6+D5</f>
        <v>1016.7</v>
      </c>
      <c r="E7" s="160">
        <f t="shared" si="0"/>
        <v>1743.3000000000002</v>
      </c>
      <c r="F7" s="160">
        <f t="shared" si="0"/>
        <v>1735.7</v>
      </c>
      <c r="G7" s="160">
        <f t="shared" si="0"/>
        <v>2273.9</v>
      </c>
      <c r="H7" s="160">
        <f t="shared" si="0"/>
        <v>9928.5999999999985</v>
      </c>
      <c r="I7" s="160">
        <f t="shared" si="0"/>
        <v>7199.5</v>
      </c>
    </row>
    <row r="9" spans="2:9">
      <c r="B9" t="s">
        <v>259</v>
      </c>
      <c r="C9" s="157">
        <f>(I7/C7)^(1/6)-1</f>
        <v>0.42888480703518184</v>
      </c>
    </row>
    <row r="10" spans="2:9">
      <c r="B10" t="s">
        <v>258</v>
      </c>
      <c r="C10" s="49">
        <f>Ratios!H20</f>
        <v>214944.47700000001</v>
      </c>
    </row>
    <row r="11" spans="2:9">
      <c r="B11" t="s">
        <v>257</v>
      </c>
      <c r="C11" s="7">
        <f>(I7*(1+C9)/C10)+C9</f>
        <v>0.47674486983758541</v>
      </c>
    </row>
    <row r="13" spans="2:9">
      <c r="B13" s="1"/>
      <c r="C13" s="7"/>
    </row>
    <row r="15" spans="2:9" ht="15.75">
      <c r="B15" s="3" t="s">
        <v>252</v>
      </c>
    </row>
    <row r="16" spans="2:9">
      <c r="B16" t="s">
        <v>260</v>
      </c>
      <c r="C16" s="49">
        <f>I7</f>
        <v>7199.5</v>
      </c>
    </row>
    <row r="17" spans="2:3">
      <c r="B17" t="s">
        <v>253</v>
      </c>
      <c r="C17" s="158">
        <f>C9</f>
        <v>0.42888480703518184</v>
      </c>
    </row>
    <row r="20" spans="2:3" ht="15.75">
      <c r="B20" s="54" t="s">
        <v>254</v>
      </c>
      <c r="C20" s="49">
        <f>(C16*(1+C17))/(C11-C17)</f>
        <v>214944.47700000001</v>
      </c>
    </row>
    <row r="21" spans="2:3" ht="15.75">
      <c r="B21" s="54" t="s">
        <v>190</v>
      </c>
      <c r="C21" s="55">
        <f>Income_statement!O24</f>
        <v>398</v>
      </c>
    </row>
    <row r="22" spans="2:3" ht="15.75">
      <c r="B22" s="54" t="s">
        <v>256</v>
      </c>
      <c r="C22">
        <f>C20/C21</f>
        <v>540.06150000000002</v>
      </c>
    </row>
    <row r="23" spans="2:3" ht="15.75" customHeight="1"/>
    <row r="24" spans="2:3">
      <c r="B24" s="170" t="s">
        <v>264</v>
      </c>
      <c r="C24" s="170"/>
    </row>
    <row r="25" spans="2:3">
      <c r="B25" s="170"/>
      <c r="C25" s="170"/>
    </row>
    <row r="26" spans="2:3">
      <c r="B26" s="170"/>
      <c r="C26" s="170"/>
    </row>
    <row r="27" spans="2:3">
      <c r="B27" s="170"/>
      <c r="C27" s="170"/>
    </row>
    <row r="28" spans="2:3">
      <c r="B28" s="170"/>
      <c r="C28" s="170"/>
    </row>
    <row r="29" spans="2:3">
      <c r="B29" s="170"/>
      <c r="C29" s="170"/>
    </row>
    <row r="30" spans="2:3">
      <c r="B30" s="170"/>
      <c r="C30" s="170"/>
    </row>
  </sheetData>
  <mergeCells count="2">
    <mergeCell ref="B3:I3"/>
    <mergeCell ref="B24:C3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91A6-3BCB-49E8-93F6-13036DB252FF}">
  <dimension ref="C1:P35"/>
  <sheetViews>
    <sheetView showGridLines="0" tabSelected="1" topLeftCell="B1" workbookViewId="0">
      <selection activeCell="L24" sqref="L24"/>
    </sheetView>
  </sheetViews>
  <sheetFormatPr defaultRowHeight="15"/>
  <cols>
    <col min="1" max="2" width="3.85546875" customWidth="1"/>
    <col min="3" max="3" width="48" customWidth="1"/>
    <col min="4" max="9" width="20.7109375" customWidth="1"/>
    <col min="10" max="10" width="8.85546875" bestFit="1" customWidth="1"/>
    <col min="11" max="11" width="19.5703125" bestFit="1" customWidth="1"/>
    <col min="13" max="13" width="13.7109375" bestFit="1" customWidth="1"/>
  </cols>
  <sheetData>
    <row r="1" spans="3:16">
      <c r="C1" s="1" t="s">
        <v>223</v>
      </c>
    </row>
    <row r="3" spans="3:16" ht="15.75">
      <c r="C3" s="133" t="s">
        <v>224</v>
      </c>
      <c r="D3" s="133" t="s">
        <v>225</v>
      </c>
      <c r="E3" s="133" t="s">
        <v>226</v>
      </c>
      <c r="F3" s="133" t="s">
        <v>227</v>
      </c>
      <c r="G3" s="133" t="s">
        <v>157</v>
      </c>
      <c r="H3" s="133" t="s">
        <v>228</v>
      </c>
      <c r="I3" s="133" t="s">
        <v>229</v>
      </c>
    </row>
    <row r="4" spans="3:16">
      <c r="C4" s="135" t="s">
        <v>230</v>
      </c>
      <c r="D4" s="117" t="s">
        <v>1</v>
      </c>
      <c r="E4" s="151">
        <v>45.01</v>
      </c>
      <c r="F4" s="151">
        <v>12.99</v>
      </c>
      <c r="G4" s="151">
        <v>39.729999999999997</v>
      </c>
      <c r="H4" s="151">
        <v>26.64</v>
      </c>
      <c r="I4" s="152">
        <f>388.29/5.44</f>
        <v>71.376838235294116</v>
      </c>
    </row>
    <row r="5" spans="3:16">
      <c r="C5" s="135" t="s">
        <v>231</v>
      </c>
      <c r="D5" s="117" t="s">
        <v>232</v>
      </c>
      <c r="E5" s="151">
        <v>79</v>
      </c>
      <c r="F5" s="151">
        <v>38.58</v>
      </c>
      <c r="G5" s="151">
        <v>65.8</v>
      </c>
      <c r="H5" s="151">
        <v>54.82</v>
      </c>
      <c r="I5" s="152">
        <f>2360/28.09</f>
        <v>84.015663937344257</v>
      </c>
      <c r="P5" s="110"/>
    </row>
    <row r="6" spans="3:16">
      <c r="C6" s="135" t="s">
        <v>233</v>
      </c>
      <c r="D6" s="117" t="s">
        <v>234</v>
      </c>
      <c r="E6" s="151">
        <v>50.3</v>
      </c>
      <c r="F6" s="151">
        <v>15.2</v>
      </c>
      <c r="G6" s="151">
        <v>34.76</v>
      </c>
      <c r="H6" s="151">
        <v>8.92</v>
      </c>
      <c r="I6" s="152">
        <f>627.23/18.86</f>
        <v>33.257158006362673</v>
      </c>
    </row>
    <row r="7" spans="3:16">
      <c r="C7" s="135" t="s">
        <v>235</v>
      </c>
      <c r="D7" s="117" t="s">
        <v>236</v>
      </c>
      <c r="E7" s="151">
        <v>338.89</v>
      </c>
      <c r="F7" s="151">
        <v>12.87</v>
      </c>
      <c r="G7" s="151">
        <v>69.28</v>
      </c>
      <c r="H7" s="151">
        <v>5.19</v>
      </c>
      <c r="I7" s="152">
        <f>290.21/1.67</f>
        <v>173.77844311377245</v>
      </c>
    </row>
    <row r="8" spans="3:16">
      <c r="C8" s="135" t="s">
        <v>237</v>
      </c>
      <c r="D8" s="117" t="s">
        <v>238</v>
      </c>
      <c r="E8" s="151">
        <v>24.26</v>
      </c>
      <c r="F8" s="151">
        <v>5.27</v>
      </c>
      <c r="G8" s="151">
        <v>18.260000000000002</v>
      </c>
      <c r="H8" s="151">
        <f>8.23</f>
        <v>8.23</v>
      </c>
      <c r="I8" s="152">
        <f>189.82/11.15</f>
        <v>17.024215246636771</v>
      </c>
    </row>
    <row r="9" spans="3:16">
      <c r="C9" s="135" t="s">
        <v>239</v>
      </c>
      <c r="D9" s="117" t="s">
        <v>240</v>
      </c>
      <c r="E9" s="151">
        <v>106.38</v>
      </c>
      <c r="F9" s="151">
        <v>3.3</v>
      </c>
      <c r="G9" s="151">
        <v>18.16</v>
      </c>
      <c r="H9" s="151">
        <v>1.7</v>
      </c>
      <c r="I9" s="152">
        <f>179.9/11.47</f>
        <v>15.684394071490845</v>
      </c>
    </row>
    <row r="10" spans="3:16">
      <c r="C10" s="135" t="s">
        <v>241</v>
      </c>
      <c r="D10" s="117" t="s">
        <v>242</v>
      </c>
      <c r="E10" s="151">
        <v>27.63</v>
      </c>
      <c r="F10" s="151">
        <v>10.72</v>
      </c>
      <c r="G10" s="151">
        <v>0.4</v>
      </c>
      <c r="H10" s="151">
        <v>6.7</v>
      </c>
      <c r="I10" s="152">
        <f>638.29/1240</f>
        <v>0.51474999999999993</v>
      </c>
    </row>
    <row r="11" spans="3:16">
      <c r="C11" s="135" t="s">
        <v>243</v>
      </c>
      <c r="D11" s="117" t="s">
        <v>244</v>
      </c>
      <c r="E11" s="151">
        <v>24.4</v>
      </c>
      <c r="F11" s="151">
        <v>9.02</v>
      </c>
      <c r="G11" s="151">
        <v>17.72</v>
      </c>
      <c r="H11" s="151">
        <v>9.2899999999999991</v>
      </c>
      <c r="I11" s="152">
        <f>156.98/6.42</f>
        <v>24.451713395638627</v>
      </c>
    </row>
    <row r="12" spans="3:16">
      <c r="C12" s="135" t="s">
        <v>245</v>
      </c>
      <c r="D12" s="117" t="s">
        <v>246</v>
      </c>
      <c r="E12" s="151">
        <v>37.71</v>
      </c>
      <c r="F12" s="151">
        <v>9.14</v>
      </c>
      <c r="G12" s="151">
        <v>28.58</v>
      </c>
      <c r="H12" s="151">
        <v>15.59</v>
      </c>
      <c r="I12" s="152">
        <f>128.21/5.25</f>
        <v>24.420952380952382</v>
      </c>
    </row>
    <row r="13" spans="3:16">
      <c r="C13" s="135" t="s">
        <v>247</v>
      </c>
      <c r="D13" s="117" t="s">
        <v>248</v>
      </c>
      <c r="E13" s="151">
        <f>24.73</f>
        <v>24.73</v>
      </c>
      <c r="F13" s="151">
        <v>6.68</v>
      </c>
      <c r="G13" s="151">
        <v>19.72</v>
      </c>
      <c r="H13" s="151">
        <v>10.02</v>
      </c>
      <c r="I13" s="152">
        <f>174.66/8.76</f>
        <v>19.938356164383563</v>
      </c>
    </row>
    <row r="14" spans="3:16">
      <c r="C14" s="135"/>
      <c r="D14" s="117"/>
      <c r="E14" s="151"/>
      <c r="F14" s="151"/>
      <c r="G14" s="151"/>
      <c r="H14" s="151"/>
      <c r="I14" s="152"/>
    </row>
    <row r="15" spans="3:16">
      <c r="C15" s="171" t="s">
        <v>249</v>
      </c>
      <c r="D15" s="171"/>
      <c r="E15" s="153">
        <f>AVERAGE(E4:E13)</f>
        <v>75.831000000000003</v>
      </c>
      <c r="F15" s="153">
        <f>AVERAGE(F4:F13)</f>
        <v>12.376999999999999</v>
      </c>
      <c r="G15" s="153">
        <f>AVERAGE(G4:G13)</f>
        <v>31.240999999999996</v>
      </c>
      <c r="H15" s="153">
        <f>AVERAGE(H4:H13)</f>
        <v>14.710000000000003</v>
      </c>
      <c r="I15" s="153">
        <f>AVERAGE(I4:I13)</f>
        <v>46.446248455187565</v>
      </c>
    </row>
    <row r="16" spans="3:16">
      <c r="C16" s="171" t="s">
        <v>250</v>
      </c>
      <c r="D16" s="171"/>
      <c r="E16" s="153">
        <f>MEDIAN(E5:E15)</f>
        <v>44.004999999999995</v>
      </c>
      <c r="F16" s="153">
        <f t="shared" ref="F16:I16" si="0">MEDIAN(F5:F15)</f>
        <v>9.93</v>
      </c>
      <c r="G16" s="153">
        <f t="shared" si="0"/>
        <v>24.15</v>
      </c>
      <c r="H16" s="153">
        <f t="shared" si="0"/>
        <v>9.1050000000000004</v>
      </c>
      <c r="I16" s="153">
        <f t="shared" si="0"/>
        <v>24.436332888295503</v>
      </c>
      <c r="J16" s="144"/>
    </row>
    <row r="17" spans="3:9">
      <c r="C17" s="171" t="s">
        <v>267</v>
      </c>
      <c r="D17" s="171"/>
      <c r="E17" s="154">
        <f>(E16/E4)-1</f>
        <v>-2.2328371473006037E-2</v>
      </c>
      <c r="F17" s="154">
        <f>(F15/F4)-1</f>
        <v>-4.7190146266358868E-2</v>
      </c>
      <c r="G17" s="154">
        <f>(G15/G4)-1</f>
        <v>-0.21366725396425879</v>
      </c>
      <c r="H17" s="154">
        <f>(H15/H4)-1</f>
        <v>-0.44782282282282271</v>
      </c>
      <c r="I17" s="154">
        <f>(I15/I4)-1</f>
        <v>-0.34928122898807501</v>
      </c>
    </row>
    <row r="18" spans="3:9">
      <c r="C18" s="171" t="s">
        <v>251</v>
      </c>
      <c r="D18" s="171"/>
      <c r="E18" s="155">
        <f>$D$21*(1+E17)</f>
        <v>528.00280620973115</v>
      </c>
      <c r="F18" s="155">
        <f>$D$21*(1+F17)</f>
        <v>514.57591882217082</v>
      </c>
      <c r="G18" s="155">
        <f>$D$21*(1+G17)</f>
        <v>424.66804232318145</v>
      </c>
      <c r="H18" s="155">
        <f>$D$21*(1+H17)</f>
        <v>298.20963457207216</v>
      </c>
      <c r="I18" s="155">
        <f>$D$21*(1+I17)</f>
        <v>351.42815555085673</v>
      </c>
    </row>
    <row r="20" spans="3:9" ht="15.75">
      <c r="C20" s="133" t="s">
        <v>252</v>
      </c>
      <c r="D20" s="133"/>
    </row>
    <row r="21" spans="3:9" ht="15.75">
      <c r="C21" s="54" t="s">
        <v>189</v>
      </c>
      <c r="D21" s="113">
        <f>Ratios!H2</f>
        <v>540.06150000000002</v>
      </c>
    </row>
    <row r="22" spans="3:9" ht="15.75">
      <c r="C22" s="54" t="s">
        <v>266</v>
      </c>
      <c r="D22" s="113">
        <f>D23-D21</f>
        <v>-116.68458850439754</v>
      </c>
    </row>
    <row r="23" spans="3:9" ht="15.75">
      <c r="C23" s="54" t="s">
        <v>265</v>
      </c>
      <c r="D23" s="113">
        <f>AVERAGE(E18:I18)</f>
        <v>423.37691149560249</v>
      </c>
    </row>
    <row r="25" spans="3:9" ht="15" customHeight="1">
      <c r="C25" s="163" t="s">
        <v>268</v>
      </c>
      <c r="D25" s="163"/>
    </row>
    <row r="26" spans="3:9">
      <c r="C26" s="163"/>
      <c r="D26" s="163"/>
    </row>
    <row r="27" spans="3:9">
      <c r="C27" s="163"/>
      <c r="D27" s="163"/>
    </row>
    <row r="28" spans="3:9">
      <c r="C28" s="163"/>
      <c r="D28" s="163"/>
    </row>
    <row r="29" spans="3:9">
      <c r="C29" s="163"/>
      <c r="D29" s="163"/>
    </row>
    <row r="30" spans="3:9">
      <c r="C30" s="163"/>
      <c r="D30" s="163"/>
    </row>
    <row r="31" spans="3:9">
      <c r="C31" s="163"/>
      <c r="D31" s="163"/>
    </row>
    <row r="32" spans="3:9">
      <c r="C32" s="163"/>
      <c r="D32" s="163"/>
    </row>
    <row r="33" spans="3:4">
      <c r="C33" s="163"/>
      <c r="D33" s="163"/>
    </row>
    <row r="34" spans="3:4">
      <c r="C34" s="163"/>
      <c r="D34" s="163"/>
    </row>
    <row r="35" spans="3:4">
      <c r="C35" s="163"/>
      <c r="D35" s="163"/>
    </row>
  </sheetData>
  <mergeCells count="5">
    <mergeCell ref="C15:D15"/>
    <mergeCell ref="C16:D16"/>
    <mergeCell ref="C17:D17"/>
    <mergeCell ref="C18:D18"/>
    <mergeCell ref="C25:D35"/>
  </mergeCells>
  <conditionalFormatting sqref="D22">
    <cfRule type="cellIs" dxfId="2" priority="1" operator="lessThan">
      <formula>$E$21</formula>
    </cfRule>
  </conditionalFormatting>
  <conditionalFormatting sqref="E17:I17">
    <cfRule type="cellIs" dxfId="1" priority="9" operator="greaterThan">
      <formula>0</formula>
    </cfRule>
    <cfRule type="cellIs" dxfId="0" priority="10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2F3F3-29F9-4E6A-A584-3EF92F908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Price_data_Daily</vt:lpstr>
      <vt:lpstr>Balance_sheet</vt:lpstr>
      <vt:lpstr>Income_statement</vt:lpstr>
      <vt:lpstr>Cashflow</vt:lpstr>
      <vt:lpstr>Ratios</vt:lpstr>
      <vt:lpstr>Graficos</vt:lpstr>
      <vt:lpstr>Setor</vt:lpstr>
      <vt:lpstr>Monte Carlo</vt:lpstr>
      <vt:lpstr>1 - Efficient Markets</vt:lpstr>
      <vt:lpstr>2 - DCF</vt:lpstr>
      <vt:lpstr>3 - Equity Payouts</vt:lpstr>
      <vt:lpstr>4 - Multiplos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Caseiro</dc:creator>
  <cp:keywords/>
  <dc:description/>
  <cp:lastModifiedBy>RUI CASEIRO</cp:lastModifiedBy>
  <cp:revision/>
  <dcterms:created xsi:type="dcterms:W3CDTF">2015-06-05T18:17:20Z</dcterms:created>
  <dcterms:modified xsi:type="dcterms:W3CDTF">2025-04-15T08:27:10Z</dcterms:modified>
  <cp:category/>
  <cp:contentStatus/>
</cp:coreProperties>
</file>