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History" sheetId="4" r:id="rId1"/>
    <sheet name="sequence" sheetId="1" r:id="rId2"/>
    <sheet name="mod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10" i="2"/>
  <c r="C11" i="2"/>
  <c r="C12" i="2"/>
  <c r="C13" i="2"/>
  <c r="C17" i="2"/>
  <c r="C18" i="2" s="1"/>
  <c r="C19" i="2"/>
  <c r="C20" i="2" s="1"/>
  <c r="C22" i="2"/>
  <c r="E5" i="2"/>
  <c r="E6" i="2"/>
  <c r="E7" i="2" s="1"/>
  <c r="E10" i="2"/>
  <c r="E11" i="2"/>
  <c r="E12" i="2"/>
  <c r="E13" i="2"/>
  <c r="E17" i="2"/>
  <c r="E19" i="2"/>
  <c r="E22" i="2"/>
  <c r="I22" i="2"/>
  <c r="G22" i="2"/>
  <c r="I19" i="2"/>
  <c r="G19" i="2"/>
  <c r="I17" i="2"/>
  <c r="G17" i="2"/>
  <c r="I13" i="2"/>
  <c r="G13" i="2"/>
  <c r="I12" i="2"/>
  <c r="G12" i="2"/>
  <c r="I11" i="2"/>
  <c r="G11" i="2"/>
  <c r="I10" i="2"/>
  <c r="G10" i="2"/>
  <c r="I6" i="2"/>
  <c r="I9" i="2" s="1"/>
  <c r="G6" i="2"/>
  <c r="I5" i="2"/>
  <c r="G5" i="2"/>
  <c r="C9" i="2" l="1"/>
  <c r="C8" i="2"/>
  <c r="C7" i="2"/>
  <c r="C77" i="2"/>
  <c r="E20" i="2"/>
  <c r="E18" i="2"/>
  <c r="E14" i="2"/>
  <c r="E4" i="2" s="1"/>
  <c r="E3" i="2" s="1"/>
  <c r="E23" i="2"/>
  <c r="E21" i="2"/>
  <c r="E9" i="2"/>
  <c r="E77" i="2" s="1"/>
  <c r="E8" i="2"/>
  <c r="G20" i="2"/>
  <c r="I20" i="2"/>
  <c r="I18" i="2"/>
  <c r="G18" i="2"/>
  <c r="G7" i="2"/>
  <c r="G14" i="2" s="1"/>
  <c r="G4" i="2" s="1"/>
  <c r="G9" i="2"/>
  <c r="G77" i="2" s="1"/>
  <c r="G8" i="2"/>
  <c r="I8" i="2"/>
  <c r="I77" i="2"/>
  <c r="I7" i="2"/>
  <c r="I14" i="2" s="1"/>
  <c r="I4" i="2" s="1"/>
  <c r="I3" i="2" s="1"/>
  <c r="C14" i="2" l="1"/>
  <c r="C4" i="2" s="1"/>
  <c r="C3" i="2" s="1"/>
  <c r="C23" i="2"/>
  <c r="C21" i="2"/>
  <c r="G3" i="2"/>
  <c r="I21" i="2"/>
  <c r="G23" i="2"/>
  <c r="G21" i="2"/>
  <c r="I23" i="2"/>
</calcChain>
</file>

<file path=xl/comments1.xml><?xml version="1.0" encoding="utf-8"?>
<comments xmlns="http://schemas.openxmlformats.org/spreadsheetml/2006/main">
  <authors>
    <author>作者</author>
  </authors>
  <commentList>
    <comment ref="D15" authorId="0" shapeId="0">
      <text>
        <r>
          <rPr>
            <b/>
            <sz val="9"/>
            <color indexed="81"/>
            <rFont val="Tahoma"/>
            <family val="2"/>
          </rPr>
          <t>** In order to use sensor mirror / flip, 0103 should be used instead of 0100.</t>
        </r>
      </text>
    </comment>
  </commentList>
</comments>
</file>

<file path=xl/sharedStrings.xml><?xml version="1.0" encoding="utf-8"?>
<sst xmlns="http://schemas.openxmlformats.org/spreadsheetml/2006/main" count="653" uniqueCount="278">
  <si>
    <t>0200</t>
  </si>
  <si>
    <t>0203</t>
  </si>
  <si>
    <t>0202</t>
  </si>
  <si>
    <t>0340</t>
  </si>
  <si>
    <t>0342</t>
  </si>
  <si>
    <t>0344</t>
  </si>
  <si>
    <t>0346</t>
  </si>
  <si>
    <t>0348</t>
  </si>
  <si>
    <t>034A</t>
  </si>
  <si>
    <t>034C</t>
  </si>
  <si>
    <t>034E</t>
  </si>
  <si>
    <t>0900</t>
  </si>
  <si>
    <t>0343</t>
  </si>
  <si>
    <t>Date</t>
    <phoneticPr fontId="2" type="noConversion"/>
  </si>
  <si>
    <t xml:space="preserve">Description </t>
    <phoneticPr fontId="2" type="noConversion"/>
  </si>
  <si>
    <t>Author(s)</t>
    <phoneticPr fontId="2" type="noConversion"/>
  </si>
  <si>
    <t>Setfile version</t>
    <phoneticPr fontId="2" type="noConversion"/>
  </si>
  <si>
    <t>0000 0000</t>
    <phoneticPr fontId="2" type="noConversion"/>
  </si>
  <si>
    <t>Version</t>
  </si>
  <si>
    <t>merry</t>
  </si>
  <si>
    <t>* Initial Sequence</t>
  </si>
  <si>
    <t>Address</t>
    <phoneticPr fontId="4"/>
  </si>
  <si>
    <t>Data</t>
    <phoneticPr fontId="4"/>
  </si>
  <si>
    <t>0100</t>
    <phoneticPr fontId="3" type="noConversion"/>
  </si>
  <si>
    <t>00</t>
    <phoneticPr fontId="3" type="noConversion"/>
  </si>
  <si>
    <t>0000</t>
    <phoneticPr fontId="2" type="noConversion"/>
  </si>
  <si>
    <t>05</t>
    <phoneticPr fontId="2" type="noConversion"/>
  </si>
  <si>
    <t>55</t>
    <phoneticPr fontId="2" type="noConversion"/>
  </si>
  <si>
    <t>0A02</t>
    <phoneticPr fontId="2" type="noConversion"/>
  </si>
  <si>
    <t>3F</t>
  </si>
  <si>
    <t>//Mode</t>
    <phoneticPr fontId="3" type="noConversion"/>
  </si>
  <si>
    <t>01</t>
    <phoneticPr fontId="3" type="noConversion"/>
  </si>
  <si>
    <t>0100</t>
    <phoneticPr fontId="2" type="noConversion"/>
  </si>
  <si>
    <t>00</t>
    <phoneticPr fontId="2" type="noConversion"/>
  </si>
  <si>
    <t>3B45</t>
  </si>
  <si>
    <t>01</t>
  </si>
  <si>
    <t>0B05</t>
  </si>
  <si>
    <t>392F</t>
  </si>
  <si>
    <t>3930</t>
  </si>
  <si>
    <t>00</t>
  </si>
  <si>
    <t>3924</t>
  </si>
  <si>
    <t>7F</t>
  </si>
  <si>
    <t>3925</t>
  </si>
  <si>
    <t>FD</t>
  </si>
  <si>
    <t>3C08</t>
  </si>
  <si>
    <t>FF</t>
  </si>
  <si>
    <t>3C09</t>
  </si>
  <si>
    <t>3C31</t>
  </si>
  <si>
    <t>3C32</t>
  </si>
  <si>
    <t>3290</t>
  </si>
  <si>
    <t>10</t>
  </si>
  <si>
    <t>3200</t>
  </si>
  <si>
    <t>3074</t>
  </si>
  <si>
    <t>06</t>
  </si>
  <si>
    <t>3075</t>
  </si>
  <si>
    <t>2F</t>
  </si>
  <si>
    <t>308A</t>
  </si>
  <si>
    <t>20</t>
  </si>
  <si>
    <t>308B</t>
  </si>
  <si>
    <t>08</t>
  </si>
  <si>
    <t>308C</t>
  </si>
  <si>
    <t>0B</t>
  </si>
  <si>
    <t>3081</t>
  </si>
  <si>
    <t>07</t>
  </si>
  <si>
    <t>307B</t>
  </si>
  <si>
    <t>85</t>
  </si>
  <si>
    <t>307A</t>
  </si>
  <si>
    <t>0A</t>
  </si>
  <si>
    <t>3079</t>
  </si>
  <si>
    <t>306E</t>
  </si>
  <si>
    <t>71</t>
  </si>
  <si>
    <t>306F</t>
  </si>
  <si>
    <t>28</t>
  </si>
  <si>
    <t>301F</t>
  </si>
  <si>
    <t>3012</t>
  </si>
  <si>
    <t>4E</t>
  </si>
  <si>
    <t>306B</t>
  </si>
  <si>
    <t>9A</t>
  </si>
  <si>
    <t>3091</t>
  </si>
  <si>
    <t>16</t>
  </si>
  <si>
    <t>30C4</t>
  </si>
  <si>
    <t>306A</t>
  </si>
  <si>
    <t>79</t>
  </si>
  <si>
    <t>30B0</t>
  </si>
  <si>
    <t>306D</t>
  </si>
  <si>
    <t>3084</t>
  </si>
  <si>
    <t>3070</t>
  </si>
  <si>
    <t>0F</t>
  </si>
  <si>
    <t>30C2</t>
  </si>
  <si>
    <t>05</t>
  </si>
  <si>
    <t>3069</t>
  </si>
  <si>
    <t>87</t>
  </si>
  <si>
    <t>3C0F</t>
    <phoneticPr fontId="2" type="noConversion"/>
  </si>
  <si>
    <t>3083</t>
    <phoneticPr fontId="2" type="noConversion"/>
  </si>
  <si>
    <t>14</t>
    <phoneticPr fontId="2" type="noConversion"/>
  </si>
  <si>
    <t>3080</t>
    <phoneticPr fontId="2" type="noConversion"/>
  </si>
  <si>
    <t>08</t>
    <phoneticPr fontId="2" type="noConversion"/>
  </si>
  <si>
    <t>3C34</t>
    <phoneticPr fontId="2" type="noConversion"/>
  </si>
  <si>
    <t>EA</t>
    <phoneticPr fontId="2" type="noConversion"/>
  </si>
  <si>
    <t>3C35</t>
    <phoneticPr fontId="2" type="noConversion"/>
  </si>
  <si>
    <t>5C</t>
    <phoneticPr fontId="2" type="noConversion"/>
  </si>
  <si>
    <t>//INIT</t>
  </si>
  <si>
    <t>Lenovo</t>
    <phoneticPr fontId="2" type="noConversion"/>
  </si>
  <si>
    <t>Summary</t>
    <phoneticPr fontId="2" type="noConversion"/>
  </si>
  <si>
    <t>ExtClk :</t>
    <phoneticPr fontId="2" type="noConversion"/>
  </si>
  <si>
    <t>MHz</t>
    <phoneticPr fontId="2" type="noConversion"/>
  </si>
  <si>
    <t>Vt_pix_clk :</t>
    <phoneticPr fontId="2" type="noConversion"/>
  </si>
  <si>
    <t>DBR_CLK</t>
    <phoneticPr fontId="2" type="noConversion"/>
  </si>
  <si>
    <t>MIPI_output_clk :</t>
    <phoneticPr fontId="2" type="noConversion"/>
  </si>
  <si>
    <t>Mbps/lane</t>
    <phoneticPr fontId="2" type="noConversion"/>
  </si>
  <si>
    <t>Crop_Width :</t>
    <phoneticPr fontId="2" type="noConversion"/>
  </si>
  <si>
    <t>px</t>
    <phoneticPr fontId="2" type="noConversion"/>
  </si>
  <si>
    <t>Crop_Height :</t>
    <phoneticPr fontId="2" type="noConversion"/>
  </si>
  <si>
    <t>Output_Width :</t>
    <phoneticPr fontId="2" type="noConversion"/>
  </si>
  <si>
    <t>Output_Height :</t>
    <phoneticPr fontId="2" type="noConversion"/>
  </si>
  <si>
    <t>Frame rate :</t>
    <phoneticPr fontId="2" type="noConversion"/>
  </si>
  <si>
    <t>fps</t>
    <phoneticPr fontId="2" type="noConversion"/>
  </si>
  <si>
    <t>Output format :</t>
    <phoneticPr fontId="2" type="noConversion"/>
  </si>
  <si>
    <t>Raw10</t>
    <phoneticPr fontId="2" type="noConversion"/>
  </si>
  <si>
    <t>*Pedestal :</t>
    <phoneticPr fontId="2" type="noConversion"/>
  </si>
  <si>
    <t>H-size :</t>
    <phoneticPr fontId="2" type="noConversion"/>
  </si>
  <si>
    <t>H-blank :</t>
    <phoneticPr fontId="2" type="noConversion"/>
  </si>
  <si>
    <t>V-size :</t>
    <phoneticPr fontId="2" type="noConversion"/>
  </si>
  <si>
    <t>line</t>
    <phoneticPr fontId="2" type="noConversion"/>
  </si>
  <si>
    <t>V-blank :</t>
    <phoneticPr fontId="2" type="noConversion"/>
  </si>
  <si>
    <t>V-blank time:</t>
    <phoneticPr fontId="2" type="noConversion"/>
  </si>
  <si>
    <t>ms</t>
    <phoneticPr fontId="2" type="noConversion"/>
  </si>
  <si>
    <t>Lane :</t>
    <phoneticPr fontId="2" type="noConversion"/>
  </si>
  <si>
    <t>lane</t>
    <phoneticPr fontId="2" type="noConversion"/>
  </si>
  <si>
    <t>Shutter time :</t>
    <phoneticPr fontId="2" type="noConversion"/>
  </si>
  <si>
    <t>Full-Address</t>
    <phoneticPr fontId="2" type="noConversion"/>
  </si>
  <si>
    <t>Address</t>
    <phoneticPr fontId="2" type="noConversion"/>
  </si>
  <si>
    <t>Data (Hex)</t>
    <phoneticPr fontId="2" type="noConversion"/>
  </si>
  <si>
    <t>Address</t>
    <phoneticPr fontId="2" type="noConversion"/>
  </si>
  <si>
    <t>streaming off</t>
    <phoneticPr fontId="2" type="noConversion"/>
  </si>
  <si>
    <t>00</t>
    <phoneticPr fontId="2" type="noConversion"/>
  </si>
  <si>
    <t>0x0136</t>
    <phoneticPr fontId="2" type="noConversion"/>
  </si>
  <si>
    <t>0136</t>
    <phoneticPr fontId="2" type="noConversion"/>
  </si>
  <si>
    <t>1A</t>
  </si>
  <si>
    <t>0136</t>
    <phoneticPr fontId="2" type="noConversion"/>
  </si>
  <si>
    <t>0x0137</t>
    <phoneticPr fontId="2" type="noConversion"/>
  </si>
  <si>
    <t>0137</t>
    <phoneticPr fontId="2" type="noConversion"/>
  </si>
  <si>
    <t>0137</t>
    <phoneticPr fontId="2" type="noConversion"/>
  </si>
  <si>
    <t>0x0305</t>
    <phoneticPr fontId="2" type="noConversion"/>
  </si>
  <si>
    <t>0305</t>
    <phoneticPr fontId="2" type="noConversion"/>
  </si>
  <si>
    <t>04</t>
    <phoneticPr fontId="2" type="noConversion"/>
  </si>
  <si>
    <t>0305</t>
    <phoneticPr fontId="2" type="noConversion"/>
  </si>
  <si>
    <t>0x0306</t>
    <phoneticPr fontId="2" type="noConversion"/>
  </si>
  <si>
    <t>0306</t>
    <phoneticPr fontId="2" type="noConversion"/>
  </si>
  <si>
    <t>0306</t>
    <phoneticPr fontId="2" type="noConversion"/>
  </si>
  <si>
    <t>0x0307</t>
    <phoneticPr fontId="2" type="noConversion"/>
  </si>
  <si>
    <t>0307</t>
    <phoneticPr fontId="2" type="noConversion"/>
  </si>
  <si>
    <t>57</t>
    <phoneticPr fontId="2" type="noConversion"/>
  </si>
  <si>
    <t>0307</t>
    <phoneticPr fontId="2" type="noConversion"/>
  </si>
  <si>
    <t>5F</t>
    <phoneticPr fontId="2" type="noConversion"/>
  </si>
  <si>
    <t>0x030D</t>
    <phoneticPr fontId="2" type="noConversion"/>
  </si>
  <si>
    <t>030D</t>
    <phoneticPr fontId="2" type="noConversion"/>
  </si>
  <si>
    <t>0x030E</t>
    <phoneticPr fontId="2" type="noConversion"/>
  </si>
  <si>
    <t>030E</t>
    <phoneticPr fontId="2" type="noConversion"/>
  </si>
  <si>
    <t>030E</t>
    <phoneticPr fontId="2" type="noConversion"/>
  </si>
  <si>
    <t>0x030F</t>
    <phoneticPr fontId="2" type="noConversion"/>
  </si>
  <si>
    <t>030F</t>
    <phoneticPr fontId="2" type="noConversion"/>
  </si>
  <si>
    <t>86</t>
    <phoneticPr fontId="2" type="noConversion"/>
  </si>
  <si>
    <t>88</t>
    <phoneticPr fontId="2" type="noConversion"/>
  </si>
  <si>
    <t>8C</t>
    <phoneticPr fontId="2" type="noConversion"/>
  </si>
  <si>
    <t>64</t>
    <phoneticPr fontId="2" type="noConversion"/>
  </si>
  <si>
    <t>0x3C1F</t>
    <phoneticPr fontId="2" type="noConversion"/>
  </si>
  <si>
    <t>3C1F</t>
    <phoneticPr fontId="2" type="noConversion"/>
  </si>
  <si>
    <t>3C1F</t>
    <phoneticPr fontId="2" type="noConversion"/>
  </si>
  <si>
    <t>0x3C17</t>
    <phoneticPr fontId="2" type="noConversion"/>
  </si>
  <si>
    <t>3C17</t>
    <phoneticPr fontId="2" type="noConversion"/>
  </si>
  <si>
    <t>3C17</t>
    <phoneticPr fontId="2" type="noConversion"/>
  </si>
  <si>
    <t>01</t>
    <phoneticPr fontId="2" type="noConversion"/>
  </si>
  <si>
    <t>0x0112</t>
    <phoneticPr fontId="2" type="noConversion"/>
  </si>
  <si>
    <t>0112</t>
    <phoneticPr fontId="2" type="noConversion"/>
  </si>
  <si>
    <t>0A</t>
    <phoneticPr fontId="2" type="noConversion"/>
  </si>
  <si>
    <t>0x0113</t>
    <phoneticPr fontId="2" type="noConversion"/>
  </si>
  <si>
    <t>0113</t>
    <phoneticPr fontId="2" type="noConversion"/>
  </si>
  <si>
    <t>0x0114</t>
    <phoneticPr fontId="2" type="noConversion"/>
  </si>
  <si>
    <t>0114</t>
    <phoneticPr fontId="2" type="noConversion"/>
  </si>
  <si>
    <t>0114</t>
    <phoneticPr fontId="2" type="noConversion"/>
  </si>
  <si>
    <t>01</t>
    <phoneticPr fontId="2" type="noConversion"/>
  </si>
  <si>
    <t>0x0820</t>
    <phoneticPr fontId="2" type="noConversion"/>
  </si>
  <si>
    <t>0820</t>
    <phoneticPr fontId="2" type="noConversion"/>
  </si>
  <si>
    <t>03</t>
  </si>
  <si>
    <t>0820</t>
    <phoneticPr fontId="2" type="noConversion"/>
  </si>
  <si>
    <t>03</t>
    <phoneticPr fontId="2" type="noConversion"/>
  </si>
  <si>
    <t>02</t>
    <phoneticPr fontId="2" type="noConversion"/>
  </si>
  <si>
    <t>0x0821</t>
    <phoneticPr fontId="2" type="noConversion"/>
  </si>
  <si>
    <t>0821</t>
    <phoneticPr fontId="2" type="noConversion"/>
  </si>
  <si>
    <t>67</t>
  </si>
  <si>
    <t>BA</t>
    <phoneticPr fontId="2" type="noConversion"/>
  </si>
  <si>
    <t>0821</t>
    <phoneticPr fontId="2" type="noConversion"/>
  </si>
  <si>
    <t>48</t>
    <phoneticPr fontId="2" type="noConversion"/>
  </si>
  <si>
    <t>0x0822</t>
    <phoneticPr fontId="2" type="noConversion"/>
  </si>
  <si>
    <t>0822</t>
    <phoneticPr fontId="2" type="noConversion"/>
  </si>
  <si>
    <t>0x0823</t>
    <phoneticPr fontId="2" type="noConversion"/>
  </si>
  <si>
    <t>0823</t>
    <phoneticPr fontId="2" type="noConversion"/>
  </si>
  <si>
    <t>0x3929</t>
    <phoneticPr fontId="2" type="noConversion"/>
  </si>
  <si>
    <t>0F</t>
    <phoneticPr fontId="2" type="noConversion"/>
  </si>
  <si>
    <t>0x3941</t>
    <phoneticPr fontId="2" type="noConversion"/>
  </si>
  <si>
    <t>3941</t>
    <phoneticPr fontId="2" type="noConversion"/>
  </si>
  <si>
    <t>0E</t>
    <phoneticPr fontId="2" type="noConversion"/>
  </si>
  <si>
    <t>0x3942</t>
    <phoneticPr fontId="2" type="noConversion"/>
  </si>
  <si>
    <t>3942</t>
    <phoneticPr fontId="2" type="noConversion"/>
  </si>
  <si>
    <t>3D</t>
    <phoneticPr fontId="2" type="noConversion"/>
  </si>
  <si>
    <t>11</t>
    <phoneticPr fontId="2" type="noConversion"/>
  </si>
  <si>
    <t>0x3C0A</t>
    <phoneticPr fontId="2" type="noConversion"/>
  </si>
  <si>
    <t>3C0A</t>
    <phoneticPr fontId="2" type="noConversion"/>
  </si>
  <si>
    <t>0x0344</t>
    <phoneticPr fontId="2" type="noConversion"/>
  </si>
  <si>
    <t>0x0345</t>
    <phoneticPr fontId="2" type="noConversion"/>
  </si>
  <si>
    <t>0345</t>
  </si>
  <si>
    <t>0x0346</t>
    <phoneticPr fontId="2" type="noConversion"/>
  </si>
  <si>
    <t>0x0347</t>
    <phoneticPr fontId="2" type="noConversion"/>
  </si>
  <si>
    <t>0347</t>
  </si>
  <si>
    <t>0x0348</t>
    <phoneticPr fontId="2" type="noConversion"/>
  </si>
  <si>
    <t>0x0349</t>
    <phoneticPr fontId="2" type="noConversion"/>
  </si>
  <si>
    <t>0349</t>
  </si>
  <si>
    <t>27</t>
  </si>
  <si>
    <t>2F</t>
    <phoneticPr fontId="2" type="noConversion"/>
  </si>
  <si>
    <t>0x034A</t>
    <phoneticPr fontId="2" type="noConversion"/>
  </si>
  <si>
    <t>07</t>
    <phoneticPr fontId="2" type="noConversion"/>
  </si>
  <si>
    <t>0x034B</t>
    <phoneticPr fontId="2" type="noConversion"/>
  </si>
  <si>
    <t>034B</t>
  </si>
  <si>
    <t>9f</t>
  </si>
  <si>
    <t>A7</t>
    <phoneticPr fontId="2" type="noConversion"/>
  </si>
  <si>
    <t>0x034C</t>
    <phoneticPr fontId="2" type="noConversion"/>
  </si>
  <si>
    <t>0x034D</t>
    <phoneticPr fontId="2" type="noConversion"/>
  </si>
  <si>
    <t>034D</t>
  </si>
  <si>
    <t>30</t>
    <phoneticPr fontId="2" type="noConversion"/>
  </si>
  <si>
    <t>0x034E</t>
    <phoneticPr fontId="2" type="noConversion"/>
  </si>
  <si>
    <t>0x034F</t>
    <phoneticPr fontId="2" type="noConversion"/>
  </si>
  <si>
    <t>034F</t>
  </si>
  <si>
    <t>98</t>
  </si>
  <si>
    <t>A8</t>
    <phoneticPr fontId="2" type="noConversion"/>
  </si>
  <si>
    <t>0x0900</t>
    <phoneticPr fontId="2" type="noConversion"/>
  </si>
  <si>
    <t>0x0901</t>
    <phoneticPr fontId="2" type="noConversion"/>
  </si>
  <si>
    <t>0901</t>
  </si>
  <si>
    <t>0x0381</t>
    <phoneticPr fontId="2" type="noConversion"/>
  </si>
  <si>
    <t>0381</t>
    <phoneticPr fontId="2" type="noConversion"/>
  </si>
  <si>
    <t>0381</t>
    <phoneticPr fontId="2" type="noConversion"/>
  </si>
  <si>
    <t>0x0383</t>
    <phoneticPr fontId="2" type="noConversion"/>
  </si>
  <si>
    <t>0383</t>
    <phoneticPr fontId="2" type="noConversion"/>
  </si>
  <si>
    <t>0383</t>
    <phoneticPr fontId="2" type="noConversion"/>
  </si>
  <si>
    <t>0x0385</t>
    <phoneticPr fontId="2" type="noConversion"/>
  </si>
  <si>
    <t>0385</t>
    <phoneticPr fontId="2" type="noConversion"/>
  </si>
  <si>
    <t>0385</t>
    <phoneticPr fontId="2" type="noConversion"/>
  </si>
  <si>
    <t>0x0387</t>
    <phoneticPr fontId="2" type="noConversion"/>
  </si>
  <si>
    <t>0387</t>
  </si>
  <si>
    <t>0x0101</t>
    <phoneticPr fontId="2" type="noConversion"/>
  </si>
  <si>
    <t>0101</t>
    <phoneticPr fontId="2" type="noConversion"/>
  </si>
  <si>
    <t>0x0340</t>
  </si>
  <si>
    <t>0x0341</t>
  </si>
  <si>
    <t>0341</t>
  </si>
  <si>
    <t>C3</t>
    <phoneticPr fontId="2" type="noConversion"/>
  </si>
  <si>
    <t>E2</t>
    <phoneticPr fontId="2" type="noConversion"/>
  </si>
  <si>
    <t>EE</t>
    <phoneticPr fontId="2" type="noConversion"/>
  </si>
  <si>
    <t>0x0342</t>
  </si>
  <si>
    <t>0C</t>
    <phoneticPr fontId="2" type="noConversion"/>
  </si>
  <si>
    <t>0x0343</t>
  </si>
  <si>
    <t>C0</t>
    <phoneticPr fontId="2" type="noConversion"/>
  </si>
  <si>
    <t>0x0200</t>
  </si>
  <si>
    <t>0B</t>
    <phoneticPr fontId="2" type="noConversion"/>
  </si>
  <si>
    <t>0x0201</t>
  </si>
  <si>
    <t>0201</t>
  </si>
  <si>
    <t>9C</t>
    <phoneticPr fontId="2" type="noConversion"/>
  </si>
  <si>
    <t>C4</t>
    <phoneticPr fontId="2" type="noConversion"/>
  </si>
  <si>
    <t>34</t>
    <phoneticPr fontId="2" type="noConversion"/>
  </si>
  <si>
    <t>0x0202</t>
  </si>
  <si>
    <t>0x0203</t>
  </si>
  <si>
    <t>0x30B8</t>
    <phoneticPr fontId="2" type="noConversion"/>
  </si>
  <si>
    <t>30B8</t>
    <phoneticPr fontId="2" type="noConversion"/>
  </si>
  <si>
    <t>2E</t>
    <phoneticPr fontId="2" type="noConversion"/>
  </si>
  <si>
    <t>0x30BA</t>
    <phoneticPr fontId="2" type="noConversion"/>
  </si>
  <si>
    <t>30BA</t>
    <phoneticPr fontId="2" type="noConversion"/>
  </si>
  <si>
    <t>\ setfile V0.5a</t>
  </si>
  <si>
    <t>2022.03.18</t>
  </si>
  <si>
    <t xml:space="preserve">&gt; Update init，and mode setting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</si>
</sst>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&quot;  &quot;@"/>
    <numFmt numFmtId="167" formatCode="0.0"/>
    <numFmt numFmtId="168" formatCode="0_);[Red]\(0\)"/>
    <numFmt numFmtId="169" formatCode="0.00_);[Red]\(0.00\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name val="맑은 고딕"/>
      <family val="3"/>
      <charset val="129"/>
    </font>
    <font>
      <sz val="11"/>
      <name val="ＭＳ Ｐゴシック"/>
      <family val="2"/>
      <charset val="128"/>
    </font>
    <font>
      <b/>
      <sz val="11"/>
      <name val="Calibri Light"/>
      <family val="3"/>
      <charset val="129"/>
      <scheme val="major"/>
    </font>
    <font>
      <sz val="11"/>
      <name val="Calibri Light"/>
      <family val="3"/>
      <charset val="129"/>
      <scheme val="major"/>
    </font>
    <font>
      <sz val="11"/>
      <color theme="1"/>
      <name val="Calibri Light"/>
      <family val="3"/>
      <charset val="129"/>
      <scheme val="major"/>
    </font>
    <font>
      <sz val="6"/>
      <color theme="1"/>
      <name val="Calibri"/>
      <family val="2"/>
    </font>
    <font>
      <sz val="11"/>
      <color theme="1"/>
      <name val="Calibri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>
      <alignment vertical="center"/>
    </xf>
    <xf numFmtId="0" fontId="16" fillId="0" borderId="0">
      <alignment vertical="center"/>
    </xf>
  </cellStyleXfs>
  <cellXfs count="129">
    <xf numFmtId="0" fontId="0" fillId="0" borderId="0" xfId="0"/>
    <xf numFmtId="0" fontId="3" fillId="3" borderId="6" xfId="0" quotePrefix="1" applyFont="1" applyFill="1" applyBorder="1" applyAlignment="1">
      <alignment horizontal="right" vertical="center"/>
    </xf>
    <xf numFmtId="49" fontId="3" fillId="5" borderId="7" xfId="0" quotePrefix="1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9" fillId="7" borderId="8" xfId="0" applyFont="1" applyFill="1" applyBorder="1" applyAlignment="1">
      <alignment horizontal="center" vertical="center" shrinkToFit="1"/>
    </xf>
    <xf numFmtId="0" fontId="10" fillId="7" borderId="8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 wrapText="1"/>
    </xf>
    <xf numFmtId="166" fontId="8" fillId="4" borderId="8" xfId="0" applyNumberFormat="1" applyFont="1" applyFill="1" applyBorder="1" applyAlignment="1">
      <alignment horizontal="left" vertical="center" shrinkToFit="1"/>
    </xf>
    <xf numFmtId="0" fontId="8" fillId="4" borderId="8" xfId="0" quotePrefix="1" applyFont="1" applyFill="1" applyBorder="1" applyAlignment="1">
      <alignment horizontal="center" vertical="center"/>
    </xf>
    <xf numFmtId="0" fontId="8" fillId="4" borderId="8" xfId="0" applyFont="1" applyFill="1" applyBorder="1" applyAlignment="1">
      <alignment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8" xfId="0" quotePrefix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/>
    </xf>
    <xf numFmtId="0" fontId="12" fillId="2" borderId="14" xfId="1" applyFont="1" applyFill="1" applyBorder="1" applyAlignment="1">
      <alignment horizontal="center" vertical="center"/>
    </xf>
    <xf numFmtId="0" fontId="12" fillId="2" borderId="15" xfId="1" applyFont="1" applyFill="1" applyBorder="1" applyAlignment="1">
      <alignment horizontal="center" vertical="center"/>
    </xf>
    <xf numFmtId="0" fontId="13" fillId="0" borderId="4" xfId="1" quotePrefix="1" applyFont="1" applyBorder="1" applyAlignment="1">
      <alignment horizontal="center" vertical="center"/>
    </xf>
    <xf numFmtId="0" fontId="13" fillId="0" borderId="5" xfId="1" quotePrefix="1" applyFont="1" applyBorder="1" applyAlignment="1">
      <alignment horizontal="center" vertical="center"/>
    </xf>
    <xf numFmtId="0" fontId="13" fillId="8" borderId="4" xfId="1" quotePrefix="1" applyFont="1" applyFill="1" applyBorder="1" applyAlignment="1">
      <alignment horizontal="center" vertical="center"/>
    </xf>
    <xf numFmtId="0" fontId="13" fillId="8" borderId="5" xfId="1" quotePrefix="1" applyFont="1" applyFill="1" applyBorder="1" applyAlignment="1">
      <alignment horizontal="center" vertical="center"/>
    </xf>
    <xf numFmtId="0" fontId="13" fillId="8" borderId="5" xfId="1" applyFont="1" applyFill="1" applyBorder="1" applyAlignment="1">
      <alignment horizontal="center" vertical="center"/>
    </xf>
    <xf numFmtId="0" fontId="13" fillId="0" borderId="6" xfId="1" quotePrefix="1" applyFont="1" applyBorder="1" applyAlignment="1">
      <alignment horizontal="center" vertical="center"/>
    </xf>
    <xf numFmtId="0" fontId="13" fillId="0" borderId="7" xfId="1" quotePrefix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13" fillId="0" borderId="5" xfId="1" applyFont="1" applyBorder="1" applyAlignment="1">
      <alignment horizontal="center" vertical="center"/>
    </xf>
    <xf numFmtId="0" fontId="14" fillId="8" borderId="3" xfId="0" quotePrefix="1" applyFont="1" applyFill="1" applyBorder="1" applyAlignment="1">
      <alignment horizontal="center" vertical="center"/>
    </xf>
    <xf numFmtId="0" fontId="14" fillId="8" borderId="2" xfId="0" quotePrefix="1" applyFont="1" applyFill="1" applyBorder="1" applyAlignment="1">
      <alignment horizontal="center" vertical="center"/>
    </xf>
    <xf numFmtId="49" fontId="14" fillId="0" borderId="4" xfId="0" applyNumberFormat="1" applyFont="1" applyFill="1" applyBorder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/>
    </xf>
    <xf numFmtId="49" fontId="14" fillId="0" borderId="5" xfId="0" quotePrefix="1" applyNumberFormat="1" applyFont="1" applyFill="1" applyBorder="1" applyAlignment="1">
      <alignment horizontal="center" vertical="center"/>
    </xf>
    <xf numFmtId="49" fontId="14" fillId="0" borderId="4" xfId="0" quotePrefix="1" applyNumberFormat="1" applyFont="1" applyFill="1" applyBorder="1" applyAlignment="1">
      <alignment horizontal="center" vertical="center"/>
    </xf>
    <xf numFmtId="0" fontId="13" fillId="9" borderId="4" xfId="1" applyFont="1" applyFill="1" applyBorder="1" applyAlignment="1">
      <alignment horizontal="center" vertical="center"/>
    </xf>
    <xf numFmtId="0" fontId="13" fillId="9" borderId="5" xfId="1" applyFont="1" applyFill="1" applyBorder="1" applyAlignment="1">
      <alignment horizontal="center" vertical="center"/>
    </xf>
    <xf numFmtId="0" fontId="13" fillId="9" borderId="6" xfId="1" applyFont="1" applyFill="1" applyBorder="1" applyAlignment="1">
      <alignment horizontal="center" vertical="center"/>
    </xf>
    <xf numFmtId="0" fontId="13" fillId="9" borderId="7" xfId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quotePrefix="1" applyFont="1" applyFill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 wrapText="1" shrinkToFit="1"/>
    </xf>
    <xf numFmtId="0" fontId="5" fillId="11" borderId="3" xfId="0" applyFont="1" applyFill="1" applyBorder="1" applyAlignment="1">
      <alignment horizontal="center" vertical="center" wrapText="1" shrinkToFit="1"/>
    </xf>
    <xf numFmtId="0" fontId="5" fillId="11" borderId="2" xfId="0" applyFont="1" applyFill="1" applyBorder="1" applyAlignment="1">
      <alignment horizontal="center" vertical="center" wrapText="1" shrinkToFit="1"/>
    </xf>
    <xf numFmtId="0" fontId="5" fillId="11" borderId="1" xfId="0" applyFont="1" applyFill="1" applyBorder="1" applyAlignment="1">
      <alignment horizontal="center" vertical="center" wrapText="1" shrinkToFit="1"/>
    </xf>
    <xf numFmtId="0" fontId="5" fillId="0" borderId="17" xfId="0" applyFont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 wrapText="1" shrinkToFit="1"/>
    </xf>
    <xf numFmtId="0" fontId="5" fillId="10" borderId="7" xfId="0" applyFont="1" applyFill="1" applyBorder="1" applyAlignment="1">
      <alignment horizontal="center" vertical="center" wrapText="1" shrinkToFit="1"/>
    </xf>
    <xf numFmtId="0" fontId="5" fillId="11" borderId="6" xfId="0" applyFont="1" applyFill="1" applyBorder="1" applyAlignment="1">
      <alignment horizontal="center" vertical="center" wrapText="1" shrinkToFit="1"/>
    </xf>
    <xf numFmtId="0" fontId="5" fillId="11" borderId="7" xfId="0" applyFont="1" applyFill="1" applyBorder="1" applyAlignment="1">
      <alignment horizontal="center" vertical="center" wrapText="1" shrinkToFit="1"/>
    </xf>
    <xf numFmtId="0" fontId="5" fillId="6" borderId="16" xfId="0" applyFont="1" applyFill="1" applyBorder="1" applyAlignment="1">
      <alignment horizontal="right" vertical="center"/>
    </xf>
    <xf numFmtId="167" fontId="1" fillId="0" borderId="3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0" fontId="5" fillId="6" borderId="18" xfId="0" applyFont="1" applyFill="1" applyBorder="1" applyAlignment="1">
      <alignment horizontal="right" vertical="center"/>
    </xf>
    <xf numFmtId="167" fontId="1" fillId="10" borderId="4" xfId="0" applyNumberFormat="1" applyFont="1" applyFill="1" applyBorder="1" applyAlignment="1">
      <alignment horizontal="right" vertical="center"/>
    </xf>
    <xf numFmtId="0" fontId="1" fillId="0" borderId="5" xfId="0" applyFont="1" applyBorder="1" applyAlignment="1">
      <alignment horizontal="left" vertical="center"/>
    </xf>
    <xf numFmtId="167" fontId="1" fillId="11" borderId="4" xfId="0" applyNumberFormat="1" applyFont="1" applyFill="1" applyBorder="1" applyAlignment="1">
      <alignment horizontal="right" vertical="center"/>
    </xf>
    <xf numFmtId="167" fontId="1" fillId="0" borderId="4" xfId="0" applyNumberFormat="1" applyFont="1" applyFill="1" applyBorder="1" applyAlignment="1">
      <alignment horizontal="right" vertical="center"/>
    </xf>
    <xf numFmtId="167" fontId="1" fillId="0" borderId="4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168" fontId="1" fillId="0" borderId="4" xfId="0" applyNumberFormat="1" applyFont="1" applyBorder="1" applyAlignment="1">
      <alignment horizontal="right" vertical="center"/>
    </xf>
    <xf numFmtId="0" fontId="5" fillId="8" borderId="18" xfId="0" applyFont="1" applyFill="1" applyBorder="1" applyAlignment="1">
      <alignment horizontal="right" vertical="center"/>
    </xf>
    <xf numFmtId="0" fontId="1" fillId="8" borderId="4" xfId="0" applyFont="1" applyFill="1" applyBorder="1" applyAlignment="1">
      <alignment horizontal="right" vertical="center"/>
    </xf>
    <xf numFmtId="0" fontId="1" fillId="8" borderId="5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5" fillId="12" borderId="18" xfId="0" applyFont="1" applyFill="1" applyBorder="1" applyAlignment="1">
      <alignment horizontal="right" vertical="center"/>
    </xf>
    <xf numFmtId="169" fontId="1" fillId="0" borderId="4" xfId="0" applyNumberFormat="1" applyFont="1" applyBorder="1" applyAlignment="1">
      <alignment horizontal="right" vertical="center"/>
    </xf>
    <xf numFmtId="0" fontId="5" fillId="6" borderId="17" xfId="0" applyFont="1" applyFill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left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6" fillId="13" borderId="20" xfId="0" applyFont="1" applyFill="1" applyBorder="1" applyAlignment="1">
      <alignment horizontal="right" vertical="center"/>
    </xf>
    <xf numFmtId="0" fontId="1" fillId="13" borderId="21" xfId="0" quotePrefix="1" applyFont="1" applyFill="1" applyBorder="1" applyAlignment="1">
      <alignment horizontal="center" vertical="center"/>
    </xf>
    <xf numFmtId="0" fontId="1" fillId="13" borderId="12" xfId="0" quotePrefix="1" applyFont="1" applyFill="1" applyBorder="1" applyAlignment="1">
      <alignment horizontal="center" vertical="center"/>
    </xf>
    <xf numFmtId="0" fontId="1" fillId="13" borderId="20" xfId="0" quotePrefix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right" vertical="center"/>
    </xf>
    <xf numFmtId="0" fontId="1" fillId="0" borderId="11" xfId="0" quotePrefix="1" applyFont="1" applyBorder="1" applyAlignment="1">
      <alignment horizontal="center" vertical="center"/>
    </xf>
    <xf numFmtId="49" fontId="1" fillId="0" borderId="22" xfId="0" quotePrefix="1" applyNumberFormat="1" applyFont="1" applyBorder="1" applyAlignment="1">
      <alignment horizontal="center" vertical="center"/>
    </xf>
    <xf numFmtId="0" fontId="1" fillId="0" borderId="23" xfId="0" quotePrefix="1" applyFont="1" applyBorder="1" applyAlignment="1">
      <alignment horizontal="center" vertical="center"/>
    </xf>
    <xf numFmtId="0" fontId="1" fillId="0" borderId="22" xfId="0" quotePrefix="1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right" vertical="center"/>
    </xf>
    <xf numFmtId="0" fontId="1" fillId="0" borderId="6" xfId="0" quotePrefix="1" applyFont="1" applyBorder="1" applyAlignment="1">
      <alignment horizontal="center" vertical="center"/>
    </xf>
    <xf numFmtId="49" fontId="1" fillId="0" borderId="13" xfId="0" quotePrefix="1" applyNumberFormat="1" applyFont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center" vertical="center"/>
    </xf>
    <xf numFmtId="0" fontId="1" fillId="0" borderId="2" xfId="0" quotePrefix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center" vertical="center"/>
    </xf>
    <xf numFmtId="0" fontId="1" fillId="0" borderId="3" xfId="0" quotePrefix="1" applyFont="1" applyFill="1" applyBorder="1" applyAlignment="1">
      <alignment horizontal="center" vertical="center"/>
    </xf>
    <xf numFmtId="0" fontId="1" fillId="0" borderId="2" xfId="0" quotePrefix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right" vertical="center"/>
    </xf>
    <xf numFmtId="0" fontId="1" fillId="0" borderId="0" xfId="0" quotePrefix="1" applyFont="1" applyFill="1" applyBorder="1" applyAlignment="1">
      <alignment horizontal="center" vertical="center"/>
    </xf>
    <xf numFmtId="49" fontId="1" fillId="0" borderId="0" xfId="0" quotePrefix="1" applyNumberFormat="1" applyFont="1" applyBorder="1" applyAlignment="1">
      <alignment horizontal="center" vertical="center"/>
    </xf>
    <xf numFmtId="0" fontId="1" fillId="0" borderId="4" xfId="0" quotePrefix="1" applyFont="1" applyFill="1" applyBorder="1" applyAlignment="1">
      <alignment horizontal="center" vertical="center"/>
    </xf>
    <xf numFmtId="0" fontId="1" fillId="0" borderId="5" xfId="0" quotePrefix="1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right" vertical="center"/>
    </xf>
    <xf numFmtId="49" fontId="1" fillId="0" borderId="0" xfId="0" quotePrefix="1" applyNumberFormat="1" applyFont="1" applyFill="1" applyBorder="1" applyAlignment="1">
      <alignment horizontal="center" vertical="center"/>
    </xf>
    <xf numFmtId="0" fontId="1" fillId="0" borderId="5" xfId="0" quotePrefix="1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1" fillId="0" borderId="5" xfId="0" quotePrefix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3" xfId="0" quotePrefix="1" applyFont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5" xfId="0" quotePrefix="1" applyFont="1" applyBorder="1" applyAlignment="1">
      <alignment horizontal="center" vertical="center"/>
    </xf>
    <xf numFmtId="49" fontId="1" fillId="0" borderId="2" xfId="0" quotePrefix="1" applyNumberFormat="1" applyFont="1" applyBorder="1" applyAlignment="1">
      <alignment horizontal="center" vertical="center"/>
    </xf>
    <xf numFmtId="49" fontId="1" fillId="0" borderId="5" xfId="0" quotePrefix="1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right" vertical="center"/>
    </xf>
    <xf numFmtId="49" fontId="1" fillId="0" borderId="7" xfId="0" quotePrefix="1" applyNumberFormat="1" applyFont="1" applyBorder="1" applyAlignment="1">
      <alignment horizontal="center" vertical="center"/>
    </xf>
    <xf numFmtId="0" fontId="1" fillId="0" borderId="0" xfId="0" quotePrefix="1" applyFont="1" applyBorder="1" applyAlignment="1">
      <alignment horizontal="right" vertical="center"/>
    </xf>
    <xf numFmtId="0" fontId="1" fillId="0" borderId="1" xfId="0" quotePrefix="1" applyFont="1" applyBorder="1" applyAlignment="1">
      <alignment horizontal="right" vertical="center"/>
    </xf>
    <xf numFmtId="0" fontId="1" fillId="0" borderId="2" xfId="0" quotePrefix="1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" fillId="0" borderId="0" xfId="2" applyFont="1" applyBorder="1" applyAlignment="1">
      <alignment horizontal="right" vertical="center" shrinkToFit="1"/>
    </xf>
    <xf numFmtId="0" fontId="1" fillId="0" borderId="0" xfId="2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5" fillId="10" borderId="2" xfId="0" applyFont="1" applyFill="1" applyBorder="1" applyAlignment="1">
      <alignment horizontal="center" vertical="center" wrapText="1" shrinkToFit="1"/>
    </xf>
  </cellXfs>
  <cellStyles count="3">
    <cellStyle name="常规" xfId="0" builtinId="0"/>
    <cellStyle name="표준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7"/>
  <sheetViews>
    <sheetView workbookViewId="0">
      <selection activeCell="E9" sqref="E9"/>
    </sheetView>
  </sheetViews>
  <sheetFormatPr defaultRowHeight="15"/>
  <cols>
    <col min="3" max="3" width="27.85546875" customWidth="1"/>
    <col min="4" max="4" width="21.7109375" customWidth="1"/>
    <col min="5" max="5" width="92.28515625" customWidth="1"/>
  </cols>
  <sheetData>
    <row r="5" spans="3:7" ht="34.5">
      <c r="C5" s="5" t="s">
        <v>18</v>
      </c>
      <c r="D5" s="6" t="s">
        <v>13</v>
      </c>
      <c r="E5" s="6" t="s">
        <v>14</v>
      </c>
      <c r="F5" s="7" t="s">
        <v>15</v>
      </c>
      <c r="G5" s="7" t="s">
        <v>16</v>
      </c>
    </row>
    <row r="6" spans="3:7" ht="31.5" customHeight="1">
      <c r="C6" s="8" t="s">
        <v>275</v>
      </c>
      <c r="D6" s="9" t="s">
        <v>276</v>
      </c>
      <c r="E6" s="10" t="s">
        <v>277</v>
      </c>
      <c r="F6" s="11" t="s">
        <v>19</v>
      </c>
      <c r="G6" s="12" t="s">
        <v>17</v>
      </c>
    </row>
    <row r="7" spans="3:7" ht="15.75">
      <c r="C7" s="8"/>
      <c r="D7" s="9"/>
      <c r="E7" s="10"/>
      <c r="F7" s="11"/>
      <c r="G7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M47"/>
  <sheetViews>
    <sheetView workbookViewId="0">
      <selection activeCell="G17" sqref="G17"/>
    </sheetView>
  </sheetViews>
  <sheetFormatPr defaultRowHeight="15"/>
  <sheetData>
    <row r="1" spans="3:13" ht="15.75" thickBot="1">
      <c r="L1" t="s">
        <v>101</v>
      </c>
    </row>
    <row r="2" spans="3:13" ht="15.75" thickBot="1">
      <c r="L2" s="14" t="s">
        <v>21</v>
      </c>
      <c r="M2" s="15" t="s">
        <v>22</v>
      </c>
    </row>
    <row r="3" spans="3:13">
      <c r="L3" s="16" t="s">
        <v>23</v>
      </c>
      <c r="M3" s="17" t="s">
        <v>24</v>
      </c>
    </row>
    <row r="4" spans="3:13">
      <c r="L4" s="18" t="s">
        <v>25</v>
      </c>
      <c r="M4" s="19" t="s">
        <v>26</v>
      </c>
    </row>
    <row r="5" spans="3:13">
      <c r="L5" s="18" t="s">
        <v>25</v>
      </c>
      <c r="M5" s="19" t="s">
        <v>27</v>
      </c>
    </row>
    <row r="6" spans="3:13" ht="15.75" thickBot="1">
      <c r="L6" s="18" t="s">
        <v>28</v>
      </c>
      <c r="M6" s="20" t="s">
        <v>29</v>
      </c>
    </row>
    <row r="7" spans="3:13">
      <c r="L7" s="25" t="s">
        <v>32</v>
      </c>
      <c r="M7" s="26" t="s">
        <v>33</v>
      </c>
    </row>
    <row r="8" spans="3:13">
      <c r="L8" s="27" t="s">
        <v>34</v>
      </c>
      <c r="M8" s="28" t="s">
        <v>35</v>
      </c>
    </row>
    <row r="9" spans="3:13">
      <c r="L9" s="27" t="s">
        <v>36</v>
      </c>
      <c r="M9" s="28" t="s">
        <v>35</v>
      </c>
    </row>
    <row r="10" spans="3:13" ht="16.5" thickBot="1">
      <c r="C10" s="13" t="s">
        <v>20</v>
      </c>
      <c r="D10" s="13"/>
      <c r="L10" s="27" t="s">
        <v>37</v>
      </c>
      <c r="M10" s="28" t="s">
        <v>35</v>
      </c>
    </row>
    <row r="11" spans="3:13" ht="15.75" thickBot="1">
      <c r="C11" s="14" t="s">
        <v>21</v>
      </c>
      <c r="D11" s="15" t="s">
        <v>22</v>
      </c>
      <c r="L11" s="27" t="s">
        <v>38</v>
      </c>
      <c r="M11" s="28" t="s">
        <v>39</v>
      </c>
    </row>
    <row r="12" spans="3:13">
      <c r="C12" t="s">
        <v>101</v>
      </c>
      <c r="D12" s="24"/>
      <c r="L12" s="27" t="s">
        <v>40</v>
      </c>
      <c r="M12" s="29" t="s">
        <v>41</v>
      </c>
    </row>
    <row r="13" spans="3:13">
      <c r="C13" s="23" t="s">
        <v>30</v>
      </c>
      <c r="D13" s="24"/>
      <c r="L13" s="27" t="s">
        <v>42</v>
      </c>
      <c r="M13" s="28" t="s">
        <v>43</v>
      </c>
    </row>
    <row r="14" spans="3:13" ht="15.75" thickBot="1">
      <c r="C14" s="21" t="s">
        <v>23</v>
      </c>
      <c r="D14" s="22" t="s">
        <v>31</v>
      </c>
      <c r="L14" s="27" t="s">
        <v>44</v>
      </c>
      <c r="M14" s="28" t="s">
        <v>45</v>
      </c>
    </row>
    <row r="15" spans="3:13" ht="16.5" thickBot="1">
      <c r="C15" s="1"/>
      <c r="D15" s="2"/>
      <c r="L15" s="27" t="s">
        <v>46</v>
      </c>
      <c r="M15" s="28" t="s">
        <v>45</v>
      </c>
    </row>
    <row r="16" spans="3:13">
      <c r="L16" s="27" t="s">
        <v>47</v>
      </c>
      <c r="M16" s="28" t="s">
        <v>45</v>
      </c>
    </row>
    <row r="17" spans="12:13">
      <c r="L17" s="27" t="s">
        <v>48</v>
      </c>
      <c r="M17" s="28" t="s">
        <v>45</v>
      </c>
    </row>
    <row r="18" spans="12:13">
      <c r="L18" s="27" t="s">
        <v>49</v>
      </c>
      <c r="M18" s="28" t="s">
        <v>50</v>
      </c>
    </row>
    <row r="19" spans="12:13">
      <c r="L19" s="27" t="s">
        <v>51</v>
      </c>
      <c r="M19" s="28" t="s">
        <v>35</v>
      </c>
    </row>
    <row r="20" spans="12:13">
      <c r="L20" s="27" t="s">
        <v>52</v>
      </c>
      <c r="M20" s="28" t="s">
        <v>53</v>
      </c>
    </row>
    <row r="21" spans="12:13">
      <c r="L21" s="27" t="s">
        <v>54</v>
      </c>
      <c r="M21" s="28" t="s">
        <v>55</v>
      </c>
    </row>
    <row r="22" spans="12:13">
      <c r="L22" s="27" t="s">
        <v>56</v>
      </c>
      <c r="M22" s="28" t="s">
        <v>57</v>
      </c>
    </row>
    <row r="23" spans="12:13">
      <c r="L23" s="27" t="s">
        <v>58</v>
      </c>
      <c r="M23" s="28" t="s">
        <v>59</v>
      </c>
    </row>
    <row r="24" spans="12:13">
      <c r="L24" s="27" t="s">
        <v>60</v>
      </c>
      <c r="M24" s="28" t="s">
        <v>61</v>
      </c>
    </row>
    <row r="25" spans="12:13">
      <c r="L25" s="27" t="s">
        <v>62</v>
      </c>
      <c r="M25" s="28" t="s">
        <v>63</v>
      </c>
    </row>
    <row r="26" spans="12:13">
      <c r="L26" s="27" t="s">
        <v>64</v>
      </c>
      <c r="M26" s="28" t="s">
        <v>65</v>
      </c>
    </row>
    <row r="27" spans="12:13">
      <c r="L27" s="27" t="s">
        <v>66</v>
      </c>
      <c r="M27" s="28" t="s">
        <v>67</v>
      </c>
    </row>
    <row r="28" spans="12:13">
      <c r="L28" s="27" t="s">
        <v>68</v>
      </c>
      <c r="M28" s="28" t="s">
        <v>67</v>
      </c>
    </row>
    <row r="29" spans="12:13">
      <c r="L29" s="27" t="s">
        <v>69</v>
      </c>
      <c r="M29" s="28" t="s">
        <v>70</v>
      </c>
    </row>
    <row r="30" spans="12:13">
      <c r="L30" s="27" t="s">
        <v>71</v>
      </c>
      <c r="M30" s="28" t="s">
        <v>72</v>
      </c>
    </row>
    <row r="31" spans="12:13">
      <c r="L31" s="27" t="s">
        <v>73</v>
      </c>
      <c r="M31" s="28" t="s">
        <v>57</v>
      </c>
    </row>
    <row r="32" spans="12:13">
      <c r="L32" s="27" t="s">
        <v>74</v>
      </c>
      <c r="M32" s="28" t="s">
        <v>75</v>
      </c>
    </row>
    <row r="33" spans="12:13">
      <c r="L33" s="30" t="s">
        <v>76</v>
      </c>
      <c r="M33" s="28" t="s">
        <v>77</v>
      </c>
    </row>
    <row r="34" spans="12:13">
      <c r="L34" s="27" t="s">
        <v>78</v>
      </c>
      <c r="M34" s="28" t="s">
        <v>79</v>
      </c>
    </row>
    <row r="35" spans="12:13">
      <c r="L35" s="27" t="s">
        <v>80</v>
      </c>
      <c r="M35" s="28" t="s">
        <v>53</v>
      </c>
    </row>
    <row r="36" spans="12:13">
      <c r="L36" s="27" t="s">
        <v>81</v>
      </c>
      <c r="M36" s="28" t="s">
        <v>82</v>
      </c>
    </row>
    <row r="37" spans="12:13">
      <c r="L37" s="27" t="s">
        <v>83</v>
      </c>
      <c r="M37" s="28" t="s">
        <v>45</v>
      </c>
    </row>
    <row r="38" spans="12:13">
      <c r="L38" s="27" t="s">
        <v>84</v>
      </c>
      <c r="M38" s="28" t="s">
        <v>59</v>
      </c>
    </row>
    <row r="39" spans="12:13">
      <c r="L39" s="27" t="s">
        <v>85</v>
      </c>
      <c r="M39" s="28" t="s">
        <v>79</v>
      </c>
    </row>
    <row r="40" spans="12:13">
      <c r="L40" s="27" t="s">
        <v>86</v>
      </c>
      <c r="M40" s="28" t="s">
        <v>87</v>
      </c>
    </row>
    <row r="41" spans="12:13">
      <c r="L41" s="27" t="s">
        <v>88</v>
      </c>
      <c r="M41" s="28" t="s">
        <v>89</v>
      </c>
    </row>
    <row r="42" spans="12:13">
      <c r="L42" s="27" t="s">
        <v>90</v>
      </c>
      <c r="M42" s="28" t="s">
        <v>91</v>
      </c>
    </row>
    <row r="43" spans="12:13">
      <c r="L43" s="27" t="s">
        <v>92</v>
      </c>
      <c r="M43" s="28" t="s">
        <v>33</v>
      </c>
    </row>
    <row r="44" spans="12:13">
      <c r="L44" s="27" t="s">
        <v>93</v>
      </c>
      <c r="M44" s="28" t="s">
        <v>94</v>
      </c>
    </row>
    <row r="45" spans="12:13">
      <c r="L45" s="27" t="s">
        <v>95</v>
      </c>
      <c r="M45" s="28" t="s">
        <v>96</v>
      </c>
    </row>
    <row r="46" spans="12:13">
      <c r="L46" s="31" t="s">
        <v>97</v>
      </c>
      <c r="M46" s="32" t="s">
        <v>98</v>
      </c>
    </row>
    <row r="47" spans="12:13" ht="15.75" thickBot="1">
      <c r="L47" s="33" t="s">
        <v>99</v>
      </c>
      <c r="M47" s="34" t="s">
        <v>100</v>
      </c>
    </row>
  </sheetData>
  <mergeCells count="1">
    <mergeCell ref="C10:D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1"/>
  <sheetViews>
    <sheetView tabSelected="1" workbookViewId="0">
      <selection activeCell="M8" sqref="M8"/>
    </sheetView>
  </sheetViews>
  <sheetFormatPr defaultRowHeight="15"/>
  <cols>
    <col min="2" max="2" width="14.5703125" style="125" customWidth="1"/>
    <col min="3" max="10" width="8.5703125" style="4" customWidth="1"/>
  </cols>
  <sheetData>
    <row r="1" spans="2:10">
      <c r="B1" s="35"/>
      <c r="C1" s="36">
        <v>181112</v>
      </c>
      <c r="D1" s="35"/>
      <c r="E1" s="36">
        <v>190130</v>
      </c>
      <c r="F1" s="35"/>
      <c r="G1" s="36">
        <v>190514</v>
      </c>
      <c r="H1" s="35"/>
      <c r="I1" s="36">
        <v>210108</v>
      </c>
      <c r="J1" s="35"/>
    </row>
    <row r="2" spans="2:10">
      <c r="B2" s="35"/>
      <c r="C2" s="36" t="s">
        <v>102</v>
      </c>
      <c r="D2" s="35"/>
      <c r="E2" s="36" t="s">
        <v>102</v>
      </c>
      <c r="F2" s="35"/>
      <c r="G2" s="36" t="s">
        <v>102</v>
      </c>
      <c r="H2" s="35"/>
      <c r="I2" s="36" t="s">
        <v>102</v>
      </c>
      <c r="J2" s="35"/>
    </row>
    <row r="3" spans="2:10" ht="15.75" thickBot="1">
      <c r="B3" s="35"/>
      <c r="C3" s="35" t="str">
        <f>ROUND(C6, 1)&amp;D6&amp;"_"&amp;C5&amp;"_"&amp;C4&amp;"_"&amp;ROUND(C9, 0)&amp;"Mbps"&amp;"_"&amp;C22&amp;"-"&amp;D22&amp;"_"&amp;C2</f>
        <v>26MHz_Full_2592x1944  30.48fps_871Mbps_2-lane_Lenovo</v>
      </c>
      <c r="D3" s="35"/>
      <c r="E3" s="35" t="str">
        <f t="shared" ref="E3" si="0">ROUND(E6, 1)&amp;F6&amp;"_"&amp;E5&amp;"_"&amp;E4&amp;"_"&amp;ROUND(E9, 0)&amp;"Mbps"&amp;"_"&amp;E22&amp;"-"&amp;F22&amp;"_"&amp;E2</f>
        <v>26MHz_Full_2592x1944  15.01fps_442Mbps_2-lane_Lenovo</v>
      </c>
      <c r="F3" s="35"/>
      <c r="G3" s="35" t="str">
        <f t="shared" ref="G3" si="1">ROUND(G6, 1)&amp;H6&amp;"_"&amp;G5&amp;"_"&amp;G4&amp;"_"&amp;ROUND(G9, 0)&amp;"Mbps"&amp;"_"&amp;G22&amp;"-"&amp;H22&amp;"_"&amp;G2</f>
        <v>24MHz_Full_2592x1944  30.08fps_840Mbps_2-lane_Lenovo</v>
      </c>
      <c r="H3" s="35"/>
      <c r="I3" s="35" t="str">
        <f t="shared" ref="I3" si="2">ROUND(I6, 1)&amp;J6&amp;"_"&amp;I5&amp;"_"&amp;I4&amp;"_"&amp;ROUND(I9, 0)&amp;"Mbps"&amp;"_"&amp;I22&amp;"-"&amp;J22&amp;"_"&amp;I2</f>
        <v>24MHz_Full_2608x1960  20.6fps_600Mbps_2-lane_Lenovo</v>
      </c>
      <c r="J3" s="35"/>
    </row>
    <row r="4" spans="2:10" ht="15" customHeight="1">
      <c r="B4" s="37" t="s">
        <v>103</v>
      </c>
      <c r="C4" s="38" t="str">
        <f>C12&amp;"x"&amp;C13&amp;"  " &amp;C14&amp;"fps"</f>
        <v>2592x1944  30.48fps</v>
      </c>
      <c r="D4" s="128"/>
      <c r="E4" s="38" t="str">
        <f>E12&amp;"x"&amp;E13&amp;"  " &amp;E14&amp;"fps"</f>
        <v>2592x1944  15.01fps</v>
      </c>
      <c r="F4" s="128"/>
      <c r="G4" s="39" t="str">
        <f>G12&amp;"x"&amp;G13&amp;"  " &amp;G14&amp;"fps"</f>
        <v>2592x1944  30.08fps</v>
      </c>
      <c r="H4" s="40"/>
      <c r="I4" s="41" t="str">
        <f>I12&amp;"x"&amp;I13&amp;"  " &amp;I14&amp;"fps"</f>
        <v>2608x1960  20.6fps</v>
      </c>
      <c r="J4" s="40"/>
    </row>
    <row r="5" spans="2:10" ht="15.75" thickBot="1">
      <c r="B5" s="42"/>
      <c r="C5" s="43" t="str">
        <f>IF(LEFT(D60, 1)="0", "Full", IF(LEFT(D60, 1)="2", "2-bin", "4-bin"))</f>
        <v>Full</v>
      </c>
      <c r="D5" s="44"/>
      <c r="E5" s="43" t="str">
        <f t="shared" ref="E5" si="3">IF(LEFT(F60, 1)="0", "Full", IF(LEFT(F60, 1)="2", "2-bin", "4-bin"))</f>
        <v>Full</v>
      </c>
      <c r="F5" s="44"/>
      <c r="G5" s="45" t="str">
        <f t="shared" ref="G5" si="4">IF(LEFT(H60, 1)="0", "Full", IF(LEFT(H60, 1)="2", "2-bin", "4-bin"))</f>
        <v>Full</v>
      </c>
      <c r="H5" s="46"/>
      <c r="I5" s="45" t="str">
        <f t="shared" ref="I5" si="5">IF(LEFT(J60, 1)="0", "Full", IF(LEFT(J60, 1)="2", "2-bin", "4-bin"))</f>
        <v>Full</v>
      </c>
      <c r="J5" s="46"/>
    </row>
    <row r="6" spans="2:10">
      <c r="B6" s="47" t="s">
        <v>104</v>
      </c>
      <c r="C6" s="48">
        <f>HEX2DEC(D26&amp;D27)/256</f>
        <v>26</v>
      </c>
      <c r="D6" s="49" t="s">
        <v>105</v>
      </c>
      <c r="E6" s="48">
        <f>HEX2DEC(F26&amp;F27)/256</f>
        <v>26</v>
      </c>
      <c r="F6" s="49" t="s">
        <v>105</v>
      </c>
      <c r="G6" s="48">
        <f>HEX2DEC(H26&amp;H27)/256</f>
        <v>24</v>
      </c>
      <c r="H6" s="49" t="s">
        <v>105</v>
      </c>
      <c r="I6" s="48">
        <f>HEX2DEC(J26&amp;J27)/256</f>
        <v>24</v>
      </c>
      <c r="J6" s="49" t="s">
        <v>105</v>
      </c>
    </row>
    <row r="7" spans="2:10">
      <c r="B7" s="50" t="s">
        <v>106</v>
      </c>
      <c r="C7" s="51">
        <f>C6/HEX2DEC(D28)*HEX2DEC(D29&amp;D30)/(2^HEX2DEC(D34))/6*2</f>
        <v>188.5</v>
      </c>
      <c r="D7" s="52" t="s">
        <v>105</v>
      </c>
      <c r="E7" s="51">
        <f>E6/HEX2DEC(F28)*HEX2DEC(F29&amp;F30)/(2^HEX2DEC(F34))/6*2</f>
        <v>188.5</v>
      </c>
      <c r="F7" s="52" t="s">
        <v>105</v>
      </c>
      <c r="G7" s="53">
        <f>G6/HEX2DEC(H28)*HEX2DEC(H29&amp;H30)/(2^HEX2DEC(H34))/6*2</f>
        <v>190</v>
      </c>
      <c r="H7" s="52" t="s">
        <v>105</v>
      </c>
      <c r="I7" s="53">
        <f>I6/HEX2DEC(J28)*HEX2DEC(J29&amp;J30)/(2^HEX2DEC(J34))/6*2</f>
        <v>190</v>
      </c>
      <c r="J7" s="52" t="s">
        <v>105</v>
      </c>
    </row>
    <row r="8" spans="2:10">
      <c r="B8" s="50" t="s">
        <v>107</v>
      </c>
      <c r="C8" s="54">
        <f>C6/HEX2DEC(D28)*HEX2DEC(D29&amp;D30)/(2^HEX2DEC(D34))/5</f>
        <v>113.1</v>
      </c>
      <c r="D8" s="52" t="s">
        <v>105</v>
      </c>
      <c r="E8" s="54">
        <f>E6/HEX2DEC(F28)*HEX2DEC(F29&amp;F30)/(2^HEX2DEC(F34))/5</f>
        <v>113.1</v>
      </c>
      <c r="F8" s="52" t="s">
        <v>105</v>
      </c>
      <c r="G8" s="54">
        <f>G6/HEX2DEC(H28)*HEX2DEC(H29&amp;H30)/(2^HEX2DEC(H34))/5</f>
        <v>114</v>
      </c>
      <c r="H8" s="52" t="s">
        <v>105</v>
      </c>
      <c r="I8" s="54">
        <f>I6/HEX2DEC(J28)*HEX2DEC(J29&amp;J30)/(2^HEX2DEC(J34))/5</f>
        <v>114</v>
      </c>
      <c r="J8" s="52" t="s">
        <v>105</v>
      </c>
    </row>
    <row r="9" spans="2:10">
      <c r="B9" s="50" t="s">
        <v>108</v>
      </c>
      <c r="C9" s="55">
        <f>C6/HEX2DEC(D31)*HEX2DEC(D32&amp;D33)/(2^HEX2DEC(D35))</f>
        <v>871</v>
      </c>
      <c r="D9" s="56" t="s">
        <v>109</v>
      </c>
      <c r="E9" s="55">
        <f>E6/HEX2DEC(F31)*HEX2DEC(F32&amp;F33)/(2^HEX2DEC(F35))</f>
        <v>442</v>
      </c>
      <c r="F9" s="56" t="s">
        <v>109</v>
      </c>
      <c r="G9" s="55">
        <f>G6/HEX2DEC(H31)*HEX2DEC(H32&amp;H33)/(2^HEX2DEC(H35))</f>
        <v>840</v>
      </c>
      <c r="H9" s="56" t="s">
        <v>109</v>
      </c>
      <c r="I9" s="55">
        <f>I6/HEX2DEC(J31)*HEX2DEC(J32&amp;J33)/(2^HEX2DEC(J35))</f>
        <v>600</v>
      </c>
      <c r="J9" s="56" t="s">
        <v>109</v>
      </c>
    </row>
    <row r="10" spans="2:10">
      <c r="B10" s="50" t="s">
        <v>110</v>
      </c>
      <c r="C10" s="57">
        <f>HEX2DEC(D51&amp;D52)-HEX2DEC(D47&amp;D48)+1</f>
        <v>2592</v>
      </c>
      <c r="D10" s="52" t="s">
        <v>111</v>
      </c>
      <c r="E10" s="57">
        <f>HEX2DEC(F51&amp;F52)-HEX2DEC(F47&amp;F48)+1</f>
        <v>2592</v>
      </c>
      <c r="F10" s="52" t="s">
        <v>111</v>
      </c>
      <c r="G10" s="57">
        <f>HEX2DEC(H51&amp;H52)-HEX2DEC(H47&amp;H48)+1</f>
        <v>2592</v>
      </c>
      <c r="H10" s="52" t="s">
        <v>111</v>
      </c>
      <c r="I10" s="57">
        <f>HEX2DEC(J51&amp;J52)-HEX2DEC(J47&amp;J48)+1</f>
        <v>2608</v>
      </c>
      <c r="J10" s="52" t="s">
        <v>111</v>
      </c>
    </row>
    <row r="11" spans="2:10">
      <c r="B11" s="50" t="s">
        <v>112</v>
      </c>
      <c r="C11" s="57">
        <f>HEX2DEC(D53&amp;D54)-HEX2DEC(D49&amp;D50)+1</f>
        <v>1944</v>
      </c>
      <c r="D11" s="52" t="s">
        <v>111</v>
      </c>
      <c r="E11" s="57">
        <f>HEX2DEC(F53&amp;F54)-HEX2DEC(F49&amp;F50)+1</f>
        <v>1944</v>
      </c>
      <c r="F11" s="52" t="s">
        <v>111</v>
      </c>
      <c r="G11" s="57">
        <f>HEX2DEC(H53&amp;H54)-HEX2DEC(H49&amp;H50)+1</f>
        <v>1944</v>
      </c>
      <c r="H11" s="52" t="s">
        <v>111</v>
      </c>
      <c r="I11" s="57">
        <f>HEX2DEC(J53&amp;J54)-HEX2DEC(J49&amp;J50)+1</f>
        <v>1960</v>
      </c>
      <c r="J11" s="52" t="s">
        <v>111</v>
      </c>
    </row>
    <row r="12" spans="2:10">
      <c r="B12" s="50" t="s">
        <v>113</v>
      </c>
      <c r="C12" s="57">
        <f>HEX2DEC(D55&amp;D56)</f>
        <v>2592</v>
      </c>
      <c r="D12" s="52" t="s">
        <v>111</v>
      </c>
      <c r="E12" s="57">
        <f>HEX2DEC(F55&amp;F56)</f>
        <v>2592</v>
      </c>
      <c r="F12" s="52" t="s">
        <v>111</v>
      </c>
      <c r="G12" s="57">
        <f>HEX2DEC(H55&amp;H56)</f>
        <v>2592</v>
      </c>
      <c r="H12" s="52" t="s">
        <v>111</v>
      </c>
      <c r="I12" s="57">
        <f>HEX2DEC(J55&amp;J56)</f>
        <v>2608</v>
      </c>
      <c r="J12" s="52" t="s">
        <v>111</v>
      </c>
    </row>
    <row r="13" spans="2:10">
      <c r="B13" s="50" t="s">
        <v>114</v>
      </c>
      <c r="C13" s="57">
        <f>HEX2DEC(D57&amp;D58)</f>
        <v>1944</v>
      </c>
      <c r="D13" s="52" t="s">
        <v>111</v>
      </c>
      <c r="E13" s="57">
        <f>HEX2DEC(F57&amp;F58)</f>
        <v>1944</v>
      </c>
      <c r="F13" s="52" t="s">
        <v>111</v>
      </c>
      <c r="G13" s="57">
        <f>HEX2DEC(H57&amp;H58)</f>
        <v>1944</v>
      </c>
      <c r="H13" s="52" t="s">
        <v>111</v>
      </c>
      <c r="I13" s="57">
        <f>HEX2DEC(J57&amp;J58)</f>
        <v>1960</v>
      </c>
      <c r="J13" s="52" t="s">
        <v>111</v>
      </c>
    </row>
    <row r="14" spans="2:10">
      <c r="B14" s="58" t="s">
        <v>115</v>
      </c>
      <c r="C14" s="59">
        <f>ROUND(C7/C17/C19*1000000,2)</f>
        <v>30.48</v>
      </c>
      <c r="D14" s="60" t="s">
        <v>116</v>
      </c>
      <c r="E14" s="59">
        <f>ROUND(E7/E17/E19*1000000,2)</f>
        <v>15.01</v>
      </c>
      <c r="F14" s="60" t="s">
        <v>116</v>
      </c>
      <c r="G14" s="59">
        <f>ROUND(G7/G17/G19*1000000,2)</f>
        <v>30.08</v>
      </c>
      <c r="H14" s="60" t="s">
        <v>116</v>
      </c>
      <c r="I14" s="59">
        <f>ROUND(I7/I17/I19*1000000,2)</f>
        <v>20.6</v>
      </c>
      <c r="J14" s="60" t="s">
        <v>116</v>
      </c>
    </row>
    <row r="15" spans="2:10">
      <c r="B15" s="50" t="s">
        <v>117</v>
      </c>
      <c r="C15" s="61" t="s">
        <v>118</v>
      </c>
      <c r="D15" s="52"/>
      <c r="E15" s="61" t="s">
        <v>118</v>
      </c>
      <c r="F15" s="52"/>
      <c r="G15" s="61" t="s">
        <v>118</v>
      </c>
      <c r="H15" s="52"/>
      <c r="I15" s="61" t="s">
        <v>118</v>
      </c>
      <c r="J15" s="52"/>
    </row>
    <row r="16" spans="2:10">
      <c r="B16" s="62" t="s">
        <v>119</v>
      </c>
      <c r="C16" s="61">
        <v>64</v>
      </c>
      <c r="D16" s="52"/>
      <c r="E16" s="61">
        <v>64</v>
      </c>
      <c r="F16" s="52"/>
      <c r="G16" s="61">
        <v>64</v>
      </c>
      <c r="H16" s="52"/>
      <c r="I16" s="61">
        <v>64</v>
      </c>
      <c r="J16" s="52"/>
    </row>
    <row r="17" spans="2:10">
      <c r="B17" s="50" t="s">
        <v>120</v>
      </c>
      <c r="C17" s="57">
        <f>HEX2DEC(D68&amp;D69)</f>
        <v>3112</v>
      </c>
      <c r="D17" s="52" t="s">
        <v>111</v>
      </c>
      <c r="E17" s="57">
        <f>HEX2DEC(F68&amp;F69)</f>
        <v>6224</v>
      </c>
      <c r="F17" s="52" t="s">
        <v>111</v>
      </c>
      <c r="G17" s="57">
        <f>HEX2DEC(H68&amp;H69)</f>
        <v>3112</v>
      </c>
      <c r="H17" s="52" t="s">
        <v>111</v>
      </c>
      <c r="I17" s="57">
        <f>HEX2DEC(J68&amp;J69)</f>
        <v>4544</v>
      </c>
      <c r="J17" s="52" t="s">
        <v>111</v>
      </c>
    </row>
    <row r="18" spans="2:10">
      <c r="B18" s="50" t="s">
        <v>121</v>
      </c>
      <c r="C18" s="61">
        <f>C17-C12</f>
        <v>520</v>
      </c>
      <c r="D18" s="52" t="s">
        <v>111</v>
      </c>
      <c r="E18" s="61">
        <f>E17-E12</f>
        <v>3632</v>
      </c>
      <c r="F18" s="52" t="s">
        <v>111</v>
      </c>
      <c r="G18" s="61">
        <f>G17-G12</f>
        <v>520</v>
      </c>
      <c r="H18" s="52" t="s">
        <v>111</v>
      </c>
      <c r="I18" s="61">
        <f>I17-I12</f>
        <v>1936</v>
      </c>
      <c r="J18" s="52" t="s">
        <v>111</v>
      </c>
    </row>
    <row r="19" spans="2:10">
      <c r="B19" s="50" t="s">
        <v>122</v>
      </c>
      <c r="C19" s="57">
        <f>HEX2DEC(D66&amp;D67)</f>
        <v>1987</v>
      </c>
      <c r="D19" s="52" t="s">
        <v>123</v>
      </c>
      <c r="E19" s="57">
        <f>HEX2DEC(F66&amp;F67)</f>
        <v>2018</v>
      </c>
      <c r="F19" s="52" t="s">
        <v>123</v>
      </c>
      <c r="G19" s="57">
        <f>HEX2DEC(H66&amp;H67)</f>
        <v>2030</v>
      </c>
      <c r="H19" s="52" t="s">
        <v>123</v>
      </c>
      <c r="I19" s="57">
        <f>HEX2DEC(J66&amp;J67)</f>
        <v>2030</v>
      </c>
      <c r="J19" s="52" t="s">
        <v>123</v>
      </c>
    </row>
    <row r="20" spans="2:10">
      <c r="B20" s="50" t="s">
        <v>124</v>
      </c>
      <c r="C20" s="57">
        <f>C19-C13</f>
        <v>43</v>
      </c>
      <c r="D20" s="52" t="s">
        <v>123</v>
      </c>
      <c r="E20" s="57">
        <f>E19-E13</f>
        <v>74</v>
      </c>
      <c r="F20" s="52" t="s">
        <v>123</v>
      </c>
      <c r="G20" s="57">
        <f>G19-G13</f>
        <v>86</v>
      </c>
      <c r="H20" s="52" t="s">
        <v>123</v>
      </c>
      <c r="I20" s="57">
        <f>I19-I13</f>
        <v>70</v>
      </c>
      <c r="J20" s="52" t="s">
        <v>123</v>
      </c>
    </row>
    <row r="21" spans="2:10">
      <c r="B21" s="50" t="s">
        <v>125</v>
      </c>
      <c r="C21" s="63">
        <f>C20*C17/C7/1000</f>
        <v>0.70989920424403186</v>
      </c>
      <c r="D21" s="52" t="s">
        <v>126</v>
      </c>
      <c r="E21" s="63">
        <f>E20*E17/E7/1000</f>
        <v>2.4433740053050395</v>
      </c>
      <c r="F21" s="52" t="s">
        <v>126</v>
      </c>
      <c r="G21" s="63">
        <f>G20*G17/G7/1000</f>
        <v>1.4085894736842106</v>
      </c>
      <c r="H21" s="52" t="s">
        <v>126</v>
      </c>
      <c r="I21" s="63">
        <f>I20*I17/I7/1000</f>
        <v>1.6741052631578948</v>
      </c>
      <c r="J21" s="52" t="s">
        <v>126</v>
      </c>
    </row>
    <row r="22" spans="2:10">
      <c r="B22" s="50" t="s">
        <v>127</v>
      </c>
      <c r="C22" s="61">
        <f>HEX2DEC(D38)+1</f>
        <v>2</v>
      </c>
      <c r="D22" s="52" t="s">
        <v>128</v>
      </c>
      <c r="E22" s="61">
        <f>HEX2DEC(F38)+1</f>
        <v>2</v>
      </c>
      <c r="F22" s="52" t="s">
        <v>128</v>
      </c>
      <c r="G22" s="61">
        <f>HEX2DEC(H38)+1</f>
        <v>2</v>
      </c>
      <c r="H22" s="52" t="s">
        <v>128</v>
      </c>
      <c r="I22" s="61">
        <f>HEX2DEC(J38)+1</f>
        <v>2</v>
      </c>
      <c r="J22" s="52" t="s">
        <v>128</v>
      </c>
    </row>
    <row r="23" spans="2:10" ht="15.75" thickBot="1">
      <c r="B23" s="64" t="s">
        <v>129</v>
      </c>
      <c r="C23" s="65">
        <f>ROUND((HEX2DEC(D72&amp;D73)*C17+HEX2DEC(D70&amp;D71))/C7/1000,2)</f>
        <v>0.05</v>
      </c>
      <c r="D23" s="66" t="s">
        <v>126</v>
      </c>
      <c r="E23" s="65">
        <f>ROUND((HEX2DEC(F72&amp;F73)*E17+HEX2DEC(F70&amp;F71))/E7/1000,2)</f>
        <v>0.1</v>
      </c>
      <c r="F23" s="66" t="s">
        <v>126</v>
      </c>
      <c r="G23" s="65">
        <f>ROUND((HEX2DEC(H72&amp;H73)*G17+HEX2DEC(H70&amp;H71))/G7/1000,2)</f>
        <v>0.05</v>
      </c>
      <c r="H23" s="66" t="s">
        <v>126</v>
      </c>
      <c r="I23" s="65">
        <f>ROUND((HEX2DEC(J72&amp;J73)*I17+HEX2DEC(J70&amp;J71))/I7/1000,2)</f>
        <v>7.0000000000000007E-2</v>
      </c>
      <c r="J23" s="66" t="s">
        <v>126</v>
      </c>
    </row>
    <row r="24" spans="2:10" ht="15.75" thickBot="1">
      <c r="B24" s="67" t="s">
        <v>130</v>
      </c>
      <c r="C24" s="68" t="s">
        <v>131</v>
      </c>
      <c r="D24" s="68" t="s">
        <v>132</v>
      </c>
      <c r="E24" s="69" t="s">
        <v>133</v>
      </c>
      <c r="F24" s="68" t="s">
        <v>132</v>
      </c>
      <c r="G24" s="69" t="s">
        <v>133</v>
      </c>
      <c r="H24" s="67" t="s">
        <v>132</v>
      </c>
      <c r="I24" s="68" t="s">
        <v>131</v>
      </c>
      <c r="J24" s="67" t="s">
        <v>132</v>
      </c>
    </row>
    <row r="25" spans="2:10">
      <c r="B25" s="70" t="s">
        <v>134</v>
      </c>
      <c r="C25" s="71" t="s">
        <v>32</v>
      </c>
      <c r="D25" s="71" t="s">
        <v>135</v>
      </c>
      <c r="E25" s="72" t="s">
        <v>32</v>
      </c>
      <c r="F25" s="71" t="s">
        <v>33</v>
      </c>
      <c r="G25" s="72" t="s">
        <v>32</v>
      </c>
      <c r="H25" s="73" t="s">
        <v>33</v>
      </c>
      <c r="I25" s="71" t="s">
        <v>32</v>
      </c>
      <c r="J25" s="73" t="s">
        <v>135</v>
      </c>
    </row>
    <row r="26" spans="2:10">
      <c r="B26" s="74" t="s">
        <v>136</v>
      </c>
      <c r="C26" s="75" t="s">
        <v>137</v>
      </c>
      <c r="D26" s="76" t="s">
        <v>138</v>
      </c>
      <c r="E26" s="75" t="s">
        <v>139</v>
      </c>
      <c r="F26" s="76" t="s">
        <v>138</v>
      </c>
      <c r="G26" s="75" t="s">
        <v>139</v>
      </c>
      <c r="H26" s="77">
        <v>18</v>
      </c>
      <c r="I26" s="78" t="s">
        <v>137</v>
      </c>
      <c r="J26" s="77">
        <v>18</v>
      </c>
    </row>
    <row r="27" spans="2:10" ht="15.75" thickBot="1">
      <c r="B27" s="79" t="s">
        <v>140</v>
      </c>
      <c r="C27" s="80" t="s">
        <v>141</v>
      </c>
      <c r="D27" s="81" t="s">
        <v>39</v>
      </c>
      <c r="E27" s="80" t="s">
        <v>142</v>
      </c>
      <c r="F27" s="81" t="s">
        <v>39</v>
      </c>
      <c r="G27" s="80" t="s">
        <v>142</v>
      </c>
      <c r="H27" s="82" t="s">
        <v>33</v>
      </c>
      <c r="I27" s="83" t="s">
        <v>141</v>
      </c>
      <c r="J27" s="82" t="s">
        <v>135</v>
      </c>
    </row>
    <row r="28" spans="2:10">
      <c r="B28" s="84" t="s">
        <v>143</v>
      </c>
      <c r="C28" s="85" t="s">
        <v>144</v>
      </c>
      <c r="D28" s="86" t="s">
        <v>145</v>
      </c>
      <c r="E28" s="87" t="s">
        <v>146</v>
      </c>
      <c r="F28" s="86" t="s">
        <v>145</v>
      </c>
      <c r="G28" s="87" t="s">
        <v>146</v>
      </c>
      <c r="H28" s="88" t="s">
        <v>145</v>
      </c>
      <c r="I28" s="85" t="s">
        <v>144</v>
      </c>
      <c r="J28" s="88" t="s">
        <v>145</v>
      </c>
    </row>
    <row r="29" spans="2:10">
      <c r="B29" s="89" t="s">
        <v>147</v>
      </c>
      <c r="C29" s="90" t="s">
        <v>148</v>
      </c>
      <c r="D29" s="91" t="s">
        <v>39</v>
      </c>
      <c r="E29" s="92" t="s">
        <v>149</v>
      </c>
      <c r="F29" s="91" t="s">
        <v>39</v>
      </c>
      <c r="G29" s="92" t="s">
        <v>149</v>
      </c>
      <c r="H29" s="93" t="s">
        <v>33</v>
      </c>
      <c r="I29" s="90" t="s">
        <v>148</v>
      </c>
      <c r="J29" s="93" t="s">
        <v>135</v>
      </c>
    </row>
    <row r="30" spans="2:10">
      <c r="B30" s="94" t="s">
        <v>150</v>
      </c>
      <c r="C30" s="90" t="s">
        <v>151</v>
      </c>
      <c r="D30" s="95" t="s">
        <v>152</v>
      </c>
      <c r="E30" s="92" t="s">
        <v>153</v>
      </c>
      <c r="F30" s="95" t="s">
        <v>152</v>
      </c>
      <c r="G30" s="92" t="s">
        <v>153</v>
      </c>
      <c r="H30" s="96" t="s">
        <v>154</v>
      </c>
      <c r="I30" s="90" t="s">
        <v>151</v>
      </c>
      <c r="J30" s="96" t="s">
        <v>154</v>
      </c>
    </row>
    <row r="31" spans="2:10">
      <c r="B31" s="97" t="s">
        <v>155</v>
      </c>
      <c r="C31" s="98" t="s">
        <v>156</v>
      </c>
      <c r="D31" s="95" t="s">
        <v>145</v>
      </c>
      <c r="E31" s="99" t="s">
        <v>156</v>
      </c>
      <c r="F31" s="95" t="s">
        <v>145</v>
      </c>
      <c r="G31" s="99" t="s">
        <v>156</v>
      </c>
      <c r="H31" s="100" t="s">
        <v>145</v>
      </c>
      <c r="I31" s="98" t="s">
        <v>156</v>
      </c>
      <c r="J31" s="100" t="s">
        <v>145</v>
      </c>
    </row>
    <row r="32" spans="2:10">
      <c r="B32" s="97" t="s">
        <v>157</v>
      </c>
      <c r="C32" s="98" t="s">
        <v>158</v>
      </c>
      <c r="D32" s="91" t="s">
        <v>33</v>
      </c>
      <c r="E32" s="99" t="s">
        <v>159</v>
      </c>
      <c r="F32" s="91" t="s">
        <v>33</v>
      </c>
      <c r="G32" s="99" t="s">
        <v>158</v>
      </c>
      <c r="H32" s="93" t="s">
        <v>33</v>
      </c>
      <c r="I32" s="98" t="s">
        <v>158</v>
      </c>
      <c r="J32" s="93" t="s">
        <v>135</v>
      </c>
    </row>
    <row r="33" spans="2:10">
      <c r="B33" s="97" t="s">
        <v>160</v>
      </c>
      <c r="C33" s="98" t="s">
        <v>161</v>
      </c>
      <c r="D33" s="91" t="s">
        <v>162</v>
      </c>
      <c r="E33" s="99" t="s">
        <v>161</v>
      </c>
      <c r="F33" s="91" t="s">
        <v>163</v>
      </c>
      <c r="G33" s="99" t="s">
        <v>161</v>
      </c>
      <c r="H33" s="93" t="s">
        <v>164</v>
      </c>
      <c r="I33" s="98" t="s">
        <v>161</v>
      </c>
      <c r="J33" s="93" t="s">
        <v>165</v>
      </c>
    </row>
    <row r="34" spans="2:10">
      <c r="B34" s="97" t="s">
        <v>166</v>
      </c>
      <c r="C34" s="98" t="s">
        <v>167</v>
      </c>
      <c r="D34" s="91" t="s">
        <v>39</v>
      </c>
      <c r="E34" s="99" t="s">
        <v>168</v>
      </c>
      <c r="F34" s="91" t="s">
        <v>39</v>
      </c>
      <c r="G34" s="99" t="s">
        <v>168</v>
      </c>
      <c r="H34" s="93" t="s">
        <v>33</v>
      </c>
      <c r="I34" s="98" t="s">
        <v>167</v>
      </c>
      <c r="J34" s="93" t="s">
        <v>135</v>
      </c>
    </row>
    <row r="35" spans="2:10" ht="15.75" thickBot="1">
      <c r="B35" s="97" t="s">
        <v>169</v>
      </c>
      <c r="C35" s="98" t="s">
        <v>170</v>
      </c>
      <c r="D35" s="91" t="s">
        <v>39</v>
      </c>
      <c r="E35" s="99" t="s">
        <v>171</v>
      </c>
      <c r="F35" s="91" t="s">
        <v>172</v>
      </c>
      <c r="G35" s="99" t="s">
        <v>171</v>
      </c>
      <c r="H35" s="93" t="s">
        <v>33</v>
      </c>
      <c r="I35" s="98" t="s">
        <v>170</v>
      </c>
      <c r="J35" s="93" t="s">
        <v>135</v>
      </c>
    </row>
    <row r="36" spans="2:10">
      <c r="B36" s="101" t="s">
        <v>173</v>
      </c>
      <c r="C36" s="102" t="s">
        <v>174</v>
      </c>
      <c r="D36" s="103" t="s">
        <v>67</v>
      </c>
      <c r="E36" s="102" t="s">
        <v>174</v>
      </c>
      <c r="F36" s="103" t="s">
        <v>67</v>
      </c>
      <c r="G36" s="102" t="s">
        <v>174</v>
      </c>
      <c r="H36" s="104" t="s">
        <v>175</v>
      </c>
      <c r="I36" s="105" t="s">
        <v>174</v>
      </c>
      <c r="J36" s="104" t="s">
        <v>175</v>
      </c>
    </row>
    <row r="37" spans="2:10">
      <c r="B37" s="106" t="s">
        <v>176</v>
      </c>
      <c r="C37" s="99" t="s">
        <v>177</v>
      </c>
      <c r="D37" s="91" t="s">
        <v>67</v>
      </c>
      <c r="E37" s="99" t="s">
        <v>177</v>
      </c>
      <c r="F37" s="91" t="s">
        <v>67</v>
      </c>
      <c r="G37" s="99" t="s">
        <v>177</v>
      </c>
      <c r="H37" s="107" t="s">
        <v>175</v>
      </c>
      <c r="I37" s="98" t="s">
        <v>177</v>
      </c>
      <c r="J37" s="107" t="s">
        <v>175</v>
      </c>
    </row>
    <row r="38" spans="2:10">
      <c r="B38" s="106" t="s">
        <v>178</v>
      </c>
      <c r="C38" s="99" t="s">
        <v>179</v>
      </c>
      <c r="D38" s="91" t="s">
        <v>35</v>
      </c>
      <c r="E38" s="99" t="s">
        <v>180</v>
      </c>
      <c r="F38" s="91" t="s">
        <v>35</v>
      </c>
      <c r="G38" s="99" t="s">
        <v>180</v>
      </c>
      <c r="H38" s="107" t="s">
        <v>172</v>
      </c>
      <c r="I38" s="98" t="s">
        <v>179</v>
      </c>
      <c r="J38" s="107" t="s">
        <v>181</v>
      </c>
    </row>
    <row r="39" spans="2:10">
      <c r="B39" s="106" t="s">
        <v>182</v>
      </c>
      <c r="C39" s="99" t="s">
        <v>183</v>
      </c>
      <c r="D39" s="91" t="s">
        <v>184</v>
      </c>
      <c r="E39" s="99" t="s">
        <v>183</v>
      </c>
      <c r="F39" s="91" t="s">
        <v>172</v>
      </c>
      <c r="G39" s="99" t="s">
        <v>185</v>
      </c>
      <c r="H39" s="107" t="s">
        <v>186</v>
      </c>
      <c r="I39" s="98" t="s">
        <v>183</v>
      </c>
      <c r="J39" s="107" t="s">
        <v>187</v>
      </c>
    </row>
    <row r="40" spans="2:10">
      <c r="B40" s="106" t="s">
        <v>188</v>
      </c>
      <c r="C40" s="99" t="s">
        <v>189</v>
      </c>
      <c r="D40" s="91" t="s">
        <v>190</v>
      </c>
      <c r="E40" s="99" t="s">
        <v>189</v>
      </c>
      <c r="F40" s="91" t="s">
        <v>191</v>
      </c>
      <c r="G40" s="99" t="s">
        <v>192</v>
      </c>
      <c r="H40" s="107" t="s">
        <v>193</v>
      </c>
      <c r="I40" s="98" t="s">
        <v>189</v>
      </c>
      <c r="J40" s="107">
        <v>58</v>
      </c>
    </row>
    <row r="41" spans="2:10">
      <c r="B41" s="106" t="s">
        <v>194</v>
      </c>
      <c r="C41" s="99" t="s">
        <v>195</v>
      </c>
      <c r="D41" s="91" t="s">
        <v>39</v>
      </c>
      <c r="E41" s="99" t="s">
        <v>195</v>
      </c>
      <c r="F41" s="91" t="s">
        <v>39</v>
      </c>
      <c r="G41" s="99" t="s">
        <v>195</v>
      </c>
      <c r="H41" s="107" t="s">
        <v>33</v>
      </c>
      <c r="I41" s="98" t="s">
        <v>195</v>
      </c>
      <c r="J41" s="107" t="s">
        <v>135</v>
      </c>
    </row>
    <row r="42" spans="2:10">
      <c r="B42" s="106" t="s">
        <v>196</v>
      </c>
      <c r="C42" s="99" t="s">
        <v>197</v>
      </c>
      <c r="D42" s="91" t="s">
        <v>39</v>
      </c>
      <c r="E42" s="99" t="s">
        <v>197</v>
      </c>
      <c r="F42" s="91" t="s">
        <v>39</v>
      </c>
      <c r="G42" s="99" t="s">
        <v>197</v>
      </c>
      <c r="H42" s="107" t="s">
        <v>33</v>
      </c>
      <c r="I42" s="98" t="s">
        <v>197</v>
      </c>
      <c r="J42" s="107" t="s">
        <v>135</v>
      </c>
    </row>
    <row r="43" spans="2:10">
      <c r="B43" s="106" t="s">
        <v>198</v>
      </c>
      <c r="C43" s="99">
        <v>3929</v>
      </c>
      <c r="D43" s="91" t="s">
        <v>87</v>
      </c>
      <c r="E43" s="99">
        <v>3929</v>
      </c>
      <c r="F43" s="91" t="s">
        <v>87</v>
      </c>
      <c r="G43" s="99">
        <v>3929</v>
      </c>
      <c r="H43" s="107" t="s">
        <v>199</v>
      </c>
      <c r="I43" s="98">
        <v>3929</v>
      </c>
      <c r="J43" s="107" t="s">
        <v>199</v>
      </c>
    </row>
    <row r="44" spans="2:10">
      <c r="B44" s="106" t="s">
        <v>200</v>
      </c>
      <c r="C44" s="99" t="s">
        <v>201</v>
      </c>
      <c r="D44" s="98" t="s">
        <v>199</v>
      </c>
      <c r="E44" s="99" t="s">
        <v>201</v>
      </c>
      <c r="F44" s="98" t="s">
        <v>199</v>
      </c>
      <c r="G44" s="99" t="s">
        <v>201</v>
      </c>
      <c r="H44" s="107" t="s">
        <v>202</v>
      </c>
      <c r="I44" s="98" t="s">
        <v>201</v>
      </c>
      <c r="J44" s="107" t="s">
        <v>202</v>
      </c>
    </row>
    <row r="45" spans="2:10">
      <c r="B45" s="106" t="s">
        <v>203</v>
      </c>
      <c r="C45" s="99" t="s">
        <v>204</v>
      </c>
      <c r="D45" s="98" t="s">
        <v>205</v>
      </c>
      <c r="E45" s="99" t="s">
        <v>204</v>
      </c>
      <c r="F45" s="98" t="s">
        <v>205</v>
      </c>
      <c r="G45" s="99" t="s">
        <v>204</v>
      </c>
      <c r="H45" s="107" t="s">
        <v>206</v>
      </c>
      <c r="I45" s="98" t="s">
        <v>204</v>
      </c>
      <c r="J45" s="107" t="s">
        <v>206</v>
      </c>
    </row>
    <row r="46" spans="2:10" ht="15.75" thickBot="1">
      <c r="B46" s="106" t="s">
        <v>207</v>
      </c>
      <c r="C46" s="80" t="s">
        <v>208</v>
      </c>
      <c r="D46" s="82" t="s">
        <v>39</v>
      </c>
      <c r="E46" s="80" t="s">
        <v>208</v>
      </c>
      <c r="F46" s="82" t="s">
        <v>39</v>
      </c>
      <c r="G46" s="80" t="s">
        <v>208</v>
      </c>
      <c r="H46" s="82" t="s">
        <v>39</v>
      </c>
      <c r="I46" s="80" t="s">
        <v>208</v>
      </c>
      <c r="J46" s="82" t="s">
        <v>39</v>
      </c>
    </row>
    <row r="47" spans="2:10">
      <c r="B47" s="101" t="s">
        <v>209</v>
      </c>
      <c r="C47" s="102" t="s">
        <v>5</v>
      </c>
      <c r="D47" s="103" t="s">
        <v>39</v>
      </c>
      <c r="E47" s="102" t="s">
        <v>5</v>
      </c>
      <c r="F47" s="103" t="s">
        <v>39</v>
      </c>
      <c r="G47" s="102" t="s">
        <v>5</v>
      </c>
      <c r="H47" s="108" t="s">
        <v>39</v>
      </c>
      <c r="I47" s="105" t="s">
        <v>5</v>
      </c>
      <c r="J47" s="108" t="s">
        <v>39</v>
      </c>
    </row>
    <row r="48" spans="2:10">
      <c r="B48" s="106" t="s">
        <v>210</v>
      </c>
      <c r="C48" s="99" t="s">
        <v>211</v>
      </c>
      <c r="D48" s="91" t="s">
        <v>59</v>
      </c>
      <c r="E48" s="99" t="s">
        <v>211</v>
      </c>
      <c r="F48" s="91" t="s">
        <v>59</v>
      </c>
      <c r="G48" s="99" t="s">
        <v>211</v>
      </c>
      <c r="H48" s="109" t="s">
        <v>59</v>
      </c>
      <c r="I48" s="98" t="s">
        <v>211</v>
      </c>
      <c r="J48" s="109" t="s">
        <v>135</v>
      </c>
    </row>
    <row r="49" spans="2:10">
      <c r="B49" s="106" t="s">
        <v>212</v>
      </c>
      <c r="C49" s="99" t="s">
        <v>6</v>
      </c>
      <c r="D49" s="91" t="s">
        <v>135</v>
      </c>
      <c r="E49" s="99" t="s">
        <v>6</v>
      </c>
      <c r="F49" s="91" t="s">
        <v>33</v>
      </c>
      <c r="G49" s="99" t="s">
        <v>6</v>
      </c>
      <c r="H49" s="109" t="s">
        <v>33</v>
      </c>
      <c r="I49" s="98" t="s">
        <v>6</v>
      </c>
      <c r="J49" s="109" t="s">
        <v>135</v>
      </c>
    </row>
    <row r="50" spans="2:10">
      <c r="B50" s="106" t="s">
        <v>213</v>
      </c>
      <c r="C50" s="99" t="s">
        <v>214</v>
      </c>
      <c r="D50" s="91" t="s">
        <v>59</v>
      </c>
      <c r="E50" s="99" t="s">
        <v>214</v>
      </c>
      <c r="F50" s="91" t="s">
        <v>59</v>
      </c>
      <c r="G50" s="99" t="s">
        <v>214</v>
      </c>
      <c r="H50" s="109" t="s">
        <v>59</v>
      </c>
      <c r="I50" s="98" t="s">
        <v>214</v>
      </c>
      <c r="J50" s="109" t="s">
        <v>135</v>
      </c>
    </row>
    <row r="51" spans="2:10">
      <c r="B51" s="106" t="s">
        <v>215</v>
      </c>
      <c r="C51" s="99" t="s">
        <v>7</v>
      </c>
      <c r="D51" s="91" t="s">
        <v>175</v>
      </c>
      <c r="E51" s="99" t="s">
        <v>7</v>
      </c>
      <c r="F51" s="91" t="s">
        <v>175</v>
      </c>
      <c r="G51" s="99" t="s">
        <v>7</v>
      </c>
      <c r="H51" s="109" t="s">
        <v>175</v>
      </c>
      <c r="I51" s="98" t="s">
        <v>7</v>
      </c>
      <c r="J51" s="109" t="s">
        <v>175</v>
      </c>
    </row>
    <row r="52" spans="2:10">
      <c r="B52" s="106" t="s">
        <v>216</v>
      </c>
      <c r="C52" s="99" t="s">
        <v>217</v>
      </c>
      <c r="D52" s="110" t="s">
        <v>218</v>
      </c>
      <c r="E52" s="99" t="s">
        <v>217</v>
      </c>
      <c r="F52" s="110" t="s">
        <v>218</v>
      </c>
      <c r="G52" s="99" t="s">
        <v>217</v>
      </c>
      <c r="H52" s="111" t="s">
        <v>218</v>
      </c>
      <c r="I52" s="98" t="s">
        <v>217</v>
      </c>
      <c r="J52" s="111" t="s">
        <v>219</v>
      </c>
    </row>
    <row r="53" spans="2:10">
      <c r="B53" s="106" t="s">
        <v>220</v>
      </c>
      <c r="C53" s="99" t="s">
        <v>8</v>
      </c>
      <c r="D53" s="110" t="s">
        <v>221</v>
      </c>
      <c r="E53" s="99" t="s">
        <v>8</v>
      </c>
      <c r="F53" s="110" t="s">
        <v>221</v>
      </c>
      <c r="G53" s="99" t="s">
        <v>8</v>
      </c>
      <c r="H53" s="111" t="s">
        <v>221</v>
      </c>
      <c r="I53" s="98" t="s">
        <v>8</v>
      </c>
      <c r="J53" s="111" t="s">
        <v>221</v>
      </c>
    </row>
    <row r="54" spans="2:10">
      <c r="B54" s="106" t="s">
        <v>222</v>
      </c>
      <c r="C54" s="99" t="s">
        <v>223</v>
      </c>
      <c r="D54" s="91" t="s">
        <v>224</v>
      </c>
      <c r="E54" s="99" t="s">
        <v>223</v>
      </c>
      <c r="F54" s="91" t="s">
        <v>224</v>
      </c>
      <c r="G54" s="99" t="s">
        <v>223</v>
      </c>
      <c r="H54" s="109" t="s">
        <v>224</v>
      </c>
      <c r="I54" s="98" t="s">
        <v>223</v>
      </c>
      <c r="J54" s="109" t="s">
        <v>225</v>
      </c>
    </row>
    <row r="55" spans="2:10">
      <c r="B55" s="106" t="s">
        <v>226</v>
      </c>
      <c r="C55" s="99" t="s">
        <v>9</v>
      </c>
      <c r="D55" s="110" t="s">
        <v>175</v>
      </c>
      <c r="E55" s="99" t="s">
        <v>9</v>
      </c>
      <c r="F55" s="110" t="s">
        <v>175</v>
      </c>
      <c r="G55" s="99" t="s">
        <v>9</v>
      </c>
      <c r="H55" s="111" t="s">
        <v>175</v>
      </c>
      <c r="I55" s="98" t="s">
        <v>9</v>
      </c>
      <c r="J55" s="111" t="s">
        <v>175</v>
      </c>
    </row>
    <row r="56" spans="2:10">
      <c r="B56" s="106" t="s">
        <v>227</v>
      </c>
      <c r="C56" s="99" t="s">
        <v>228</v>
      </c>
      <c r="D56" s="91" t="s">
        <v>57</v>
      </c>
      <c r="E56" s="99" t="s">
        <v>228</v>
      </c>
      <c r="F56" s="91" t="s">
        <v>57</v>
      </c>
      <c r="G56" s="99" t="s">
        <v>228</v>
      </c>
      <c r="H56" s="109" t="s">
        <v>57</v>
      </c>
      <c r="I56" s="98" t="s">
        <v>228</v>
      </c>
      <c r="J56" s="109" t="s">
        <v>229</v>
      </c>
    </row>
    <row r="57" spans="2:10">
      <c r="B57" s="106" t="s">
        <v>230</v>
      </c>
      <c r="C57" s="99" t="s">
        <v>10</v>
      </c>
      <c r="D57" s="91" t="s">
        <v>221</v>
      </c>
      <c r="E57" s="99" t="s">
        <v>10</v>
      </c>
      <c r="F57" s="91" t="s">
        <v>221</v>
      </c>
      <c r="G57" s="99" t="s">
        <v>10</v>
      </c>
      <c r="H57" s="109" t="s">
        <v>221</v>
      </c>
      <c r="I57" s="98" t="s">
        <v>10</v>
      </c>
      <c r="J57" s="109" t="s">
        <v>221</v>
      </c>
    </row>
    <row r="58" spans="2:10" ht="15.75" thickBot="1">
      <c r="B58" s="112" t="s">
        <v>231</v>
      </c>
      <c r="C58" s="80" t="s">
        <v>232</v>
      </c>
      <c r="D58" s="81" t="s">
        <v>233</v>
      </c>
      <c r="E58" s="80" t="s">
        <v>232</v>
      </c>
      <c r="F58" s="81" t="s">
        <v>233</v>
      </c>
      <c r="G58" s="80" t="s">
        <v>232</v>
      </c>
      <c r="H58" s="113" t="s">
        <v>233</v>
      </c>
      <c r="I58" s="83" t="s">
        <v>232</v>
      </c>
      <c r="J58" s="113" t="s">
        <v>234</v>
      </c>
    </row>
    <row r="59" spans="2:10">
      <c r="B59" s="106" t="s">
        <v>235</v>
      </c>
      <c r="C59" s="99" t="s">
        <v>11</v>
      </c>
      <c r="D59" s="91" t="s">
        <v>39</v>
      </c>
      <c r="E59" s="99" t="s">
        <v>11</v>
      </c>
      <c r="F59" s="91" t="s">
        <v>39</v>
      </c>
      <c r="G59" s="99" t="s">
        <v>11</v>
      </c>
      <c r="H59" s="109" t="s">
        <v>39</v>
      </c>
      <c r="I59" s="98" t="s">
        <v>11</v>
      </c>
      <c r="J59" s="109" t="s">
        <v>39</v>
      </c>
    </row>
    <row r="60" spans="2:10">
      <c r="B60" s="106" t="s">
        <v>236</v>
      </c>
      <c r="C60" s="99" t="s">
        <v>237</v>
      </c>
      <c r="D60" s="91" t="s">
        <v>39</v>
      </c>
      <c r="E60" s="99" t="s">
        <v>237</v>
      </c>
      <c r="F60" s="91" t="s">
        <v>39</v>
      </c>
      <c r="G60" s="99" t="s">
        <v>237</v>
      </c>
      <c r="H60" s="109" t="s">
        <v>39</v>
      </c>
      <c r="I60" s="98" t="s">
        <v>237</v>
      </c>
      <c r="J60" s="109" t="s">
        <v>39</v>
      </c>
    </row>
    <row r="61" spans="2:10">
      <c r="B61" s="106" t="s">
        <v>238</v>
      </c>
      <c r="C61" s="99" t="s">
        <v>239</v>
      </c>
      <c r="D61" s="91" t="s">
        <v>181</v>
      </c>
      <c r="E61" s="99" t="s">
        <v>240</v>
      </c>
      <c r="F61" s="91" t="s">
        <v>172</v>
      </c>
      <c r="G61" s="99" t="s">
        <v>240</v>
      </c>
      <c r="H61" s="109" t="s">
        <v>172</v>
      </c>
      <c r="I61" s="98" t="s">
        <v>239</v>
      </c>
      <c r="J61" s="109" t="s">
        <v>181</v>
      </c>
    </row>
    <row r="62" spans="2:10">
      <c r="B62" s="106" t="s">
        <v>241</v>
      </c>
      <c r="C62" s="99" t="s">
        <v>242</v>
      </c>
      <c r="D62" s="91" t="s">
        <v>181</v>
      </c>
      <c r="E62" s="99" t="s">
        <v>243</v>
      </c>
      <c r="F62" s="91" t="s">
        <v>172</v>
      </c>
      <c r="G62" s="99" t="s">
        <v>243</v>
      </c>
      <c r="H62" s="109" t="s">
        <v>172</v>
      </c>
      <c r="I62" s="98" t="s">
        <v>243</v>
      </c>
      <c r="J62" s="109" t="s">
        <v>181</v>
      </c>
    </row>
    <row r="63" spans="2:10">
      <c r="B63" s="106" t="s">
        <v>244</v>
      </c>
      <c r="C63" s="99" t="s">
        <v>245</v>
      </c>
      <c r="D63" s="91" t="s">
        <v>181</v>
      </c>
      <c r="E63" s="99" t="s">
        <v>246</v>
      </c>
      <c r="F63" s="91" t="s">
        <v>172</v>
      </c>
      <c r="G63" s="99" t="s">
        <v>246</v>
      </c>
      <c r="H63" s="109" t="s">
        <v>172</v>
      </c>
      <c r="I63" s="98" t="s">
        <v>245</v>
      </c>
      <c r="J63" s="109" t="s">
        <v>181</v>
      </c>
    </row>
    <row r="64" spans="2:10">
      <c r="B64" s="114" t="s">
        <v>247</v>
      </c>
      <c r="C64" s="99" t="s">
        <v>248</v>
      </c>
      <c r="D64" s="91" t="s">
        <v>35</v>
      </c>
      <c r="E64" s="99" t="s">
        <v>248</v>
      </c>
      <c r="F64" s="91" t="s">
        <v>35</v>
      </c>
      <c r="G64" s="99" t="s">
        <v>248</v>
      </c>
      <c r="H64" s="109" t="s">
        <v>35</v>
      </c>
      <c r="I64" s="98" t="s">
        <v>248</v>
      </c>
      <c r="J64" s="109" t="s">
        <v>35</v>
      </c>
    </row>
    <row r="65" spans="2:10" ht="15.75" thickBot="1">
      <c r="B65" s="114" t="s">
        <v>249</v>
      </c>
      <c r="C65" s="99" t="s">
        <v>250</v>
      </c>
      <c r="D65" s="91" t="s">
        <v>135</v>
      </c>
      <c r="E65" s="99" t="s">
        <v>250</v>
      </c>
      <c r="F65" s="91" t="s">
        <v>33</v>
      </c>
      <c r="G65" s="99" t="s">
        <v>250</v>
      </c>
      <c r="H65" s="109" t="s">
        <v>33</v>
      </c>
      <c r="I65" s="98" t="s">
        <v>250</v>
      </c>
      <c r="J65" s="109" t="s">
        <v>135</v>
      </c>
    </row>
    <row r="66" spans="2:10">
      <c r="B66" s="115" t="s">
        <v>251</v>
      </c>
      <c r="C66" s="102" t="s">
        <v>3</v>
      </c>
      <c r="D66" s="105" t="s">
        <v>221</v>
      </c>
      <c r="E66" s="102" t="s">
        <v>3</v>
      </c>
      <c r="F66" s="105" t="s">
        <v>221</v>
      </c>
      <c r="G66" s="102" t="s">
        <v>3</v>
      </c>
      <c r="H66" s="104" t="s">
        <v>221</v>
      </c>
      <c r="I66" s="105" t="s">
        <v>3</v>
      </c>
      <c r="J66" s="104" t="s">
        <v>221</v>
      </c>
    </row>
    <row r="67" spans="2:10">
      <c r="B67" s="114" t="s">
        <v>252</v>
      </c>
      <c r="C67" s="99" t="s">
        <v>253</v>
      </c>
      <c r="D67" s="98" t="s">
        <v>254</v>
      </c>
      <c r="E67" s="99" t="s">
        <v>253</v>
      </c>
      <c r="F67" s="98" t="s">
        <v>255</v>
      </c>
      <c r="G67" s="99" t="s">
        <v>253</v>
      </c>
      <c r="H67" s="107" t="s">
        <v>256</v>
      </c>
      <c r="I67" s="98" t="s">
        <v>253</v>
      </c>
      <c r="J67" s="107" t="s">
        <v>256</v>
      </c>
    </row>
    <row r="68" spans="2:10">
      <c r="B68" s="114" t="s">
        <v>257</v>
      </c>
      <c r="C68" s="99" t="s">
        <v>4</v>
      </c>
      <c r="D68" s="98" t="s">
        <v>258</v>
      </c>
      <c r="E68" s="99" t="s">
        <v>4</v>
      </c>
      <c r="F68" s="98">
        <v>18</v>
      </c>
      <c r="G68" s="99" t="s">
        <v>4</v>
      </c>
      <c r="H68" s="107" t="s">
        <v>258</v>
      </c>
      <c r="I68" s="98" t="s">
        <v>4</v>
      </c>
      <c r="J68" s="107" t="s">
        <v>206</v>
      </c>
    </row>
    <row r="69" spans="2:10">
      <c r="B69" s="114" t="s">
        <v>259</v>
      </c>
      <c r="C69" s="99" t="s">
        <v>12</v>
      </c>
      <c r="D69" s="98">
        <v>28</v>
      </c>
      <c r="E69" s="99" t="s">
        <v>12</v>
      </c>
      <c r="F69" s="98">
        <v>50</v>
      </c>
      <c r="G69" s="99" t="s">
        <v>12</v>
      </c>
      <c r="H69" s="107">
        <v>28</v>
      </c>
      <c r="I69" s="98" t="s">
        <v>12</v>
      </c>
      <c r="J69" s="107" t="s">
        <v>260</v>
      </c>
    </row>
    <row r="70" spans="2:10">
      <c r="B70" s="114" t="s">
        <v>261</v>
      </c>
      <c r="C70" s="99" t="s">
        <v>0</v>
      </c>
      <c r="D70" s="98" t="s">
        <v>262</v>
      </c>
      <c r="E70" s="99" t="s">
        <v>0</v>
      </c>
      <c r="F70" s="98">
        <v>17</v>
      </c>
      <c r="G70" s="99" t="s">
        <v>0</v>
      </c>
      <c r="H70" s="107" t="s">
        <v>262</v>
      </c>
      <c r="I70" s="98" t="s">
        <v>0</v>
      </c>
      <c r="J70" s="107" t="s">
        <v>206</v>
      </c>
    </row>
    <row r="71" spans="2:10">
      <c r="B71" s="114" t="s">
        <v>263</v>
      </c>
      <c r="C71" s="99" t="s">
        <v>264</v>
      </c>
      <c r="D71" s="98" t="s">
        <v>265</v>
      </c>
      <c r="E71" s="99" t="s">
        <v>264</v>
      </c>
      <c r="F71" s="98" t="s">
        <v>266</v>
      </c>
      <c r="G71" s="99" t="s">
        <v>264</v>
      </c>
      <c r="H71" s="107" t="s">
        <v>265</v>
      </c>
      <c r="I71" s="98" t="s">
        <v>264</v>
      </c>
      <c r="J71" s="107" t="s">
        <v>267</v>
      </c>
    </row>
    <row r="72" spans="2:10">
      <c r="B72" s="114" t="s">
        <v>268</v>
      </c>
      <c r="C72" s="99" t="s">
        <v>2</v>
      </c>
      <c r="D72" s="98" t="s">
        <v>135</v>
      </c>
      <c r="E72" s="99" t="s">
        <v>2</v>
      </c>
      <c r="F72" s="98" t="s">
        <v>33</v>
      </c>
      <c r="G72" s="99" t="s">
        <v>2</v>
      </c>
      <c r="H72" s="107" t="s">
        <v>33</v>
      </c>
      <c r="I72" s="98" t="s">
        <v>2</v>
      </c>
      <c r="J72" s="107" t="s">
        <v>135</v>
      </c>
    </row>
    <row r="73" spans="2:10" ht="15.75" thickBot="1">
      <c r="B73" s="79" t="s">
        <v>269</v>
      </c>
      <c r="C73" s="80" t="s">
        <v>1</v>
      </c>
      <c r="D73" s="83" t="s">
        <v>187</v>
      </c>
      <c r="E73" s="80" t="s">
        <v>1</v>
      </c>
      <c r="F73" s="83" t="s">
        <v>187</v>
      </c>
      <c r="G73" s="80" t="s">
        <v>1</v>
      </c>
      <c r="H73" s="82" t="s">
        <v>187</v>
      </c>
      <c r="I73" s="83" t="s">
        <v>1</v>
      </c>
      <c r="J73" s="82" t="s">
        <v>187</v>
      </c>
    </row>
    <row r="74" spans="2:10">
      <c r="B74" s="116" t="s">
        <v>270</v>
      </c>
      <c r="C74" s="102" t="s">
        <v>271</v>
      </c>
      <c r="D74" s="105" t="s">
        <v>272</v>
      </c>
      <c r="E74" s="102" t="s">
        <v>271</v>
      </c>
      <c r="F74" s="105" t="s">
        <v>272</v>
      </c>
      <c r="G74" s="102" t="s">
        <v>271</v>
      </c>
      <c r="H74" s="104" t="s">
        <v>272</v>
      </c>
      <c r="I74" s="105" t="s">
        <v>271</v>
      </c>
      <c r="J74" s="104" t="s">
        <v>272</v>
      </c>
    </row>
    <row r="75" spans="2:10" ht="15.75" thickBot="1">
      <c r="B75" s="117" t="s">
        <v>273</v>
      </c>
      <c r="C75" s="118" t="s">
        <v>274</v>
      </c>
      <c r="D75" s="119">
        <v>36</v>
      </c>
      <c r="E75" s="118" t="s">
        <v>274</v>
      </c>
      <c r="F75" s="119">
        <v>36</v>
      </c>
      <c r="G75" s="118" t="s">
        <v>274</v>
      </c>
      <c r="H75" s="120">
        <v>36</v>
      </c>
      <c r="I75" s="119" t="s">
        <v>274</v>
      </c>
      <c r="J75" s="120">
        <v>36</v>
      </c>
    </row>
    <row r="76" spans="2:10">
      <c r="B76" s="4"/>
    </row>
    <row r="77" spans="2:10" ht="15" customHeight="1">
      <c r="B77" s="121"/>
      <c r="C77" s="126" t="str">
        <f>"//$MV4[MCLK:"&amp;FIXED(C6, 1)&amp;",mipi_phy_type:Dphy,mipi_lane:"&amp;C22&amp;",mipi_datarate:"&amp;FIXED(C9, 1)&amp;"]
//$MV4_MainData[width:"&amp;C12&amp;",height:"&amp;C13&amp;",data_type:MIPI_RAW10 (0x2B)]
//$MV4_Start[]"</f>
        <v>//$MV4[MCLK:26.0,mipi_phy_type:Dphy,mipi_lane:2,mipi_datarate:871.0]
//$MV4_MainData[width:2592,height:1944,data_type:MIPI_RAW10 (0x2B)]
//$MV4_Start[]</v>
      </c>
      <c r="D77" s="127"/>
      <c r="E77" s="126" t="str">
        <f>"//$MV4[MCLK:"&amp;FIXED(E6, 1)&amp;",mipi_phy_type:Dphy,mipi_lane:"&amp;E22&amp;",mipi_datarate:"&amp;FIXED(E9, 1)&amp;"]
//$MV4_MainData[width:"&amp;E12&amp;",height:"&amp;E13&amp;",data_type:MIPI_RAW10 (0x2B)]
//$MV4_Start[]"</f>
        <v>//$MV4[MCLK:26.0,mipi_phy_type:Dphy,mipi_lane:2,mipi_datarate:442.0]
//$MV4_MainData[width:2592,height:1944,data_type:MIPI_RAW10 (0x2B)]
//$MV4_Start[]</v>
      </c>
      <c r="F77" s="127"/>
      <c r="G77" s="122" t="str">
        <f>"//$MV4[MCLK:"&amp;FIXED(G6, 1)&amp;",mipi_phy_type:Dphy,mipi_lane:"&amp;G22&amp;",mipi_datarate:"&amp;FIXED(G9, 1)&amp;"]
//$MV4_MainData[width:"&amp;G12&amp;",height:"&amp;G13&amp;",data_type:MIPI_RAW10 (0x2B)]
//$MV4_Start[]"</f>
        <v>//$MV4[MCLK:24.0,mipi_phy_type:Dphy,mipi_lane:2,mipi_datarate:840.0]
//$MV4_MainData[width:2592,height:1944,data_type:MIPI_RAW10 (0x2B)]
//$MV4_Start[]</v>
      </c>
      <c r="H77" s="122"/>
      <c r="I77" s="122" t="str">
        <f>"//$MV4[MCLK:"&amp;FIXED(I6, 1)&amp;",mipi_phy_type:Dphy,mipi_lane:"&amp;I22&amp;",mipi_datarate:"&amp;FIXED(I9, 1)&amp;"]
//$MV4_MainData[width:"&amp;I12&amp;",height:"&amp;I13&amp;",data_type:MIPI_RAW10 (0x2B)]
//$MV4_Start[]"</f>
        <v>//$MV4[MCLK:24.0,mipi_phy_type:Dphy,mipi_lane:2,mipi_datarate:600.0]
//$MV4_MainData[width:2608,height:1960,data_type:MIPI_RAW10 (0x2B)]
//$MV4_Start[]</v>
      </c>
      <c r="J77" s="122"/>
    </row>
    <row r="78" spans="2:10">
      <c r="B78" s="4"/>
    </row>
    <row r="79" spans="2:10">
      <c r="B79" s="4"/>
      <c r="C79" s="123"/>
      <c r="E79" s="123"/>
      <c r="G79" s="123"/>
      <c r="I79" s="123"/>
    </row>
    <row r="80" spans="2:10">
      <c r="B80" s="4"/>
      <c r="C80" s="123"/>
      <c r="E80" s="123"/>
      <c r="G80" s="123"/>
      <c r="I80" s="123"/>
    </row>
    <row r="81" spans="2:10">
      <c r="B81" s="4"/>
      <c r="C81" s="123"/>
      <c r="E81" s="123"/>
      <c r="G81" s="123"/>
      <c r="I81" s="123"/>
    </row>
    <row r="82" spans="2:10">
      <c r="B82" s="4"/>
      <c r="C82" s="123"/>
      <c r="E82" s="123"/>
      <c r="G82" s="123"/>
      <c r="I82" s="123"/>
    </row>
    <row r="83" spans="2:10">
      <c r="B83" s="4"/>
      <c r="C83" s="123"/>
      <c r="E83" s="123"/>
      <c r="G83" s="123"/>
      <c r="I83" s="123"/>
    </row>
    <row r="84" spans="2:10">
      <c r="B84" s="4"/>
      <c r="C84" s="124"/>
      <c r="E84" s="124"/>
      <c r="G84" s="124"/>
      <c r="I84" s="124"/>
    </row>
    <row r="85" spans="2:10">
      <c r="B85" s="4"/>
      <c r="C85" s="124"/>
      <c r="E85" s="124"/>
      <c r="G85" s="124"/>
      <c r="I85" s="124"/>
    </row>
    <row r="86" spans="2:10">
      <c r="B86" s="4"/>
      <c r="C86" s="124"/>
      <c r="E86" s="124"/>
      <c r="G86" s="124"/>
      <c r="I86" s="124"/>
    </row>
    <row r="87" spans="2:10">
      <c r="B87" s="4"/>
      <c r="C87" s="124"/>
      <c r="E87" s="124"/>
      <c r="G87" s="124"/>
      <c r="I87" s="124"/>
    </row>
    <row r="88" spans="2:10">
      <c r="B88" s="4"/>
      <c r="C88" s="124"/>
      <c r="D88" s="3"/>
      <c r="E88" s="124"/>
      <c r="F88" s="3"/>
      <c r="G88" s="124"/>
      <c r="H88" s="3"/>
      <c r="I88" s="124"/>
      <c r="J88" s="3"/>
    </row>
    <row r="89" spans="2:10">
      <c r="B89" s="4"/>
      <c r="C89" s="124"/>
      <c r="D89" s="3"/>
      <c r="E89" s="124"/>
      <c r="F89" s="3"/>
      <c r="G89" s="124"/>
      <c r="H89" s="3"/>
      <c r="I89" s="124"/>
      <c r="J89" s="3"/>
    </row>
    <row r="90" spans="2:10">
      <c r="B90" s="4"/>
      <c r="C90" s="124"/>
      <c r="D90" s="3"/>
      <c r="E90" s="124"/>
      <c r="F90" s="3"/>
      <c r="G90" s="124"/>
      <c r="H90" s="3"/>
      <c r="I90" s="124"/>
      <c r="J90" s="3"/>
    </row>
    <row r="91" spans="2:10">
      <c r="B91" s="4"/>
      <c r="C91" s="124"/>
      <c r="D91" s="3"/>
      <c r="E91" s="124"/>
      <c r="F91" s="3"/>
      <c r="G91" s="124"/>
      <c r="H91" s="3"/>
      <c r="I91" s="124"/>
      <c r="J91" s="3"/>
    </row>
    <row r="92" spans="2:10">
      <c r="B92" s="4"/>
      <c r="C92" s="124"/>
      <c r="D92" s="3"/>
      <c r="E92" s="124"/>
      <c r="F92" s="3"/>
      <c r="G92" s="124"/>
      <c r="H92" s="3"/>
      <c r="I92" s="124"/>
      <c r="J92" s="3"/>
    </row>
    <row r="93" spans="2:10">
      <c r="C93" s="124"/>
      <c r="D93" s="3"/>
      <c r="E93" s="124"/>
      <c r="F93" s="3"/>
      <c r="G93" s="124"/>
      <c r="H93" s="3"/>
      <c r="I93" s="124"/>
      <c r="J93" s="3"/>
    </row>
    <row r="94" spans="2:10">
      <c r="C94" s="124"/>
      <c r="D94" s="3"/>
      <c r="E94" s="124"/>
      <c r="F94" s="3"/>
      <c r="G94" s="124"/>
      <c r="H94" s="3"/>
      <c r="I94" s="124"/>
      <c r="J94" s="3"/>
    </row>
    <row r="95" spans="2:10">
      <c r="C95" s="124"/>
      <c r="D95" s="3"/>
      <c r="E95" s="124"/>
      <c r="F95" s="3"/>
      <c r="G95" s="124"/>
      <c r="H95" s="3"/>
      <c r="I95" s="124"/>
      <c r="J95" s="3"/>
    </row>
    <row r="96" spans="2:10">
      <c r="B96" s="4"/>
      <c r="C96" s="124"/>
      <c r="D96" s="3"/>
      <c r="E96" s="124"/>
      <c r="F96" s="3"/>
      <c r="G96" s="124"/>
      <c r="H96" s="3"/>
      <c r="I96" s="124"/>
      <c r="J96" s="3"/>
    </row>
    <row r="97" spans="2:10">
      <c r="B97" s="4"/>
      <c r="C97" s="124"/>
      <c r="D97" s="3"/>
      <c r="E97" s="124"/>
      <c r="F97" s="3"/>
      <c r="G97" s="124"/>
      <c r="H97" s="3"/>
      <c r="I97" s="124"/>
      <c r="J97" s="3"/>
    </row>
    <row r="98" spans="2:10">
      <c r="B98" s="4"/>
      <c r="C98" s="124"/>
      <c r="D98" s="3"/>
      <c r="E98" s="124"/>
      <c r="F98" s="3"/>
      <c r="G98" s="124"/>
      <c r="H98" s="3"/>
      <c r="I98" s="124"/>
      <c r="J98" s="3"/>
    </row>
    <row r="99" spans="2:10">
      <c r="B99" s="4"/>
      <c r="C99" s="124"/>
      <c r="D99" s="3"/>
      <c r="E99" s="124"/>
      <c r="F99" s="3"/>
      <c r="G99" s="124"/>
      <c r="H99" s="3"/>
      <c r="I99" s="124"/>
      <c r="J99" s="3"/>
    </row>
    <row r="100" spans="2:10">
      <c r="B100" s="4"/>
      <c r="C100" s="124"/>
      <c r="D100" s="3"/>
      <c r="E100" s="124"/>
      <c r="F100" s="3"/>
      <c r="G100" s="124"/>
      <c r="H100" s="3"/>
      <c r="I100" s="124"/>
      <c r="J100" s="3"/>
    </row>
    <row r="101" spans="2:10">
      <c r="B101" s="4"/>
      <c r="C101" s="124"/>
      <c r="D101" s="3"/>
      <c r="E101" s="124"/>
      <c r="F101" s="3"/>
      <c r="G101" s="124"/>
      <c r="H101" s="3"/>
      <c r="I101" s="124"/>
      <c r="J101" s="3"/>
    </row>
  </sheetData>
  <mergeCells count="13">
    <mergeCell ref="C77:D77"/>
    <mergeCell ref="C5:D5"/>
    <mergeCell ref="C4:D4"/>
    <mergeCell ref="E77:F77"/>
    <mergeCell ref="G77:H77"/>
    <mergeCell ref="I77:J77"/>
    <mergeCell ref="E5:F5"/>
    <mergeCell ref="I4:J4"/>
    <mergeCell ref="G5:H5"/>
    <mergeCell ref="I5:J5"/>
    <mergeCell ref="B4:B5"/>
    <mergeCell ref="E4:F4"/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History</vt:lpstr>
      <vt:lpstr>sequence</vt:lpstr>
      <vt:lpstr>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2022-03-18T13:56:37Z</dcterms:modified>
</cp:coreProperties>
</file>