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58E4B0E0-EB2A-4FBB-9966-149671C9A2BA}" xr6:coauthVersionLast="47" xr6:coauthVersionMax="47" xr10:uidLastSave="{00000000-0000-0000-0000-000000000000}"/>
  <bookViews>
    <workbookView xWindow="-108" yWindow="-108" windowWidth="23256" windowHeight="12456" activeTab="4" xr2:uid="{C93C8A9F-749A-4500-9DE3-023D8B4996BB}"/>
  </bookViews>
  <sheets>
    <sheet name="Location" sheetId="1" r:id="rId1"/>
    <sheet name="Ground Cover" sheetId="2" r:id="rId2"/>
    <sheet name="Soil Samples 2022" sheetId="5" r:id="rId3"/>
    <sheet name="Soil Samples 2023" sheetId="7" r:id="rId4"/>
    <sheet name="Soil Samples" sheetId="10" r:id="rId5"/>
    <sheet name="Shannon Diversity" sheetId="12" r:id="rId6"/>
    <sheet name="Seeds" sheetId="9" r:id="rId7"/>
    <sheet name="Randomizer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2" i="10"/>
  <c r="D41" i="12"/>
  <c r="C41" i="12"/>
  <c r="B41" i="12"/>
  <c r="E16" i="12"/>
  <c r="D16" i="12"/>
  <c r="C16" i="12"/>
  <c r="B16" i="12"/>
  <c r="F16" i="12" s="1"/>
  <c r="K20" i="9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E17" i="12" l="1"/>
  <c r="D17" i="12"/>
  <c r="B17" i="12"/>
  <c r="C17" i="12"/>
  <c r="F41" i="12"/>
  <c r="D42" i="12" s="1"/>
  <c r="D19" i="9"/>
  <c r="E19" i="9" s="1"/>
  <c r="K21" i="9"/>
  <c r="L21" i="9" s="1"/>
  <c r="C42" i="12" l="1"/>
  <c r="C18" i="12"/>
  <c r="C19" i="12" s="1"/>
  <c r="D18" i="12"/>
  <c r="D19" i="12" s="1"/>
  <c r="D43" i="12"/>
  <c r="D44" i="12" s="1"/>
  <c r="B42" i="12"/>
  <c r="B18" i="12"/>
  <c r="B19" i="12" s="1"/>
  <c r="E18" i="12"/>
  <c r="E19" i="12" s="1"/>
  <c r="F19" i="12" l="1"/>
  <c r="F20" i="12" s="1"/>
  <c r="B44" i="12"/>
  <c r="B43" i="12"/>
  <c r="C43" i="12"/>
  <c r="C44" i="12" s="1"/>
  <c r="F44" i="12" l="1"/>
  <c r="F45" i="12" s="1"/>
</calcChain>
</file>

<file path=xl/sharedStrings.xml><?xml version="1.0" encoding="utf-8"?>
<sst xmlns="http://schemas.openxmlformats.org/spreadsheetml/2006/main" count="841" uniqueCount="125">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</sst>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4.4" x14ac:dyDescent="0.3"/>
  <cols>
    <col min="1" max="1" width="9.88671875" bestFit="1" customWidth="1"/>
    <col min="2" max="3" width="9.88671875" customWidth="1"/>
    <col min="4" max="4" width="9.6640625" bestFit="1" customWidth="1"/>
    <col min="5" max="5" width="5" bestFit="1" customWidth="1"/>
    <col min="6" max="6" width="5" customWidth="1"/>
    <col min="7" max="7" width="10.109375" bestFit="1" customWidth="1"/>
    <col min="8" max="8" width="11.109375" bestFit="1" customWidth="1"/>
    <col min="9" max="9" width="8.6640625" bestFit="1" customWidth="1"/>
    <col min="10" max="10" width="6.88671875" bestFit="1" customWidth="1"/>
    <col min="11" max="11" width="8.109375" bestFit="1" customWidth="1"/>
    <col min="12" max="12" width="9.6640625" bestFit="1" customWidth="1"/>
    <col min="13" max="13" width="4.88671875" bestFit="1" customWidth="1"/>
    <col min="14" max="14" width="11" bestFit="1" customWidth="1"/>
    <col min="15" max="18" width="6.33203125" bestFit="1" customWidth="1"/>
    <col min="19" max="19" width="10.33203125" bestFit="1" customWidth="1"/>
    <col min="20" max="20" width="21.6640625" bestFit="1" customWidth="1"/>
    <col min="21" max="21" width="7.44140625" bestFit="1" customWidth="1"/>
    <col min="22" max="22" width="11.44140625" bestFit="1" customWidth="1"/>
    <col min="23" max="23" width="7.6640625" bestFit="1" customWidth="1"/>
    <col min="24" max="24" width="9.6640625" bestFit="1" customWidth="1"/>
    <col min="25" max="26" width="5.6640625" bestFit="1" customWidth="1"/>
    <col min="27" max="27" width="11" bestFit="1" customWidth="1"/>
    <col min="28" max="28" width="7.6640625" bestFit="1" customWidth="1"/>
    <col min="29" max="30" width="6.33203125" bestFit="1" customWidth="1"/>
    <col min="31" max="31" width="5.88671875" bestFit="1" customWidth="1"/>
    <col min="32" max="32" width="6.6640625" bestFit="1" customWidth="1"/>
    <col min="33" max="33" width="26" bestFit="1" customWidth="1"/>
  </cols>
  <sheetData>
    <row r="1" spans="1:33" x14ac:dyDescent="0.3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3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3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3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3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3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3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3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3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3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3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3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3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3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3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3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3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3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3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3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3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3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3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3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3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3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3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3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3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3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3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3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3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3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3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3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3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3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3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3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3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3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3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3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3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3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3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3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3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3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3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3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3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3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3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3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3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3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3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3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3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3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3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3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3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3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3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3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3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3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3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3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3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3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3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3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3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3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3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3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3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3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3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3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3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3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3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3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3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3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3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3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3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3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3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3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3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3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3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3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3">
      <c r="N101" s="1"/>
    </row>
    <row r="102" spans="1:31" x14ac:dyDescent="0.3">
      <c r="N102" s="1"/>
    </row>
    <row r="103" spans="1:31" x14ac:dyDescent="0.3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6" activePane="bottomLeft" state="frozen"/>
      <selection pane="bottomLeft" activeCell="F3" sqref="F3"/>
    </sheetView>
  </sheetViews>
  <sheetFormatPr defaultRowHeight="14.4" x14ac:dyDescent="0.3"/>
  <cols>
    <col min="1" max="1" width="7.33203125" bestFit="1" customWidth="1"/>
    <col min="2" max="2" width="9.44140625" bestFit="1" customWidth="1"/>
    <col min="3" max="3" width="5" bestFit="1" customWidth="1"/>
    <col min="4" max="4" width="5" customWidth="1"/>
    <col min="5" max="5" width="7.33203125" style="8" bestFit="1" customWidth="1"/>
    <col min="6" max="6" width="11.33203125" bestFit="1" customWidth="1"/>
    <col min="7" max="7" width="7.44140625" bestFit="1" customWidth="1"/>
    <col min="8" max="8" width="9.5546875" bestFit="1" customWidth="1"/>
    <col min="9" max="10" width="5.5546875" bestFit="1" customWidth="1"/>
    <col min="11" max="11" width="11" bestFit="1" customWidth="1"/>
    <col min="12" max="12" width="7.109375" bestFit="1" customWidth="1"/>
    <col min="13" max="13" width="6.44140625" bestFit="1" customWidth="1"/>
    <col min="14" max="15" width="5.6640625" bestFit="1" customWidth="1"/>
    <col min="16" max="16" width="6.5546875" bestFit="1" customWidth="1"/>
    <col min="17" max="17" width="28" bestFit="1" customWidth="1"/>
  </cols>
  <sheetData>
    <row r="1" spans="1:17" x14ac:dyDescent="0.3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3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3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3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3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3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3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3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3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3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3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3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3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3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3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3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3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3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3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3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3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3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3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3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3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3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3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>
        <v>0</v>
      </c>
      <c r="P27" s="8">
        <v>17</v>
      </c>
      <c r="Q27" s="8" t="s">
        <v>35</v>
      </c>
    </row>
    <row r="28" spans="1:17" x14ac:dyDescent="0.3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3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3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3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3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3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3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3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3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3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3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3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3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3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3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3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3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3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3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3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3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3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3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3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3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3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3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3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3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3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3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3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3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3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3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3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3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3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3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3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3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3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3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3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3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3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3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3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3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3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3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3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3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3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3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3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3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3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3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3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3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3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3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3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3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3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3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3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3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3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3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3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3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B26" sqref="B26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5.6640625" bestFit="1" customWidth="1"/>
    <col min="6" max="6" width="5" bestFit="1" customWidth="1"/>
    <col min="7" max="7" width="6.44140625" bestFit="1" customWidth="1"/>
    <col min="8" max="8" width="10.6640625" bestFit="1" customWidth="1"/>
  </cols>
  <sheetData>
    <row r="1" spans="1:13" x14ac:dyDescent="0.3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3">
      <c r="A2" s="4">
        <v>1</v>
      </c>
      <c r="B2" s="3" t="s">
        <v>75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3">
      <c r="A3" s="4">
        <v>2</v>
      </c>
      <c r="B3" s="3" t="s">
        <v>75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3">
      <c r="A4" s="4">
        <v>3</v>
      </c>
      <c r="B4" s="3" t="s">
        <v>75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3">
      <c r="A5" s="4">
        <v>4</v>
      </c>
      <c r="B5" s="3" t="s">
        <v>75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3">
      <c r="A6" s="4">
        <v>5</v>
      </c>
      <c r="B6" s="3" t="s">
        <v>75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3">
      <c r="A7" s="4">
        <v>6</v>
      </c>
      <c r="B7" s="3" t="s">
        <v>75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3">
      <c r="A8" s="4">
        <v>7</v>
      </c>
      <c r="B8" s="3" t="s">
        <v>75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3">
      <c r="A9" s="4">
        <v>8</v>
      </c>
      <c r="B9" s="3" t="s">
        <v>75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3">
      <c r="A10" s="4">
        <v>9</v>
      </c>
      <c r="B10" s="3" t="s">
        <v>75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3">
      <c r="A11" s="4">
        <v>10</v>
      </c>
      <c r="B11" s="3" t="s">
        <v>75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3">
      <c r="A12" s="4">
        <v>11</v>
      </c>
      <c r="B12" s="3" t="s">
        <v>75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3">
      <c r="A13" s="4">
        <v>12</v>
      </c>
      <c r="B13" s="3" t="s">
        <v>75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3">
      <c r="A14" s="4">
        <v>13</v>
      </c>
      <c r="B14" s="3" t="s">
        <v>74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3">
      <c r="A15" s="4">
        <v>14</v>
      </c>
      <c r="B15" s="3" t="s">
        <v>74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3">
      <c r="A16" s="4">
        <v>15</v>
      </c>
      <c r="B16" s="3" t="s">
        <v>74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3">
      <c r="A17" s="4">
        <v>16</v>
      </c>
      <c r="B17" s="3" t="s">
        <v>74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3">
      <c r="A18" s="4">
        <v>17</v>
      </c>
      <c r="B18" s="3" t="s">
        <v>74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3">
      <c r="A19" s="4">
        <v>18</v>
      </c>
      <c r="B19" s="3" t="s">
        <v>74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3">
      <c r="A20" s="4">
        <v>19</v>
      </c>
      <c r="B20" s="3" t="s">
        <v>74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3">
      <c r="A21" s="4">
        <v>20</v>
      </c>
      <c r="B21" s="3" t="s">
        <v>74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3">
      <c r="A22" s="4">
        <v>21</v>
      </c>
      <c r="B22" s="3" t="s">
        <v>74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3">
      <c r="A23" s="4">
        <v>22</v>
      </c>
      <c r="B23" s="3" t="s">
        <v>74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3">
      <c r="A24" s="4">
        <v>23</v>
      </c>
      <c r="B24" s="3" t="s">
        <v>74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3">
      <c r="A25" s="4">
        <v>24</v>
      </c>
      <c r="B25" s="3" t="s">
        <v>74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3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3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3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3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3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3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workbookViewId="0">
      <selection activeCell="A19" sqref="A19"/>
    </sheetView>
  </sheetViews>
  <sheetFormatPr defaultColWidth="9.109375" defaultRowHeight="14.4" x14ac:dyDescent="0.3"/>
  <cols>
    <col min="1" max="1" width="8" style="8" bestFit="1" customWidth="1"/>
    <col min="2" max="2" width="4.44140625" style="8" bestFit="1" customWidth="1"/>
    <col min="3" max="3" width="7.33203125" style="8" bestFit="1" customWidth="1"/>
    <col min="4" max="4" width="5.6640625" style="16" bestFit="1" customWidth="1"/>
    <col min="5" max="5" width="5.6640625" style="8" bestFit="1" customWidth="1"/>
    <col min="6" max="6" width="5" style="8" bestFit="1" customWidth="1"/>
    <col min="7" max="7" width="6.44140625" style="8" bestFit="1" customWidth="1"/>
    <col min="8" max="8" width="10.6640625" style="8" bestFit="1" customWidth="1"/>
    <col min="9" max="16384" width="9.109375" style="8"/>
  </cols>
  <sheetData>
    <row r="1" spans="1:13" x14ac:dyDescent="0.3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3">
      <c r="A2" s="8">
        <v>1</v>
      </c>
      <c r="B2" s="10" t="s">
        <v>74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3">
      <c r="A3" s="8">
        <v>1</v>
      </c>
      <c r="B3" s="10" t="s">
        <v>74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3">
      <c r="A4" s="8">
        <v>4</v>
      </c>
      <c r="B4" s="10" t="s">
        <v>74</v>
      </c>
      <c r="C4" s="13" t="s">
        <v>64</v>
      </c>
      <c r="D4" s="11">
        <v>0.25</v>
      </c>
      <c r="E4" s="10">
        <v>2</v>
      </c>
      <c r="F4" s="8">
        <v>1</v>
      </c>
      <c r="H4" s="10">
        <v>1</v>
      </c>
      <c r="K4" s="10"/>
    </row>
    <row r="5" spans="1:13" x14ac:dyDescent="0.3">
      <c r="A5" s="8">
        <v>6</v>
      </c>
      <c r="B5" s="10" t="s">
        <v>74</v>
      </c>
      <c r="C5" s="13" t="s">
        <v>58</v>
      </c>
      <c r="D5" s="11">
        <v>0.25</v>
      </c>
      <c r="E5" s="10"/>
      <c r="H5" s="10"/>
      <c r="K5" s="10"/>
    </row>
    <row r="6" spans="1:13" x14ac:dyDescent="0.3">
      <c r="A6" s="8">
        <v>9</v>
      </c>
      <c r="B6" s="10" t="s">
        <v>74</v>
      </c>
      <c r="C6" s="13" t="s">
        <v>57</v>
      </c>
      <c r="D6" s="11">
        <v>0.25</v>
      </c>
      <c r="E6" s="10"/>
      <c r="H6" s="10"/>
      <c r="K6" s="10"/>
    </row>
    <row r="7" spans="1:13" x14ac:dyDescent="0.3">
      <c r="A7" s="8">
        <v>12</v>
      </c>
      <c r="B7" s="10" t="s">
        <v>74</v>
      </c>
      <c r="C7" s="12">
        <v>3.4</v>
      </c>
      <c r="D7" s="11">
        <v>0.25</v>
      </c>
      <c r="E7" s="10"/>
      <c r="H7" s="10"/>
      <c r="K7" s="10"/>
    </row>
    <row r="8" spans="1:13" x14ac:dyDescent="0.3">
      <c r="A8" s="8">
        <v>13</v>
      </c>
      <c r="B8" s="10" t="s">
        <v>74</v>
      </c>
      <c r="C8" s="12">
        <v>1.9</v>
      </c>
      <c r="D8" s="11">
        <v>0.25</v>
      </c>
      <c r="E8" s="10"/>
      <c r="H8" s="10"/>
      <c r="K8" s="10"/>
    </row>
    <row r="9" spans="1:13" x14ac:dyDescent="0.3">
      <c r="A9" s="8">
        <v>15</v>
      </c>
      <c r="B9" s="10" t="s">
        <v>74</v>
      </c>
      <c r="C9" s="12">
        <v>1.1000000000000001</v>
      </c>
      <c r="D9" s="11">
        <v>0.25</v>
      </c>
      <c r="E9" s="10"/>
      <c r="H9" s="10"/>
      <c r="K9" s="10"/>
    </row>
    <row r="10" spans="1:13" x14ac:dyDescent="0.3">
      <c r="A10" s="8">
        <v>2</v>
      </c>
      <c r="B10" s="10" t="s">
        <v>74</v>
      </c>
      <c r="C10" s="12">
        <v>2.9</v>
      </c>
      <c r="D10" s="11">
        <v>0.5</v>
      </c>
      <c r="E10" s="10">
        <v>2</v>
      </c>
      <c r="F10" s="8">
        <v>1</v>
      </c>
      <c r="H10" s="10"/>
      <c r="K10" s="10"/>
    </row>
    <row r="11" spans="1:13" x14ac:dyDescent="0.3">
      <c r="A11" s="8">
        <v>3</v>
      </c>
      <c r="B11" s="10" t="s">
        <v>74</v>
      </c>
      <c r="C11" s="12">
        <v>2.7</v>
      </c>
      <c r="D11" s="11">
        <v>0.5</v>
      </c>
      <c r="E11" s="10"/>
      <c r="F11" s="8">
        <v>3</v>
      </c>
      <c r="H11" s="10"/>
      <c r="K11" s="10"/>
    </row>
    <row r="12" spans="1:13" x14ac:dyDescent="0.3">
      <c r="A12" s="8">
        <v>5</v>
      </c>
      <c r="B12" s="10" t="s">
        <v>74</v>
      </c>
      <c r="C12" s="14" t="s">
        <v>71</v>
      </c>
      <c r="D12" s="11">
        <v>0.5</v>
      </c>
      <c r="E12" s="10"/>
      <c r="G12" s="8">
        <v>4</v>
      </c>
      <c r="H12" s="10"/>
      <c r="K12" s="10"/>
    </row>
    <row r="13" spans="1:13" x14ac:dyDescent="0.3">
      <c r="A13" s="8">
        <v>7</v>
      </c>
      <c r="B13" s="10" t="s">
        <v>74</v>
      </c>
      <c r="C13" s="12">
        <v>2.8</v>
      </c>
      <c r="D13" s="11">
        <v>0.5</v>
      </c>
      <c r="E13" s="10"/>
      <c r="F13" s="8">
        <v>7</v>
      </c>
      <c r="H13" s="10"/>
      <c r="K13" s="10"/>
    </row>
    <row r="14" spans="1:13" x14ac:dyDescent="0.3">
      <c r="A14" s="8">
        <v>8</v>
      </c>
      <c r="B14" s="10" t="s">
        <v>74</v>
      </c>
      <c r="C14" s="14" t="s">
        <v>69</v>
      </c>
      <c r="D14" s="11">
        <v>0.5</v>
      </c>
      <c r="E14" s="10">
        <v>5</v>
      </c>
      <c r="F14" s="8">
        <v>1</v>
      </c>
      <c r="H14" s="10"/>
      <c r="K14" s="10"/>
    </row>
    <row r="15" spans="1:13" x14ac:dyDescent="0.3">
      <c r="A15" s="8">
        <v>10</v>
      </c>
      <c r="B15" s="10" t="s">
        <v>74</v>
      </c>
      <c r="C15" s="14" t="s">
        <v>66</v>
      </c>
      <c r="D15" s="11">
        <v>0.5</v>
      </c>
      <c r="E15" s="10"/>
      <c r="H15" s="10"/>
      <c r="K15" s="10"/>
    </row>
    <row r="16" spans="1:13" x14ac:dyDescent="0.3">
      <c r="A16" s="8">
        <v>11</v>
      </c>
      <c r="B16" s="10" t="s">
        <v>74</v>
      </c>
      <c r="C16" s="14" t="s">
        <v>65</v>
      </c>
      <c r="D16" s="11">
        <v>0.5</v>
      </c>
      <c r="E16" s="10"/>
      <c r="H16" s="10"/>
      <c r="K16" s="10"/>
    </row>
    <row r="17" spans="1:11" x14ac:dyDescent="0.3">
      <c r="A17" s="8">
        <v>14</v>
      </c>
      <c r="B17" s="10" t="s">
        <v>74</v>
      </c>
      <c r="C17" s="14" t="s">
        <v>70</v>
      </c>
      <c r="D17" s="11">
        <v>0.5</v>
      </c>
      <c r="E17" s="10"/>
      <c r="H17" s="10"/>
      <c r="K17" s="10"/>
    </row>
    <row r="18" spans="1:11" x14ac:dyDescent="0.3">
      <c r="A18" s="8">
        <v>4</v>
      </c>
      <c r="B18" s="10" t="s">
        <v>75</v>
      </c>
      <c r="C18" s="13" t="s">
        <v>79</v>
      </c>
      <c r="D18" s="11">
        <v>0.25</v>
      </c>
      <c r="E18" s="10">
        <v>2</v>
      </c>
      <c r="H18" s="10"/>
      <c r="K18" s="10"/>
    </row>
    <row r="19" spans="1:11" x14ac:dyDescent="0.3">
      <c r="A19" s="8">
        <v>6</v>
      </c>
      <c r="B19" s="10" t="s">
        <v>75</v>
      </c>
      <c r="C19" s="13" t="s">
        <v>59</v>
      </c>
      <c r="D19" s="11">
        <v>0.25</v>
      </c>
      <c r="E19" s="10">
        <v>1</v>
      </c>
      <c r="H19" s="10"/>
      <c r="K19" s="10"/>
    </row>
    <row r="20" spans="1:11" x14ac:dyDescent="0.3">
      <c r="A20" s="8">
        <v>8</v>
      </c>
      <c r="B20" s="10" t="s">
        <v>75</v>
      </c>
      <c r="C20" s="14" t="s">
        <v>67</v>
      </c>
      <c r="D20" s="11">
        <v>0.25</v>
      </c>
      <c r="E20" s="10">
        <v>4</v>
      </c>
      <c r="F20" s="8">
        <v>3</v>
      </c>
      <c r="H20" s="10"/>
      <c r="K20" s="10"/>
    </row>
    <row r="21" spans="1:11" x14ac:dyDescent="0.3">
      <c r="A21" s="8">
        <v>9</v>
      </c>
      <c r="B21" s="10" t="s">
        <v>75</v>
      </c>
      <c r="C21" s="13" t="s">
        <v>78</v>
      </c>
      <c r="D21" s="11">
        <v>0.25</v>
      </c>
      <c r="E21" s="10"/>
      <c r="H21" s="10"/>
      <c r="K21" s="10"/>
    </row>
    <row r="22" spans="1:11" x14ac:dyDescent="0.3">
      <c r="A22" s="8">
        <v>15</v>
      </c>
      <c r="B22" s="10" t="s">
        <v>75</v>
      </c>
      <c r="C22" s="14" t="s">
        <v>68</v>
      </c>
      <c r="D22" s="11">
        <v>0.25</v>
      </c>
      <c r="E22" s="10"/>
      <c r="H22" s="10"/>
      <c r="K22" s="10"/>
    </row>
    <row r="23" spans="1:11" x14ac:dyDescent="0.3">
      <c r="A23" s="8">
        <v>2</v>
      </c>
      <c r="B23" s="10" t="s">
        <v>75</v>
      </c>
      <c r="C23" s="13" t="s">
        <v>61</v>
      </c>
      <c r="D23" s="11">
        <v>0.5</v>
      </c>
      <c r="E23" s="10">
        <v>2</v>
      </c>
      <c r="F23" s="8">
        <v>2</v>
      </c>
      <c r="H23" s="10"/>
      <c r="K23" s="10"/>
    </row>
    <row r="24" spans="1:11" x14ac:dyDescent="0.3">
      <c r="A24" s="8">
        <v>5</v>
      </c>
      <c r="B24" s="10" t="s">
        <v>75</v>
      </c>
      <c r="C24" s="13" t="s">
        <v>60</v>
      </c>
      <c r="D24" s="11">
        <v>0.5</v>
      </c>
      <c r="E24" s="10"/>
      <c r="H24" s="10"/>
      <c r="K24" s="10"/>
    </row>
    <row r="25" spans="1:11" x14ac:dyDescent="0.3">
      <c r="A25" s="8">
        <v>7</v>
      </c>
      <c r="B25" s="10" t="s">
        <v>75</v>
      </c>
      <c r="C25" s="15">
        <v>3.12</v>
      </c>
      <c r="D25" s="11">
        <v>0.5</v>
      </c>
      <c r="E25" s="10"/>
      <c r="H25" s="10"/>
      <c r="K25" s="10"/>
    </row>
    <row r="26" spans="1:11" x14ac:dyDescent="0.3">
      <c r="A26" s="8">
        <v>10</v>
      </c>
      <c r="B26" s="10" t="s">
        <v>75</v>
      </c>
      <c r="C26" s="13" t="s">
        <v>76</v>
      </c>
      <c r="D26" s="11">
        <v>0.5</v>
      </c>
      <c r="E26" s="10">
        <v>2</v>
      </c>
      <c r="H26" s="10"/>
      <c r="K26" s="10"/>
    </row>
    <row r="27" spans="1:11" x14ac:dyDescent="0.3">
      <c r="A27" s="8">
        <v>11</v>
      </c>
      <c r="B27" s="10" t="s">
        <v>75</v>
      </c>
      <c r="C27" s="13" t="s">
        <v>72</v>
      </c>
      <c r="D27" s="11">
        <v>0.5</v>
      </c>
      <c r="E27" s="8">
        <v>2</v>
      </c>
      <c r="F27" s="8">
        <v>1</v>
      </c>
      <c r="H27" s="10"/>
      <c r="K27" s="10"/>
    </row>
    <row r="28" spans="1:11" x14ac:dyDescent="0.3">
      <c r="A28" s="8">
        <v>12</v>
      </c>
      <c r="B28" s="10" t="s">
        <v>75</v>
      </c>
      <c r="C28" s="13" t="s">
        <v>62</v>
      </c>
      <c r="D28" s="11">
        <v>0.5</v>
      </c>
      <c r="E28" s="10"/>
      <c r="H28" s="10"/>
      <c r="K28" s="10"/>
    </row>
    <row r="29" spans="1:11" x14ac:dyDescent="0.3">
      <c r="A29" s="8">
        <v>13</v>
      </c>
      <c r="B29" s="10" t="s">
        <v>75</v>
      </c>
      <c r="C29" s="14" t="s">
        <v>73</v>
      </c>
      <c r="D29" s="16">
        <v>0.5</v>
      </c>
      <c r="E29" s="10">
        <v>15</v>
      </c>
      <c r="H29" s="10"/>
      <c r="K29" s="10"/>
    </row>
    <row r="30" spans="1:11" x14ac:dyDescent="0.3">
      <c r="A30" s="8">
        <v>14</v>
      </c>
      <c r="B30" s="10" t="s">
        <v>75</v>
      </c>
      <c r="C30" s="13" t="s">
        <v>63</v>
      </c>
      <c r="D30" s="11">
        <v>0.5</v>
      </c>
      <c r="E30" s="10"/>
      <c r="H30" s="10"/>
      <c r="K30" s="10"/>
    </row>
    <row r="31" spans="1:11" x14ac:dyDescent="0.3">
      <c r="A31" s="8">
        <v>3</v>
      </c>
      <c r="B31" s="10"/>
      <c r="C31" s="13" t="s">
        <v>90</v>
      </c>
      <c r="D31" s="11"/>
      <c r="E31" s="10">
        <v>6</v>
      </c>
      <c r="H31" s="10"/>
      <c r="K31" s="10"/>
    </row>
    <row r="32" spans="1:11" x14ac:dyDescent="0.3">
      <c r="A32" s="8">
        <v>16</v>
      </c>
      <c r="C32" s="10" t="s">
        <v>77</v>
      </c>
    </row>
    <row r="33" spans="1:4" x14ac:dyDescent="0.3">
      <c r="A33" s="8">
        <v>16</v>
      </c>
      <c r="C33" s="10" t="s">
        <v>77</v>
      </c>
    </row>
    <row r="34" spans="1:4" x14ac:dyDescent="0.3">
      <c r="A34" s="8">
        <v>17</v>
      </c>
      <c r="C34" s="10" t="s">
        <v>77</v>
      </c>
    </row>
    <row r="35" spans="1:4" x14ac:dyDescent="0.3">
      <c r="A35" s="8">
        <v>17</v>
      </c>
      <c r="C35" s="10" t="s">
        <v>77</v>
      </c>
    </row>
    <row r="36" spans="1:4" x14ac:dyDescent="0.3">
      <c r="A36" s="8">
        <v>18</v>
      </c>
      <c r="C36" s="10" t="s">
        <v>77</v>
      </c>
    </row>
    <row r="37" spans="1:4" x14ac:dyDescent="0.3">
      <c r="A37" s="8">
        <v>18</v>
      </c>
      <c r="C37" s="10" t="s">
        <v>77</v>
      </c>
    </row>
    <row r="38" spans="1:4" x14ac:dyDescent="0.3">
      <c r="B38" s="10"/>
      <c r="C38" s="13"/>
      <c r="D38" s="11"/>
    </row>
    <row r="39" spans="1:4" x14ac:dyDescent="0.3">
      <c r="B39" s="10"/>
      <c r="C39" s="13"/>
      <c r="D39" s="11"/>
    </row>
    <row r="40" spans="1:4" x14ac:dyDescent="0.3">
      <c r="B40" s="10"/>
      <c r="C40" s="14"/>
    </row>
    <row r="41" spans="1:4" x14ac:dyDescent="0.3">
      <c r="B41" s="10"/>
      <c r="C41" s="14"/>
      <c r="D41" s="11"/>
    </row>
  </sheetData>
  <sortState xmlns:xlrd2="http://schemas.microsoft.com/office/spreadsheetml/2017/richdata2" ref="A2:H41">
    <sortCondition ref="B2:B41"/>
    <sortCondition ref="D2:D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1ED-536A-4452-80F8-9FF503DF8B7B}">
  <dimension ref="A1:G34"/>
  <sheetViews>
    <sheetView tabSelected="1" topLeftCell="A13" workbookViewId="0">
      <selection activeCell="F2" sqref="F2:F34"/>
    </sheetView>
  </sheetViews>
  <sheetFormatPr defaultRowHeight="14.4" x14ac:dyDescent="0.3"/>
  <cols>
    <col min="2" max="5" width="11.21875" bestFit="1" customWidth="1"/>
    <col min="6" max="6" width="11.21875" customWidth="1"/>
    <col min="7" max="7" width="19.6640625" bestFit="1" customWidth="1"/>
  </cols>
  <sheetData>
    <row r="1" spans="1:7" x14ac:dyDescent="0.3">
      <c r="A1" s="10" t="s">
        <v>1</v>
      </c>
      <c r="B1" s="10" t="s">
        <v>56</v>
      </c>
      <c r="C1" s="10" t="s">
        <v>28</v>
      </c>
      <c r="D1" s="10" t="s">
        <v>24</v>
      </c>
      <c r="E1" s="10" t="s">
        <v>29</v>
      </c>
      <c r="F1" s="10" t="s">
        <v>124</v>
      </c>
      <c r="G1" s="10" t="s">
        <v>41</v>
      </c>
    </row>
    <row r="2" spans="1:7" x14ac:dyDescent="0.3">
      <c r="A2" s="12" t="s">
        <v>91</v>
      </c>
      <c r="B2" s="10">
        <v>1</v>
      </c>
      <c r="C2" s="8">
        <v>0</v>
      </c>
      <c r="D2" s="8">
        <v>0</v>
      </c>
      <c r="E2" s="8">
        <v>0</v>
      </c>
      <c r="F2" s="8">
        <f>SUM(B2:E2)</f>
        <v>1</v>
      </c>
      <c r="G2" s="8">
        <v>1</v>
      </c>
    </row>
    <row r="3" spans="1:7" x14ac:dyDescent="0.3">
      <c r="A3" s="12" t="s">
        <v>92</v>
      </c>
      <c r="B3" s="10">
        <v>10</v>
      </c>
      <c r="C3" s="8">
        <v>0</v>
      </c>
      <c r="D3" s="8">
        <v>0</v>
      </c>
      <c r="E3" s="8">
        <v>0</v>
      </c>
      <c r="F3" s="8">
        <f t="shared" ref="F3:F34" si="0">SUM(B3:E3)</f>
        <v>10</v>
      </c>
      <c r="G3" s="8">
        <v>1</v>
      </c>
    </row>
    <row r="4" spans="1:7" x14ac:dyDescent="0.3">
      <c r="A4" s="13" t="s">
        <v>93</v>
      </c>
      <c r="B4" s="10">
        <v>2</v>
      </c>
      <c r="C4" s="8">
        <v>1</v>
      </c>
      <c r="D4" s="8">
        <v>0</v>
      </c>
      <c r="E4" s="10">
        <v>1</v>
      </c>
      <c r="F4" s="8">
        <f t="shared" si="0"/>
        <v>4</v>
      </c>
      <c r="G4" s="8">
        <v>1</v>
      </c>
    </row>
    <row r="5" spans="1:7" x14ac:dyDescent="0.3">
      <c r="A5" s="12" t="s">
        <v>94</v>
      </c>
      <c r="B5" s="10">
        <v>2</v>
      </c>
      <c r="C5" s="8">
        <v>1</v>
      </c>
      <c r="D5" s="8">
        <v>0</v>
      </c>
      <c r="E5" s="8">
        <v>0</v>
      </c>
      <c r="F5" s="8">
        <f t="shared" si="0"/>
        <v>3</v>
      </c>
      <c r="G5" s="8">
        <v>1</v>
      </c>
    </row>
    <row r="6" spans="1:7" x14ac:dyDescent="0.3">
      <c r="A6" s="12" t="s">
        <v>95</v>
      </c>
      <c r="B6" s="10">
        <v>0</v>
      </c>
      <c r="C6" s="8">
        <v>3</v>
      </c>
      <c r="D6" s="8">
        <v>0</v>
      </c>
      <c r="E6" s="8">
        <v>0</v>
      </c>
      <c r="F6" s="8">
        <f t="shared" si="0"/>
        <v>3</v>
      </c>
      <c r="G6" s="8">
        <v>1</v>
      </c>
    </row>
    <row r="7" spans="1:7" x14ac:dyDescent="0.3">
      <c r="A7" s="14" t="s">
        <v>96</v>
      </c>
      <c r="B7" s="10">
        <v>0</v>
      </c>
      <c r="C7" s="8">
        <v>0</v>
      </c>
      <c r="D7" s="8">
        <v>4</v>
      </c>
      <c r="E7" s="8">
        <v>0</v>
      </c>
      <c r="F7" s="8">
        <f t="shared" si="0"/>
        <v>4</v>
      </c>
      <c r="G7" s="8">
        <v>1</v>
      </c>
    </row>
    <row r="8" spans="1:7" x14ac:dyDescent="0.3">
      <c r="A8" s="12" t="s">
        <v>97</v>
      </c>
      <c r="B8" s="10">
        <v>0</v>
      </c>
      <c r="C8" s="8">
        <v>7</v>
      </c>
      <c r="D8" s="8">
        <v>0</v>
      </c>
      <c r="E8" s="8">
        <v>0</v>
      </c>
      <c r="F8" s="8">
        <f t="shared" si="0"/>
        <v>7</v>
      </c>
      <c r="G8" s="8">
        <v>1</v>
      </c>
    </row>
    <row r="9" spans="1:7" x14ac:dyDescent="0.3">
      <c r="A9" s="14" t="s">
        <v>98</v>
      </c>
      <c r="B9" s="10">
        <v>5</v>
      </c>
      <c r="C9" s="8">
        <v>1</v>
      </c>
      <c r="D9" s="8">
        <v>0</v>
      </c>
      <c r="E9" s="8">
        <v>0</v>
      </c>
      <c r="F9" s="8">
        <f t="shared" si="0"/>
        <v>6</v>
      </c>
      <c r="G9" s="8">
        <v>1</v>
      </c>
    </row>
    <row r="10" spans="1:7" x14ac:dyDescent="0.3">
      <c r="A10" s="3" t="s">
        <v>118</v>
      </c>
      <c r="B10" s="3">
        <v>1</v>
      </c>
      <c r="C10" s="4">
        <v>0</v>
      </c>
      <c r="D10" s="4">
        <v>1</v>
      </c>
      <c r="E10" s="8">
        <v>0</v>
      </c>
      <c r="F10" s="8">
        <f t="shared" si="0"/>
        <v>2</v>
      </c>
      <c r="G10" s="8">
        <v>1</v>
      </c>
    </row>
    <row r="11" spans="1:7" x14ac:dyDescent="0.3">
      <c r="A11" s="3" t="s">
        <v>119</v>
      </c>
      <c r="B11" s="3">
        <v>0</v>
      </c>
      <c r="C11" s="4">
        <v>0</v>
      </c>
      <c r="D11" s="4">
        <v>0</v>
      </c>
      <c r="E11" s="8">
        <v>0</v>
      </c>
      <c r="F11" s="8">
        <f t="shared" si="0"/>
        <v>0</v>
      </c>
      <c r="G11" s="8">
        <v>1</v>
      </c>
    </row>
    <row r="12" spans="1:7" x14ac:dyDescent="0.3">
      <c r="A12" s="3" t="s">
        <v>120</v>
      </c>
      <c r="B12" s="3">
        <v>1</v>
      </c>
      <c r="C12" s="4">
        <v>3</v>
      </c>
      <c r="D12" s="4">
        <v>1</v>
      </c>
      <c r="E12" s="8">
        <v>0</v>
      </c>
      <c r="F12" s="8">
        <f t="shared" si="0"/>
        <v>5</v>
      </c>
      <c r="G12" s="8">
        <v>1</v>
      </c>
    </row>
    <row r="13" spans="1:7" x14ac:dyDescent="0.3">
      <c r="A13" s="3" t="s">
        <v>121</v>
      </c>
      <c r="B13" s="3">
        <v>1</v>
      </c>
      <c r="C13" s="4">
        <v>3</v>
      </c>
      <c r="D13" s="4">
        <v>0</v>
      </c>
      <c r="E13" s="8">
        <v>0</v>
      </c>
      <c r="F13" s="8">
        <f t="shared" si="0"/>
        <v>4</v>
      </c>
      <c r="G13" s="8">
        <v>1</v>
      </c>
    </row>
    <row r="14" spans="1:7" x14ac:dyDescent="0.3">
      <c r="A14" s="3" t="s">
        <v>122</v>
      </c>
      <c r="B14" s="3">
        <v>0</v>
      </c>
      <c r="C14" s="4">
        <v>1</v>
      </c>
      <c r="D14" s="4">
        <v>0</v>
      </c>
      <c r="E14" s="8">
        <v>0</v>
      </c>
      <c r="F14" s="8">
        <f t="shared" si="0"/>
        <v>1</v>
      </c>
      <c r="G14" s="8">
        <v>1</v>
      </c>
    </row>
    <row r="15" spans="1:7" x14ac:dyDescent="0.3">
      <c r="A15" s="3" t="s">
        <v>123</v>
      </c>
      <c r="B15" s="3">
        <v>1</v>
      </c>
      <c r="C15" s="4">
        <v>0</v>
      </c>
      <c r="D15" s="4">
        <v>0</v>
      </c>
      <c r="E15" s="8">
        <v>0</v>
      </c>
      <c r="F15" s="8">
        <f t="shared" si="0"/>
        <v>1</v>
      </c>
      <c r="G15" s="8">
        <v>1</v>
      </c>
    </row>
    <row r="16" spans="1:7" x14ac:dyDescent="0.3">
      <c r="A16" s="13" t="s">
        <v>99</v>
      </c>
      <c r="B16" s="10">
        <v>2</v>
      </c>
      <c r="C16" s="8">
        <v>0</v>
      </c>
      <c r="D16" s="8">
        <v>0</v>
      </c>
      <c r="E16" s="8">
        <v>0</v>
      </c>
      <c r="F16" s="8">
        <f t="shared" si="0"/>
        <v>2</v>
      </c>
      <c r="G16" s="8">
        <v>2</v>
      </c>
    </row>
    <row r="17" spans="1:7" x14ac:dyDescent="0.3">
      <c r="A17" s="13" t="s">
        <v>100</v>
      </c>
      <c r="B17" s="10">
        <v>1</v>
      </c>
      <c r="C17" s="8">
        <v>0</v>
      </c>
      <c r="D17" s="8">
        <v>0</v>
      </c>
      <c r="E17" s="8">
        <v>0</v>
      </c>
      <c r="F17" s="8">
        <f t="shared" si="0"/>
        <v>1</v>
      </c>
      <c r="G17" s="8">
        <v>2</v>
      </c>
    </row>
    <row r="18" spans="1:7" x14ac:dyDescent="0.3">
      <c r="A18" s="14" t="s">
        <v>101</v>
      </c>
      <c r="B18" s="10">
        <v>4</v>
      </c>
      <c r="C18" s="8">
        <v>3</v>
      </c>
      <c r="D18" s="8">
        <v>0</v>
      </c>
      <c r="E18" s="8">
        <v>0</v>
      </c>
      <c r="F18" s="8">
        <f t="shared" si="0"/>
        <v>7</v>
      </c>
      <c r="G18" s="8">
        <v>2</v>
      </c>
    </row>
    <row r="19" spans="1:7" x14ac:dyDescent="0.3">
      <c r="A19" s="13" t="s">
        <v>102</v>
      </c>
      <c r="B19" s="10">
        <v>2</v>
      </c>
      <c r="C19" s="8">
        <v>2</v>
      </c>
      <c r="D19" s="8">
        <v>0</v>
      </c>
      <c r="E19" s="8">
        <v>0</v>
      </c>
      <c r="F19" s="8">
        <f t="shared" si="0"/>
        <v>4</v>
      </c>
      <c r="G19" s="8">
        <v>2</v>
      </c>
    </row>
    <row r="20" spans="1:7" x14ac:dyDescent="0.3">
      <c r="A20" s="13" t="s">
        <v>103</v>
      </c>
      <c r="B20" s="10">
        <v>2</v>
      </c>
      <c r="C20" s="8">
        <v>0</v>
      </c>
      <c r="D20" s="8">
        <v>0</v>
      </c>
      <c r="E20" s="8">
        <v>0</v>
      </c>
      <c r="F20" s="8">
        <f t="shared" si="0"/>
        <v>2</v>
      </c>
      <c r="G20" s="8">
        <v>2</v>
      </c>
    </row>
    <row r="21" spans="1:7" x14ac:dyDescent="0.3">
      <c r="A21" s="13" t="s">
        <v>104</v>
      </c>
      <c r="B21" s="8">
        <v>2</v>
      </c>
      <c r="C21" s="8">
        <v>1</v>
      </c>
      <c r="D21" s="8">
        <v>0</v>
      </c>
      <c r="E21" s="8">
        <v>0</v>
      </c>
      <c r="F21" s="8">
        <f t="shared" si="0"/>
        <v>3</v>
      </c>
      <c r="G21" s="8">
        <v>2</v>
      </c>
    </row>
    <row r="22" spans="1:7" x14ac:dyDescent="0.3">
      <c r="A22" s="14" t="s">
        <v>105</v>
      </c>
      <c r="B22" s="10">
        <v>15</v>
      </c>
      <c r="C22" s="8">
        <v>0</v>
      </c>
      <c r="D22" s="8">
        <v>0</v>
      </c>
      <c r="E22" s="8">
        <v>0</v>
      </c>
      <c r="F22" s="8">
        <f t="shared" si="0"/>
        <v>15</v>
      </c>
      <c r="G22" s="8">
        <v>2</v>
      </c>
    </row>
    <row r="23" spans="1:7" x14ac:dyDescent="0.3">
      <c r="A23" s="3" t="s">
        <v>106</v>
      </c>
      <c r="B23" s="3">
        <v>1</v>
      </c>
      <c r="C23" s="4">
        <v>1</v>
      </c>
      <c r="D23" s="4">
        <v>0</v>
      </c>
      <c r="E23" s="8">
        <v>0</v>
      </c>
      <c r="F23" s="8">
        <f t="shared" si="0"/>
        <v>2</v>
      </c>
      <c r="G23" s="8">
        <v>2</v>
      </c>
    </row>
    <row r="24" spans="1:7" x14ac:dyDescent="0.3">
      <c r="A24" s="3" t="s">
        <v>107</v>
      </c>
      <c r="B24" s="3">
        <v>1</v>
      </c>
      <c r="C24" s="4">
        <v>1</v>
      </c>
      <c r="D24" s="4">
        <v>1</v>
      </c>
      <c r="E24" s="8">
        <v>0</v>
      </c>
      <c r="F24" s="8">
        <f t="shared" si="0"/>
        <v>3</v>
      </c>
      <c r="G24" s="8">
        <v>2</v>
      </c>
    </row>
    <row r="25" spans="1:7" x14ac:dyDescent="0.3">
      <c r="A25" s="3" t="s">
        <v>108</v>
      </c>
      <c r="B25" s="3">
        <v>0</v>
      </c>
      <c r="C25" s="4">
        <v>1</v>
      </c>
      <c r="D25" s="4">
        <v>0</v>
      </c>
      <c r="E25" s="8">
        <v>0</v>
      </c>
      <c r="F25" s="8">
        <f t="shared" si="0"/>
        <v>1</v>
      </c>
      <c r="G25" s="8">
        <v>2</v>
      </c>
    </row>
    <row r="26" spans="1:7" x14ac:dyDescent="0.3">
      <c r="A26" s="6" t="s">
        <v>109</v>
      </c>
      <c r="B26" s="3">
        <v>1</v>
      </c>
      <c r="C26" s="4">
        <v>1</v>
      </c>
      <c r="D26" s="4">
        <v>1</v>
      </c>
      <c r="E26" s="8">
        <v>0</v>
      </c>
      <c r="F26" s="8">
        <f t="shared" si="0"/>
        <v>3</v>
      </c>
      <c r="G26" s="8">
        <v>2</v>
      </c>
    </row>
    <row r="27" spans="1:7" x14ac:dyDescent="0.3">
      <c r="A27" s="3" t="s">
        <v>110</v>
      </c>
      <c r="B27" s="3">
        <v>0</v>
      </c>
      <c r="C27" s="4">
        <v>3</v>
      </c>
      <c r="D27" s="4">
        <v>0</v>
      </c>
      <c r="E27" s="8">
        <v>0</v>
      </c>
      <c r="F27" s="8">
        <f t="shared" si="0"/>
        <v>3</v>
      </c>
      <c r="G27" s="8">
        <v>2</v>
      </c>
    </row>
    <row r="28" spans="1:7" x14ac:dyDescent="0.3">
      <c r="A28" s="6" t="s">
        <v>111</v>
      </c>
      <c r="B28" s="3">
        <v>1</v>
      </c>
      <c r="C28" s="4">
        <v>0</v>
      </c>
      <c r="D28" s="4">
        <v>1</v>
      </c>
      <c r="E28" s="8">
        <v>0</v>
      </c>
      <c r="F28" s="8">
        <f t="shared" si="0"/>
        <v>2</v>
      </c>
      <c r="G28" s="8">
        <v>2</v>
      </c>
    </row>
    <row r="29" spans="1:7" x14ac:dyDescent="0.3">
      <c r="A29" s="3" t="s">
        <v>112</v>
      </c>
      <c r="B29" s="3">
        <v>2</v>
      </c>
      <c r="C29" s="4">
        <v>0</v>
      </c>
      <c r="D29" s="4">
        <v>0</v>
      </c>
      <c r="E29" s="8">
        <v>0</v>
      </c>
      <c r="F29" s="8">
        <f t="shared" si="0"/>
        <v>2</v>
      </c>
      <c r="G29" s="8">
        <v>2</v>
      </c>
    </row>
    <row r="30" spans="1:7" x14ac:dyDescent="0.3">
      <c r="A30" s="3" t="s">
        <v>113</v>
      </c>
      <c r="B30" s="3">
        <v>3</v>
      </c>
      <c r="C30" s="4">
        <v>3</v>
      </c>
      <c r="D30" s="4">
        <v>0</v>
      </c>
      <c r="E30" s="8">
        <v>0</v>
      </c>
      <c r="F30" s="8">
        <f t="shared" si="0"/>
        <v>6</v>
      </c>
      <c r="G30" s="8">
        <v>2</v>
      </c>
    </row>
    <row r="31" spans="1:7" x14ac:dyDescent="0.3">
      <c r="A31" s="3" t="s">
        <v>114</v>
      </c>
      <c r="B31" s="3">
        <v>0</v>
      </c>
      <c r="C31" s="4">
        <v>0</v>
      </c>
      <c r="D31" s="4">
        <v>1</v>
      </c>
      <c r="E31" s="8">
        <v>0</v>
      </c>
      <c r="F31" s="8">
        <f t="shared" si="0"/>
        <v>1</v>
      </c>
      <c r="G31" s="8">
        <v>2</v>
      </c>
    </row>
    <row r="32" spans="1:7" x14ac:dyDescent="0.3">
      <c r="A32" s="3" t="s">
        <v>115</v>
      </c>
      <c r="B32" s="3">
        <v>0</v>
      </c>
      <c r="C32" s="4">
        <v>1</v>
      </c>
      <c r="D32" s="4">
        <v>0</v>
      </c>
      <c r="E32" s="8">
        <v>0</v>
      </c>
      <c r="F32" s="8">
        <f t="shared" si="0"/>
        <v>1</v>
      </c>
      <c r="G32" s="8">
        <v>2</v>
      </c>
    </row>
    <row r="33" spans="1:7" x14ac:dyDescent="0.3">
      <c r="A33" s="6" t="s">
        <v>116</v>
      </c>
      <c r="B33" s="3">
        <v>1</v>
      </c>
      <c r="C33" s="4">
        <v>0</v>
      </c>
      <c r="D33" s="4">
        <v>0</v>
      </c>
      <c r="E33" s="8">
        <v>0</v>
      </c>
      <c r="F33" s="8">
        <f t="shared" si="0"/>
        <v>1</v>
      </c>
      <c r="G33" s="8">
        <v>2</v>
      </c>
    </row>
    <row r="34" spans="1:7" x14ac:dyDescent="0.3">
      <c r="A34" s="3" t="s">
        <v>117</v>
      </c>
      <c r="B34" s="3">
        <v>0</v>
      </c>
      <c r="C34" s="4">
        <v>0</v>
      </c>
      <c r="D34" s="4">
        <v>1</v>
      </c>
      <c r="E34" s="8">
        <v>0</v>
      </c>
      <c r="F34" s="8">
        <f t="shared" si="0"/>
        <v>1</v>
      </c>
      <c r="G34" s="8">
        <v>2</v>
      </c>
    </row>
  </sheetData>
  <sortState xmlns:xlrd2="http://schemas.microsoft.com/office/spreadsheetml/2017/richdata2" ref="A2:G33">
    <sortCondition ref="G16:G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ABD6-1C7F-402E-9C83-01A3A58155A5}">
  <dimension ref="A1:F45"/>
  <sheetViews>
    <sheetView workbookViewId="0">
      <selection activeCell="H45" sqref="H45"/>
    </sheetView>
  </sheetViews>
  <sheetFormatPr defaultRowHeight="14.4" x14ac:dyDescent="0.3"/>
  <cols>
    <col min="2" max="5" width="11.21875" bestFit="1" customWidth="1"/>
    <col min="6" max="6" width="19.6640625" bestFit="1" customWidth="1"/>
  </cols>
  <sheetData>
    <row r="1" spans="1:6" x14ac:dyDescent="0.3">
      <c r="A1" s="10" t="s">
        <v>1</v>
      </c>
      <c r="B1" s="10" t="s">
        <v>56</v>
      </c>
      <c r="C1" s="10" t="s">
        <v>28</v>
      </c>
      <c r="D1" s="10" t="s">
        <v>24</v>
      </c>
      <c r="E1" s="10" t="s">
        <v>29</v>
      </c>
      <c r="F1" s="10" t="s">
        <v>41</v>
      </c>
    </row>
    <row r="2" spans="1:6" x14ac:dyDescent="0.3">
      <c r="A2" s="12" t="s">
        <v>91</v>
      </c>
      <c r="B2" s="10">
        <v>1</v>
      </c>
      <c r="C2" s="8">
        <v>0</v>
      </c>
      <c r="D2" s="8">
        <v>0</v>
      </c>
      <c r="E2" s="8">
        <v>0</v>
      </c>
      <c r="F2" s="8">
        <v>1</v>
      </c>
    </row>
    <row r="3" spans="1:6" x14ac:dyDescent="0.3">
      <c r="A3" s="12" t="s">
        <v>92</v>
      </c>
      <c r="B3" s="10">
        <v>10</v>
      </c>
      <c r="C3" s="8">
        <v>0</v>
      </c>
      <c r="D3" s="8">
        <v>0</v>
      </c>
      <c r="E3" s="8">
        <v>0</v>
      </c>
      <c r="F3" s="8">
        <v>1</v>
      </c>
    </row>
    <row r="4" spans="1:6" x14ac:dyDescent="0.3">
      <c r="A4" s="13" t="s">
        <v>93</v>
      </c>
      <c r="B4" s="10">
        <v>2</v>
      </c>
      <c r="C4" s="8">
        <v>1</v>
      </c>
      <c r="D4" s="8">
        <v>0</v>
      </c>
      <c r="E4" s="10">
        <v>1</v>
      </c>
      <c r="F4" s="8">
        <v>1</v>
      </c>
    </row>
    <row r="5" spans="1:6" x14ac:dyDescent="0.3">
      <c r="A5" s="12" t="s">
        <v>94</v>
      </c>
      <c r="B5" s="10">
        <v>2</v>
      </c>
      <c r="C5" s="8">
        <v>1</v>
      </c>
      <c r="D5" s="8">
        <v>0</v>
      </c>
      <c r="E5" s="8">
        <v>0</v>
      </c>
      <c r="F5" s="8">
        <v>1</v>
      </c>
    </row>
    <row r="6" spans="1:6" x14ac:dyDescent="0.3">
      <c r="A6" s="12" t="s">
        <v>95</v>
      </c>
      <c r="B6" s="10">
        <v>0</v>
      </c>
      <c r="C6" s="8">
        <v>3</v>
      </c>
      <c r="D6" s="8">
        <v>0</v>
      </c>
      <c r="E6" s="8">
        <v>0</v>
      </c>
      <c r="F6" s="8">
        <v>1</v>
      </c>
    </row>
    <row r="7" spans="1:6" x14ac:dyDescent="0.3">
      <c r="A7" s="14" t="s">
        <v>96</v>
      </c>
      <c r="B7" s="10">
        <v>0</v>
      </c>
      <c r="C7" s="8">
        <v>0</v>
      </c>
      <c r="D7" s="8">
        <v>4</v>
      </c>
      <c r="E7" s="8">
        <v>0</v>
      </c>
      <c r="F7" s="8">
        <v>1</v>
      </c>
    </row>
    <row r="8" spans="1:6" x14ac:dyDescent="0.3">
      <c r="A8" s="12" t="s">
        <v>97</v>
      </c>
      <c r="B8" s="10">
        <v>0</v>
      </c>
      <c r="C8" s="8">
        <v>7</v>
      </c>
      <c r="D8" s="8">
        <v>0</v>
      </c>
      <c r="E8" s="8">
        <v>0</v>
      </c>
      <c r="F8" s="8">
        <v>1</v>
      </c>
    </row>
    <row r="9" spans="1:6" x14ac:dyDescent="0.3">
      <c r="A9" s="14" t="s">
        <v>98</v>
      </c>
      <c r="B9" s="10">
        <v>5</v>
      </c>
      <c r="C9" s="8">
        <v>1</v>
      </c>
      <c r="D9" s="8">
        <v>0</v>
      </c>
      <c r="E9" s="8">
        <v>0</v>
      </c>
      <c r="F9" s="8">
        <v>1</v>
      </c>
    </row>
    <row r="10" spans="1:6" x14ac:dyDescent="0.3">
      <c r="A10" s="3" t="s">
        <v>118</v>
      </c>
      <c r="B10" s="3">
        <v>1</v>
      </c>
      <c r="C10" s="4">
        <v>0</v>
      </c>
      <c r="D10" s="4">
        <v>1</v>
      </c>
      <c r="E10" s="8">
        <v>0</v>
      </c>
      <c r="F10" s="8">
        <v>1</v>
      </c>
    </row>
    <row r="11" spans="1:6" x14ac:dyDescent="0.3">
      <c r="A11" s="3" t="s">
        <v>119</v>
      </c>
      <c r="B11" s="3">
        <v>0</v>
      </c>
      <c r="C11" s="4">
        <v>0</v>
      </c>
      <c r="D11" s="4">
        <v>0</v>
      </c>
      <c r="E11" s="8">
        <v>0</v>
      </c>
      <c r="F11" s="8">
        <v>1</v>
      </c>
    </row>
    <row r="12" spans="1:6" x14ac:dyDescent="0.3">
      <c r="A12" s="3" t="s">
        <v>120</v>
      </c>
      <c r="B12" s="3">
        <v>1</v>
      </c>
      <c r="C12" s="4">
        <v>3</v>
      </c>
      <c r="D12" s="4">
        <v>1</v>
      </c>
      <c r="E12" s="8">
        <v>0</v>
      </c>
      <c r="F12" s="8">
        <v>1</v>
      </c>
    </row>
    <row r="13" spans="1:6" x14ac:dyDescent="0.3">
      <c r="A13" s="3" t="s">
        <v>121</v>
      </c>
      <c r="B13" s="3">
        <v>1</v>
      </c>
      <c r="C13" s="4">
        <v>3</v>
      </c>
      <c r="D13" s="4">
        <v>0</v>
      </c>
      <c r="E13" s="8">
        <v>0</v>
      </c>
      <c r="F13" s="8">
        <v>1</v>
      </c>
    </row>
    <row r="14" spans="1:6" x14ac:dyDescent="0.3">
      <c r="A14" s="3" t="s">
        <v>122</v>
      </c>
      <c r="B14" s="3">
        <v>0</v>
      </c>
      <c r="C14" s="4">
        <v>1</v>
      </c>
      <c r="D14" s="4">
        <v>0</v>
      </c>
      <c r="E14" s="8">
        <v>0</v>
      </c>
      <c r="F14" s="8">
        <v>1</v>
      </c>
    </row>
    <row r="15" spans="1:6" x14ac:dyDescent="0.3">
      <c r="A15" s="3" t="s">
        <v>123</v>
      </c>
      <c r="B15" s="3">
        <v>1</v>
      </c>
      <c r="C15" s="4">
        <v>0</v>
      </c>
      <c r="D15" s="4">
        <v>0</v>
      </c>
      <c r="E15" s="8">
        <v>0</v>
      </c>
      <c r="F15" s="8">
        <v>1</v>
      </c>
    </row>
    <row r="16" spans="1:6" x14ac:dyDescent="0.3">
      <c r="B16">
        <f>SUM(B2:B15)</f>
        <v>24</v>
      </c>
      <c r="C16">
        <f t="shared" ref="C16:E16" si="0">SUM(C2:C15)</f>
        <v>20</v>
      </c>
      <c r="D16">
        <f t="shared" si="0"/>
        <v>6</v>
      </c>
      <c r="E16">
        <f t="shared" si="0"/>
        <v>1</v>
      </c>
      <c r="F16">
        <f>SUM(B16:E16)</f>
        <v>51</v>
      </c>
    </row>
    <row r="17" spans="1:6" x14ac:dyDescent="0.3">
      <c r="B17" s="19">
        <f>B16/$F16</f>
        <v>0.47058823529411764</v>
      </c>
      <c r="C17" s="19">
        <f t="shared" ref="C17:E17" si="1">C16/$F16</f>
        <v>0.39215686274509803</v>
      </c>
      <c r="D17" s="19">
        <f t="shared" si="1"/>
        <v>0.11764705882352941</v>
      </c>
      <c r="E17" s="19">
        <f t="shared" si="1"/>
        <v>1.9607843137254902E-2</v>
      </c>
      <c r="F17" s="19"/>
    </row>
    <row r="18" spans="1:6" x14ac:dyDescent="0.3">
      <c r="B18" s="19">
        <f>LN(B17)</f>
        <v>-0.7537718023763802</v>
      </c>
      <c r="C18" s="19">
        <f t="shared" ref="C18:E18" si="2">LN(C17)</f>
        <v>-0.93609335917033476</v>
      </c>
      <c r="D18" s="19">
        <f t="shared" si="2"/>
        <v>-2.1400661634962708</v>
      </c>
      <c r="E18" s="19">
        <f t="shared" si="2"/>
        <v>-3.9318256327243257</v>
      </c>
      <c r="F18" s="19"/>
    </row>
    <row r="19" spans="1:6" x14ac:dyDescent="0.3">
      <c r="B19" s="19">
        <f>B17*B18</f>
        <v>-0.35471614229476717</v>
      </c>
      <c r="C19" s="19">
        <f t="shared" ref="C19:E19" si="3">C17*C18</f>
        <v>-0.36709543496875874</v>
      </c>
      <c r="D19" s="19">
        <f t="shared" si="3"/>
        <v>-0.25177248982309069</v>
      </c>
      <c r="E19" s="19">
        <f t="shared" si="3"/>
        <v>-7.7094620249496579E-2</v>
      </c>
      <c r="F19" s="19">
        <f>-SUM(B19:E19)</f>
        <v>1.0506786873361131</v>
      </c>
    </row>
    <row r="20" spans="1:6" x14ac:dyDescent="0.3">
      <c r="F20" s="19">
        <f>F19/LN(4)</f>
        <v>0.75790446589376814</v>
      </c>
    </row>
    <row r="22" spans="1:6" x14ac:dyDescent="0.3">
      <c r="A22" s="13" t="s">
        <v>99</v>
      </c>
      <c r="B22" s="10">
        <v>2</v>
      </c>
      <c r="C22" s="8">
        <v>0</v>
      </c>
      <c r="D22" s="8">
        <v>0</v>
      </c>
      <c r="E22" s="8">
        <v>0</v>
      </c>
      <c r="F22" s="8">
        <v>2</v>
      </c>
    </row>
    <row r="23" spans="1:6" x14ac:dyDescent="0.3">
      <c r="A23" s="13" t="s">
        <v>100</v>
      </c>
      <c r="B23" s="10">
        <v>1</v>
      </c>
      <c r="C23" s="8">
        <v>0</v>
      </c>
      <c r="D23" s="8">
        <v>0</v>
      </c>
      <c r="E23" s="8">
        <v>0</v>
      </c>
      <c r="F23" s="8">
        <v>2</v>
      </c>
    </row>
    <row r="24" spans="1:6" x14ac:dyDescent="0.3">
      <c r="A24" s="14" t="s">
        <v>101</v>
      </c>
      <c r="B24" s="10">
        <v>4</v>
      </c>
      <c r="C24" s="8">
        <v>3</v>
      </c>
      <c r="D24" s="8">
        <v>0</v>
      </c>
      <c r="E24" s="8">
        <v>0</v>
      </c>
      <c r="F24" s="8">
        <v>2</v>
      </c>
    </row>
    <row r="25" spans="1:6" x14ac:dyDescent="0.3">
      <c r="A25" s="13" t="s">
        <v>102</v>
      </c>
      <c r="B25" s="10">
        <v>2</v>
      </c>
      <c r="C25" s="8">
        <v>2</v>
      </c>
      <c r="D25" s="8">
        <v>0</v>
      </c>
      <c r="E25" s="8">
        <v>0</v>
      </c>
      <c r="F25" s="8">
        <v>2</v>
      </c>
    </row>
    <row r="26" spans="1:6" x14ac:dyDescent="0.3">
      <c r="A26" s="13" t="s">
        <v>103</v>
      </c>
      <c r="B26" s="10">
        <v>2</v>
      </c>
      <c r="C26" s="8">
        <v>0</v>
      </c>
      <c r="D26" s="8">
        <v>0</v>
      </c>
      <c r="E26" s="8">
        <v>0</v>
      </c>
      <c r="F26" s="8">
        <v>2</v>
      </c>
    </row>
    <row r="27" spans="1:6" x14ac:dyDescent="0.3">
      <c r="A27" s="13" t="s">
        <v>104</v>
      </c>
      <c r="B27" s="8">
        <v>2</v>
      </c>
      <c r="C27" s="8">
        <v>1</v>
      </c>
      <c r="D27" s="8">
        <v>0</v>
      </c>
      <c r="E27" s="8">
        <v>0</v>
      </c>
      <c r="F27" s="8">
        <v>2</v>
      </c>
    </row>
    <row r="28" spans="1:6" x14ac:dyDescent="0.3">
      <c r="A28" s="14" t="s">
        <v>105</v>
      </c>
      <c r="B28" s="10">
        <v>15</v>
      </c>
      <c r="C28" s="8">
        <v>0</v>
      </c>
      <c r="D28" s="8">
        <v>0</v>
      </c>
      <c r="E28" s="8">
        <v>0</v>
      </c>
      <c r="F28" s="8">
        <v>2</v>
      </c>
    </row>
    <row r="29" spans="1:6" x14ac:dyDescent="0.3">
      <c r="A29" s="3" t="s">
        <v>106</v>
      </c>
      <c r="B29" s="3">
        <v>1</v>
      </c>
      <c r="C29" s="4">
        <v>1</v>
      </c>
      <c r="D29" s="4">
        <v>0</v>
      </c>
      <c r="E29" s="8">
        <v>0</v>
      </c>
      <c r="F29" s="8">
        <v>2</v>
      </c>
    </row>
    <row r="30" spans="1:6" x14ac:dyDescent="0.3">
      <c r="A30" s="3" t="s">
        <v>107</v>
      </c>
      <c r="B30" s="3">
        <v>1</v>
      </c>
      <c r="C30" s="4">
        <v>1</v>
      </c>
      <c r="D30" s="4">
        <v>1</v>
      </c>
      <c r="E30" s="8">
        <v>0</v>
      </c>
      <c r="F30" s="8">
        <v>2</v>
      </c>
    </row>
    <row r="31" spans="1:6" x14ac:dyDescent="0.3">
      <c r="A31" s="3" t="s">
        <v>108</v>
      </c>
      <c r="B31" s="3">
        <v>0</v>
      </c>
      <c r="C31" s="4">
        <v>1</v>
      </c>
      <c r="D31" s="4">
        <v>0</v>
      </c>
      <c r="E31" s="8">
        <v>0</v>
      </c>
      <c r="F31" s="8">
        <v>2</v>
      </c>
    </row>
    <row r="32" spans="1:6" x14ac:dyDescent="0.3">
      <c r="A32" s="6" t="s">
        <v>109</v>
      </c>
      <c r="B32" s="3">
        <v>1</v>
      </c>
      <c r="C32" s="4">
        <v>1</v>
      </c>
      <c r="D32" s="4">
        <v>1</v>
      </c>
      <c r="E32" s="8">
        <v>0</v>
      </c>
      <c r="F32" s="8">
        <v>2</v>
      </c>
    </row>
    <row r="33" spans="1:6" x14ac:dyDescent="0.3">
      <c r="A33" s="3" t="s">
        <v>110</v>
      </c>
      <c r="B33" s="3">
        <v>0</v>
      </c>
      <c r="C33" s="4">
        <v>3</v>
      </c>
      <c r="D33" s="4">
        <v>0</v>
      </c>
      <c r="E33" s="8">
        <v>0</v>
      </c>
      <c r="F33" s="8">
        <v>2</v>
      </c>
    </row>
    <row r="34" spans="1:6" x14ac:dyDescent="0.3">
      <c r="A34" s="6" t="s">
        <v>111</v>
      </c>
      <c r="B34" s="3">
        <v>1</v>
      </c>
      <c r="C34" s="4">
        <v>0</v>
      </c>
      <c r="D34" s="4">
        <v>1</v>
      </c>
      <c r="E34" s="8">
        <v>0</v>
      </c>
      <c r="F34" s="8">
        <v>2</v>
      </c>
    </row>
    <row r="35" spans="1:6" x14ac:dyDescent="0.3">
      <c r="A35" s="3" t="s">
        <v>112</v>
      </c>
      <c r="B35" s="3">
        <v>2</v>
      </c>
      <c r="C35" s="4">
        <v>0</v>
      </c>
      <c r="D35" s="4">
        <v>0</v>
      </c>
      <c r="E35" s="8">
        <v>0</v>
      </c>
      <c r="F35" s="8">
        <v>2</v>
      </c>
    </row>
    <row r="36" spans="1:6" x14ac:dyDescent="0.3">
      <c r="A36" s="3" t="s">
        <v>113</v>
      </c>
      <c r="B36" s="3">
        <v>3</v>
      </c>
      <c r="C36" s="4">
        <v>3</v>
      </c>
      <c r="D36" s="4">
        <v>0</v>
      </c>
      <c r="E36" s="8">
        <v>0</v>
      </c>
      <c r="F36" s="8">
        <v>2</v>
      </c>
    </row>
    <row r="37" spans="1:6" x14ac:dyDescent="0.3">
      <c r="A37" s="3" t="s">
        <v>114</v>
      </c>
      <c r="B37" s="3">
        <v>0</v>
      </c>
      <c r="C37" s="4">
        <v>0</v>
      </c>
      <c r="D37" s="4">
        <v>1</v>
      </c>
      <c r="E37" s="8">
        <v>0</v>
      </c>
      <c r="F37" s="8">
        <v>2</v>
      </c>
    </row>
    <row r="38" spans="1:6" x14ac:dyDescent="0.3">
      <c r="A38" s="3" t="s">
        <v>115</v>
      </c>
      <c r="B38" s="3">
        <v>0</v>
      </c>
      <c r="C38" s="4">
        <v>1</v>
      </c>
      <c r="D38" s="4">
        <v>0</v>
      </c>
      <c r="E38" s="8">
        <v>0</v>
      </c>
      <c r="F38" s="8">
        <v>2</v>
      </c>
    </row>
    <row r="39" spans="1:6" x14ac:dyDescent="0.3">
      <c r="A39" s="6" t="s">
        <v>116</v>
      </c>
      <c r="B39" s="3">
        <v>1</v>
      </c>
      <c r="C39" s="4">
        <v>0</v>
      </c>
      <c r="D39" s="4">
        <v>0</v>
      </c>
      <c r="E39" s="8">
        <v>0</v>
      </c>
      <c r="F39" s="8">
        <v>2</v>
      </c>
    </row>
    <row r="40" spans="1:6" x14ac:dyDescent="0.3">
      <c r="A40" s="3" t="s">
        <v>117</v>
      </c>
      <c r="B40" s="3">
        <v>0</v>
      </c>
      <c r="C40" s="4">
        <v>0</v>
      </c>
      <c r="D40" s="4">
        <v>1</v>
      </c>
      <c r="E40" s="8">
        <v>0</v>
      </c>
      <c r="F40" s="8">
        <v>2</v>
      </c>
    </row>
    <row r="41" spans="1:6" x14ac:dyDescent="0.3">
      <c r="B41">
        <f>SUM(B22:B40)</f>
        <v>38</v>
      </c>
      <c r="C41">
        <f t="shared" ref="C41:D41" si="4">SUM(C22:C40)</f>
        <v>17</v>
      </c>
      <c r="D41">
        <f t="shared" si="4"/>
        <v>5</v>
      </c>
      <c r="F41">
        <f>SUM(B41:E41)</f>
        <v>60</v>
      </c>
    </row>
    <row r="42" spans="1:6" x14ac:dyDescent="0.3">
      <c r="B42" s="19">
        <f>B41/$F41</f>
        <v>0.6333333333333333</v>
      </c>
      <c r="C42" s="19">
        <f t="shared" ref="C42:D42" si="5">C41/$F41</f>
        <v>0.28333333333333333</v>
      </c>
      <c r="D42" s="19">
        <f t="shared" si="5"/>
        <v>8.3333333333333329E-2</v>
      </c>
      <c r="E42" s="19"/>
      <c r="F42" s="19"/>
    </row>
    <row r="43" spans="1:6" x14ac:dyDescent="0.3">
      <c r="B43" s="19">
        <f>LN(B42)</f>
        <v>-0.45675840249571498</v>
      </c>
      <c r="C43" s="19">
        <f t="shared" ref="C43:D43" si="6">LN(C42)</f>
        <v>-1.2611312181658847</v>
      </c>
      <c r="D43" s="19">
        <f t="shared" si="6"/>
        <v>-2.4849066497880004</v>
      </c>
      <c r="E43" s="19"/>
      <c r="F43" s="19"/>
    </row>
    <row r="44" spans="1:6" x14ac:dyDescent="0.3">
      <c r="B44" s="19">
        <f>B42*B43</f>
        <v>-0.28928032158061945</v>
      </c>
      <c r="C44" s="19">
        <f t="shared" ref="C44:D44" si="7">C42*C43</f>
        <v>-0.35732051181366731</v>
      </c>
      <c r="D44" s="19">
        <f t="shared" si="7"/>
        <v>-0.20707555414900003</v>
      </c>
      <c r="E44" s="19"/>
      <c r="F44" s="19">
        <f>-SUM(B44:E44)</f>
        <v>0.85367638754328679</v>
      </c>
    </row>
    <row r="45" spans="1:6" x14ac:dyDescent="0.3">
      <c r="F45" s="19">
        <f>F44/LN(3)</f>
        <v>0.77704973478699357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workbookViewId="0">
      <selection activeCell="I19" sqref="I19"/>
    </sheetView>
  </sheetViews>
  <sheetFormatPr defaultColWidth="9.109375" defaultRowHeight="14.4" x14ac:dyDescent="0.3"/>
  <cols>
    <col min="1" max="16384" width="9.109375" style="8"/>
  </cols>
  <sheetData>
    <row r="1" spans="1:11" x14ac:dyDescent="0.3">
      <c r="A1" s="8" t="s">
        <v>1</v>
      </c>
      <c r="B1" s="8" t="s">
        <v>41</v>
      </c>
      <c r="C1" s="8" t="s">
        <v>81</v>
      </c>
      <c r="D1" s="8" t="s">
        <v>82</v>
      </c>
      <c r="H1" s="8" t="s">
        <v>1</v>
      </c>
      <c r="I1" s="8" t="s">
        <v>41</v>
      </c>
      <c r="J1" s="8" t="s">
        <v>81</v>
      </c>
      <c r="K1" s="8" t="s">
        <v>82</v>
      </c>
    </row>
    <row r="2" spans="1:11" x14ac:dyDescent="0.3">
      <c r="A2" s="8">
        <v>4.21</v>
      </c>
      <c r="B2" s="8" t="s">
        <v>74</v>
      </c>
      <c r="D2" s="8">
        <v>53</v>
      </c>
      <c r="H2" s="8">
        <v>3.25</v>
      </c>
      <c r="I2" s="8" t="s">
        <v>75</v>
      </c>
      <c r="K2" s="8">
        <v>121</v>
      </c>
    </row>
    <row r="3" spans="1:11" x14ac:dyDescent="0.3">
      <c r="A3" s="8">
        <v>4.17</v>
      </c>
      <c r="B3" s="8" t="s">
        <v>74</v>
      </c>
      <c r="D3" s="8">
        <v>34</v>
      </c>
      <c r="H3" s="8">
        <v>1.18</v>
      </c>
      <c r="I3" s="8" t="s">
        <v>75</v>
      </c>
      <c r="K3" s="8">
        <v>0</v>
      </c>
    </row>
    <row r="4" spans="1:11" x14ac:dyDescent="0.3">
      <c r="A4" s="8">
        <v>4.18</v>
      </c>
      <c r="B4" s="8" t="s">
        <v>74</v>
      </c>
      <c r="C4" s="8">
        <v>22.54</v>
      </c>
      <c r="D4" s="8">
        <v>50</v>
      </c>
      <c r="H4" s="8">
        <v>4.29</v>
      </c>
      <c r="I4" s="8" t="s">
        <v>75</v>
      </c>
      <c r="J4" s="8">
        <v>20.6</v>
      </c>
      <c r="K4" s="8">
        <v>58</v>
      </c>
    </row>
    <row r="5" spans="1:11" x14ac:dyDescent="0.3">
      <c r="A5" s="8">
        <v>4.16</v>
      </c>
      <c r="B5" s="8" t="s">
        <v>74</v>
      </c>
      <c r="C5" s="8">
        <v>61.5</v>
      </c>
      <c r="D5" s="8">
        <v>7</v>
      </c>
      <c r="H5" s="17" t="s">
        <v>73</v>
      </c>
      <c r="I5" s="8" t="s">
        <v>75</v>
      </c>
      <c r="J5" s="8">
        <v>71.260000000000005</v>
      </c>
      <c r="K5" s="8">
        <v>42</v>
      </c>
    </row>
    <row r="6" spans="1:11" x14ac:dyDescent="0.3">
      <c r="A6" s="8">
        <v>4.1500000000000004</v>
      </c>
      <c r="B6" s="8" t="s">
        <v>74</v>
      </c>
      <c r="C6" s="8">
        <v>33.21</v>
      </c>
      <c r="D6" s="8">
        <v>7</v>
      </c>
      <c r="H6" s="17" t="s">
        <v>72</v>
      </c>
      <c r="I6" s="8" t="s">
        <v>75</v>
      </c>
      <c r="J6" s="8">
        <v>20.45</v>
      </c>
      <c r="K6" s="8">
        <v>3</v>
      </c>
    </row>
    <row r="7" spans="1:11" x14ac:dyDescent="0.3">
      <c r="A7" s="8">
        <v>4.13</v>
      </c>
      <c r="B7" s="8" t="s">
        <v>74</v>
      </c>
      <c r="C7" s="8">
        <v>71.599999999999994</v>
      </c>
      <c r="D7" s="8">
        <v>10</v>
      </c>
      <c r="H7" s="8">
        <v>1.9</v>
      </c>
      <c r="I7" s="8" t="s">
        <v>75</v>
      </c>
      <c r="J7" s="8">
        <v>29.01</v>
      </c>
      <c r="K7" s="8">
        <v>0</v>
      </c>
    </row>
    <row r="8" spans="1:11" x14ac:dyDescent="0.3">
      <c r="A8" s="17" t="s">
        <v>66</v>
      </c>
      <c r="B8" s="8" t="s">
        <v>74</v>
      </c>
      <c r="C8" s="8">
        <v>51.47</v>
      </c>
      <c r="D8" s="8">
        <v>6</v>
      </c>
      <c r="H8" s="17" t="s">
        <v>76</v>
      </c>
      <c r="I8" s="8" t="s">
        <v>75</v>
      </c>
      <c r="J8" s="8">
        <v>81.39</v>
      </c>
      <c r="K8" s="8">
        <v>79</v>
      </c>
    </row>
    <row r="9" spans="1:11" x14ac:dyDescent="0.3">
      <c r="A9" s="17" t="s">
        <v>57</v>
      </c>
      <c r="B9" s="8" t="s">
        <v>74</v>
      </c>
      <c r="C9" s="8">
        <v>15.44</v>
      </c>
      <c r="D9" s="8">
        <v>0</v>
      </c>
      <c r="H9" s="8">
        <v>3.24</v>
      </c>
      <c r="I9" s="8" t="s">
        <v>75</v>
      </c>
      <c r="J9" s="8">
        <v>33.01</v>
      </c>
      <c r="K9" s="8">
        <v>147</v>
      </c>
    </row>
    <row r="10" spans="1:11" x14ac:dyDescent="0.3">
      <c r="A10" s="8">
        <v>1.1000000000000001</v>
      </c>
      <c r="B10" s="8" t="s">
        <v>74</v>
      </c>
      <c r="C10" s="8">
        <v>26.95</v>
      </c>
      <c r="D10" s="8">
        <v>0</v>
      </c>
      <c r="H10" s="17" t="s">
        <v>79</v>
      </c>
      <c r="I10" s="8" t="s">
        <v>75</v>
      </c>
      <c r="J10" s="8">
        <v>22.31</v>
      </c>
      <c r="K10" s="8">
        <v>14</v>
      </c>
    </row>
    <row r="11" spans="1:11" x14ac:dyDescent="0.3">
      <c r="A11" s="8">
        <v>2.7</v>
      </c>
      <c r="B11" s="8" t="s">
        <v>74</v>
      </c>
      <c r="C11" s="8">
        <v>22.88</v>
      </c>
      <c r="D11" s="8">
        <v>0</v>
      </c>
      <c r="H11" s="17" t="s">
        <v>78</v>
      </c>
      <c r="I11" s="8" t="s">
        <v>75</v>
      </c>
      <c r="J11" s="8">
        <v>19.04</v>
      </c>
      <c r="K11" s="8">
        <v>11</v>
      </c>
    </row>
    <row r="12" spans="1:11" x14ac:dyDescent="0.3">
      <c r="A12" s="8">
        <v>1.6</v>
      </c>
      <c r="B12" s="8" t="s">
        <v>74</v>
      </c>
      <c r="C12" s="8">
        <v>118.56</v>
      </c>
      <c r="D12" s="8">
        <v>0</v>
      </c>
      <c r="H12" s="17" t="s">
        <v>59</v>
      </c>
      <c r="I12" s="8" t="s">
        <v>75</v>
      </c>
      <c r="J12" s="8">
        <v>22.22</v>
      </c>
      <c r="K12" s="8">
        <v>33</v>
      </c>
    </row>
    <row r="13" spans="1:11" x14ac:dyDescent="0.3">
      <c r="A13" s="8">
        <v>1.1100000000000001</v>
      </c>
      <c r="B13" s="8" t="s">
        <v>74</v>
      </c>
      <c r="C13" s="8">
        <v>23.55</v>
      </c>
      <c r="D13" s="8">
        <v>0</v>
      </c>
      <c r="H13" s="17" t="s">
        <v>83</v>
      </c>
      <c r="I13" s="8" t="s">
        <v>75</v>
      </c>
      <c r="J13" s="8">
        <v>24.92</v>
      </c>
      <c r="K13" s="8">
        <v>2</v>
      </c>
    </row>
    <row r="14" spans="1:11" x14ac:dyDescent="0.3">
      <c r="A14" s="8">
        <v>3.4</v>
      </c>
      <c r="B14" s="8" t="s">
        <v>74</v>
      </c>
      <c r="C14" s="8">
        <v>36.450000000000003</v>
      </c>
      <c r="D14" s="8">
        <v>0</v>
      </c>
      <c r="H14" s="17" t="s">
        <v>61</v>
      </c>
      <c r="I14" s="8" t="s">
        <v>75</v>
      </c>
      <c r="J14" s="8">
        <v>26.12</v>
      </c>
      <c r="K14" s="8">
        <v>2</v>
      </c>
    </row>
    <row r="15" spans="1:11" x14ac:dyDescent="0.3">
      <c r="A15" s="8">
        <v>2.9</v>
      </c>
      <c r="B15" s="8" t="s">
        <v>74</v>
      </c>
      <c r="C15" s="8">
        <v>40.65</v>
      </c>
      <c r="D15" s="8">
        <v>0</v>
      </c>
      <c r="H15" s="17" t="s">
        <v>60</v>
      </c>
      <c r="I15" s="8" t="s">
        <v>75</v>
      </c>
      <c r="J15" s="8">
        <v>27.81</v>
      </c>
      <c r="K15" s="8">
        <v>17</v>
      </c>
    </row>
    <row r="16" spans="1:11" x14ac:dyDescent="0.3">
      <c r="A16" s="8">
        <v>2.2999999999999998</v>
      </c>
      <c r="B16" s="8" t="s">
        <v>74</v>
      </c>
      <c r="C16" s="8">
        <v>4.7</v>
      </c>
      <c r="D16" s="8">
        <v>0</v>
      </c>
      <c r="H16" s="17" t="s">
        <v>84</v>
      </c>
      <c r="I16" s="8" t="s">
        <v>75</v>
      </c>
      <c r="J16" s="8">
        <v>18.02</v>
      </c>
      <c r="K16" s="8">
        <v>0</v>
      </c>
    </row>
    <row r="17" spans="1:13" x14ac:dyDescent="0.3">
      <c r="A17" s="8">
        <v>2.8</v>
      </c>
      <c r="B17" s="8" t="s">
        <v>74</v>
      </c>
      <c r="C17" s="8">
        <v>49.86</v>
      </c>
      <c r="D17" s="8">
        <v>10</v>
      </c>
      <c r="H17" s="17" t="s">
        <v>85</v>
      </c>
      <c r="I17" s="8" t="s">
        <v>75</v>
      </c>
      <c r="J17" s="8">
        <v>13.76</v>
      </c>
      <c r="K17" s="8">
        <v>0</v>
      </c>
    </row>
    <row r="18" spans="1:13" x14ac:dyDescent="0.3">
      <c r="B18" s="8" t="s">
        <v>87</v>
      </c>
      <c r="C18" s="18">
        <f>AVERAGE(C2:C17)</f>
        <v>41.382857142857141</v>
      </c>
      <c r="D18" s="18">
        <f>AVERAGE(D2:D17)</f>
        <v>11.0625</v>
      </c>
      <c r="E18" s="18"/>
      <c r="H18" s="17" t="s">
        <v>86</v>
      </c>
      <c r="I18" s="8" t="s">
        <v>75</v>
      </c>
      <c r="J18" s="8">
        <v>24.39</v>
      </c>
      <c r="K18" s="8">
        <v>3</v>
      </c>
    </row>
    <row r="19" spans="1:13" x14ac:dyDescent="0.3">
      <c r="C19" s="18" t="s">
        <v>88</v>
      </c>
      <c r="D19" s="18">
        <f>D18/C18</f>
        <v>0.2673208367854184</v>
      </c>
      <c r="E19" s="18">
        <f>D19*100</f>
        <v>26.732083678541841</v>
      </c>
      <c r="F19" s="8" t="s">
        <v>89</v>
      </c>
      <c r="H19" s="17" t="s">
        <v>62</v>
      </c>
      <c r="I19" s="8" t="s">
        <v>75</v>
      </c>
      <c r="J19" s="8">
        <v>17.59</v>
      </c>
      <c r="K19" s="8">
        <v>28</v>
      </c>
    </row>
    <row r="20" spans="1:13" x14ac:dyDescent="0.3">
      <c r="C20" s="18"/>
      <c r="D20" s="18"/>
      <c r="E20" s="18"/>
      <c r="I20" s="8" t="s">
        <v>87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3">
      <c r="J21" s="18" t="s">
        <v>88</v>
      </c>
      <c r="K21" s="18">
        <f>K20/J20</f>
        <v>1.0548374184737821</v>
      </c>
      <c r="L21" s="18">
        <f>K21*100</f>
        <v>105.48374184737821</v>
      </c>
      <c r="M21" s="8" t="s">
        <v>89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10.6640625" bestFit="1" customWidth="1"/>
    <col min="6" max="6" width="6.109375" bestFit="1" customWidth="1"/>
    <col min="7" max="7" width="10.6640625" bestFit="1" customWidth="1"/>
  </cols>
  <sheetData>
    <row r="1" spans="1:12" x14ac:dyDescent="0.3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3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3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3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3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3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3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3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3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3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3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3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3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3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3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3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3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3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3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3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3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3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3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3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3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3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3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3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3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3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3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Location</vt:lpstr>
      <vt:lpstr>Ground Cover</vt:lpstr>
      <vt:lpstr>Soil Samples 2022</vt:lpstr>
      <vt:lpstr>Soil Samples 2023</vt:lpstr>
      <vt:lpstr>Soil Samples</vt:lpstr>
      <vt:lpstr>Shannon Diversity</vt:lpstr>
      <vt:lpstr>Seeds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2023-08-12T13:20:00Z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