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460" windowHeight="7695"/>
  </bookViews>
  <sheets>
    <sheet name="Correlation" sheetId="13" r:id="rId1"/>
    <sheet name="cov" sheetId="10" state="hidden" r:id="rId2"/>
    <sheet name="Covariance2" sheetId="11" state="hidden" r:id="rId3"/>
  </sheets>
  <calcPr calcId="144525"/>
</workbook>
</file>

<file path=xl/sharedStrings.xml><?xml version="1.0" encoding="utf-8"?>
<sst xmlns="http://schemas.openxmlformats.org/spreadsheetml/2006/main" count="46" uniqueCount="28">
  <si>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</si>
  <si>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</si>
  <si>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</si>
  <si>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</si>
  <si>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</si>
  <si>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</si>
  <si>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</si>
  <si>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</si>
  <si>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Writing (X)</t>
  </si>
  <si>
    <t>Xmean</t>
  </si>
  <si>
    <t>X - Xmean</t>
  </si>
  <si>
    <t xml:space="preserve">(X- Xmean)**2 </t>
  </si>
  <si>
    <t>Reading (Y)</t>
  </si>
  <si>
    <t>Ymean</t>
  </si>
  <si>
    <t>Y -Ymean</t>
  </si>
  <si>
    <t>(Y - Ymean)**2</t>
  </si>
  <si>
    <t>(x-x̅)*(y-ȳ)</t>
  </si>
  <si>
    <t>Mean</t>
  </si>
  <si>
    <t>Sum</t>
  </si>
  <si>
    <t>Variance</t>
  </si>
  <si>
    <t>Sample size</t>
  </si>
  <si>
    <t>Std Deviation</t>
  </si>
  <si>
    <t>Cov. Sample</t>
  </si>
  <si>
    <t>Correlation coefficient</t>
  </si>
  <si>
    <t>Covariance</t>
  </si>
  <si>
    <t>Housing data</t>
  </si>
  <si>
    <t>Size (ft.)</t>
  </si>
  <si>
    <t>Price ($)</t>
  </si>
</sst>
</file>

<file path=xl/styles.xml><?xml version="1.0" encoding="utf-8"?>
<styleSheet xmlns="http://schemas.openxmlformats.org/spreadsheetml/2006/main">
  <numFmts count="8">
    <numFmt numFmtId="176" formatCode="#,##0.00_);\-\ #,##0.00_)"/>
    <numFmt numFmtId="177" formatCode="_ * #,##0.00_ ;_ * \-#,##0.00_ ;_ * &quot;-&quot;??_ ;_ @_ "/>
    <numFmt numFmtId="178" formatCode="_(* #,##0_);_(* \(#,##0\);_(* &quot;-&quot;??_);_(@_)"/>
    <numFmt numFmtId="179" formatCode="#,##0_);\-\ #,##0_)"/>
    <numFmt numFmtId="180" formatCode="_(* #,##0.00_);_(* \(#,##0.00\);_(* &quot;-&quot;??_);_(@_)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9"/>
      <color theme="1"/>
      <name val="Arial"/>
      <charset val="204"/>
    </font>
    <font>
      <b/>
      <sz val="12"/>
      <color rgb="FF002060"/>
      <name val="Arial"/>
      <charset val="204"/>
    </font>
    <font>
      <b/>
      <sz val="9"/>
      <color rgb="FF002060"/>
      <name val="Arial"/>
      <charset val="134"/>
    </font>
    <font>
      <b/>
      <sz val="9"/>
      <color rgb="FF002060"/>
      <name val="Arial"/>
      <charset val="204"/>
    </font>
    <font>
      <sz val="9"/>
      <color rgb="FF000000"/>
      <name val="Arial"/>
      <charset val="134"/>
    </font>
    <font>
      <b/>
      <sz val="9"/>
      <color theme="1"/>
      <name val="Arial"/>
      <charset val="20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28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19" fillId="9" borderId="0" applyNumberFormat="false" applyBorder="false" applyAlignment="false" applyProtection="false">
      <alignment vertical="center"/>
    </xf>
    <xf numFmtId="0" fontId="25" fillId="0" borderId="10" applyNumberFormat="false" applyFill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19" fillId="12" borderId="0" applyNumberFormat="false" applyBorder="false" applyAlignment="false" applyProtection="false">
      <alignment vertical="center"/>
    </xf>
    <xf numFmtId="0" fontId="15" fillId="5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21" fillId="11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7" fillId="7" borderId="6" applyNumberFormat="false" applyAlignment="false" applyProtection="false">
      <alignment vertical="center"/>
    </xf>
    <xf numFmtId="44" fontId="18" fillId="0" borderId="0" applyFont="false" applyFill="false" applyBorder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18" fillId="8" borderId="7" applyNumberFormat="false" applyFont="false" applyAlignment="false" applyProtection="false">
      <alignment vertical="center"/>
    </xf>
    <xf numFmtId="0" fontId="14" fillId="4" borderId="5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4" fillId="7" borderId="5" applyNumberFormat="false" applyAlignment="false" applyProtection="false">
      <alignment vertical="center"/>
    </xf>
    <xf numFmtId="0" fontId="13" fillId="3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1" fontId="18" fillId="0" borderId="0" applyFont="false" applyFill="false" applyBorder="false" applyAlignment="false" applyProtection="false">
      <alignment vertical="center"/>
    </xf>
    <xf numFmtId="0" fontId="16" fillId="6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18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180" fontId="0" fillId="0" borderId="0" applyFont="false" applyFill="false" applyBorder="false" applyAlignment="false" applyProtection="false"/>
    <xf numFmtId="0" fontId="22" fillId="13" borderId="9" applyNumberFormat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9" fontId="18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32">
    <xf numFmtId="0" fontId="0" fillId="0" borderId="0" xfId="0"/>
    <xf numFmtId="0" fontId="1" fillId="2" borderId="0" xfId="0" applyFont="true" applyFill="true"/>
    <xf numFmtId="0" fontId="2" fillId="2" borderId="0" xfId="0" applyFont="true" applyFill="true"/>
    <xf numFmtId="0" fontId="3" fillId="2" borderId="0" xfId="0" applyFont="true" applyFill="true"/>
    <xf numFmtId="0" fontId="4" fillId="2" borderId="1" xfId="0" applyFont="true" applyFill="true" applyBorder="true" applyAlignment="true">
      <alignment horizontal="right"/>
    </xf>
    <xf numFmtId="178" fontId="1" fillId="2" borderId="0" xfId="44" applyNumberFormat="true" applyFont="true" applyFill="true"/>
    <xf numFmtId="0" fontId="1" fillId="2" borderId="2" xfId="0" applyFont="true" applyFill="true" applyBorder="true"/>
    <xf numFmtId="178" fontId="1" fillId="2" borderId="2" xfId="44" applyNumberFormat="true" applyFont="true" applyFill="true" applyBorder="true"/>
    <xf numFmtId="0" fontId="3" fillId="2" borderId="0" xfId="0" applyFont="true" applyFill="true" applyAlignment="true">
      <alignment horizontal="right"/>
    </xf>
    <xf numFmtId="0" fontId="1" fillId="2" borderId="0" xfId="0" applyFont="true" applyFill="true" applyBorder="true"/>
    <xf numFmtId="178" fontId="1" fillId="2" borderId="0" xfId="44" applyNumberFormat="true" applyFont="true" applyFill="true" applyBorder="true"/>
    <xf numFmtId="180" fontId="1" fillId="2" borderId="0" xfId="44" applyNumberFormat="true" applyFont="true" applyFill="true"/>
    <xf numFmtId="179" fontId="1" fillId="2" borderId="0" xfId="44" applyNumberFormat="true" applyFont="true" applyFill="true"/>
    <xf numFmtId="179" fontId="1" fillId="2" borderId="2" xfId="44" applyNumberFormat="true" applyFont="true" applyFill="true" applyBorder="true"/>
    <xf numFmtId="180" fontId="1" fillId="2" borderId="0" xfId="0" applyNumberFormat="true" applyFont="true" applyFill="true"/>
    <xf numFmtId="0" fontId="5" fillId="2" borderId="0" xfId="0" applyFont="true" applyFill="true" applyAlignment="true">
      <alignment vertical="center"/>
    </xf>
    <xf numFmtId="0" fontId="5" fillId="2" borderId="2" xfId="0" applyFont="true" applyFill="true" applyBorder="true" applyAlignment="true">
      <alignment vertical="center"/>
    </xf>
    <xf numFmtId="177" fontId="1" fillId="2" borderId="0" xfId="44" applyNumberFormat="true" applyFont="true" applyFill="true"/>
    <xf numFmtId="0" fontId="4" fillId="2" borderId="0" xfId="0" applyFont="true" applyFill="true" applyAlignment="true">
      <alignment horizontal="right"/>
    </xf>
    <xf numFmtId="178" fontId="6" fillId="2" borderId="0" xfId="44" applyNumberFormat="true" applyFont="true" applyFill="true" applyAlignment="true">
      <alignment horizontal="right"/>
    </xf>
    <xf numFmtId="180" fontId="6" fillId="2" borderId="0" xfId="44" applyNumberFormat="true" applyFont="true" applyFill="true" applyAlignment="true">
      <alignment horizontal="right"/>
    </xf>
    <xf numFmtId="0" fontId="6" fillId="2" borderId="0" xfId="0" applyFont="true" applyFill="true" applyAlignment="true">
      <alignment horizontal="right"/>
    </xf>
    <xf numFmtId="177" fontId="1" fillId="2" borderId="0" xfId="0" applyNumberFormat="true" applyFont="true" applyFill="true"/>
    <xf numFmtId="0" fontId="3" fillId="2" borderId="0" xfId="0" applyFont="true" applyFill="true" applyBorder="true"/>
    <xf numFmtId="0" fontId="2" fillId="2" borderId="1" xfId="0" applyFont="true" applyFill="true" applyBorder="true" applyAlignment="true">
      <alignment horizontal="right"/>
    </xf>
    <xf numFmtId="176" fontId="1" fillId="2" borderId="0" xfId="44" applyNumberFormat="true" applyFont="true" applyFill="true"/>
    <xf numFmtId="176" fontId="1" fillId="2" borderId="0" xfId="44" applyNumberFormat="true" applyFont="true" applyFill="true" applyBorder="true"/>
    <xf numFmtId="179" fontId="1" fillId="2" borderId="0" xfId="44" applyNumberFormat="true" applyFont="true" applyFill="true" applyBorder="true"/>
    <xf numFmtId="2" fontId="1" fillId="2" borderId="0" xfId="0" applyNumberFormat="true" applyFont="true" applyFill="true" applyBorder="true"/>
    <xf numFmtId="180" fontId="1" fillId="2" borderId="0" xfId="0" applyNumberFormat="true" applyFont="true" applyFill="true" applyBorder="true"/>
    <xf numFmtId="180" fontId="1" fillId="2" borderId="0" xfId="44" applyFont="true" applyFill="true"/>
    <xf numFmtId="2" fontId="1" fillId="2" borderId="0" xfId="0" applyNumberFormat="true" applyFont="true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Correlation!$G$11:$G$15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67316976"/>
        <c:axId val="267317632"/>
      </c:scatterChart>
      <c:valAx>
        <c:axId val="26731697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Writing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Reading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marker"/>
        <c:varyColors val="false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Correlation!$G$11:$G$15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67316976"/>
        <c:axId val="267317632"/>
      </c:scatterChart>
      <c:valAx>
        <c:axId val="26731697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Reading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Writing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67316976"/>
        <c:axId val="267317632"/>
      </c:scatterChart>
      <c:valAx>
        <c:axId val="26731697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Size (x)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Price (y) 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&quot;$&quot;#,##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31798</xdr:colOff>
      <xdr:row>21</xdr:row>
      <xdr:rowOff>79789</xdr:rowOff>
    </xdr:from>
    <xdr:to>
      <xdr:col>12</xdr:col>
      <xdr:colOff>869998</xdr:colOff>
      <xdr:row>36</xdr:row>
      <xdr:rowOff>23518</xdr:rowOff>
    </xdr:to>
    <xdr:graphicFrame>
      <xdr:nvGraphicFramePr>
        <xdr:cNvPr id="2" name="Chart 1"/>
        <xdr:cNvGraphicFramePr/>
      </xdr:nvGraphicFramePr>
      <xdr:xfrm>
        <a:off x="222250" y="4727575"/>
        <a:ext cx="11188065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21</xdr:row>
      <xdr:rowOff>121920</xdr:rowOff>
    </xdr:from>
    <xdr:to>
      <xdr:col>22</xdr:col>
      <xdr:colOff>335280</xdr:colOff>
      <xdr:row>36</xdr:row>
      <xdr:rowOff>65649</xdr:rowOff>
    </xdr:to>
    <xdr:graphicFrame>
      <xdr:nvGraphicFramePr>
        <xdr:cNvPr id="3" name="Chart 2"/>
        <xdr:cNvGraphicFramePr/>
      </xdr:nvGraphicFramePr>
      <xdr:xfrm>
        <a:off x="12512675" y="4770120"/>
        <a:ext cx="5894705" cy="294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>
      <xdr:nvGraphicFramePr>
        <xdr:cNvPr id="2" name="Chart 1"/>
        <xdr:cNvGraphicFramePr/>
      </xdr:nvGraphicFramePr>
      <xdr:xfrm>
        <a:off x="123190" y="4552315"/>
        <a:ext cx="5695315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22"/>
  <sheetViews>
    <sheetView tabSelected="1" topLeftCell="F3" workbookViewId="0">
      <selection activeCell="L9" sqref="L9"/>
    </sheetView>
  </sheetViews>
  <sheetFormatPr defaultColWidth="9.10666666666667" defaultRowHeight="15.75"/>
  <cols>
    <col min="1" max="1" width="2" style="1" customWidth="true"/>
    <col min="2" max="2" width="5.44" style="1" customWidth="true"/>
    <col min="3" max="4" width="7.55333333333333" style="1" customWidth="true"/>
    <col min="5" max="6" width="9.9" style="1" customWidth="true"/>
    <col min="7" max="8" width="11.1066666666667" style="1" customWidth="true"/>
    <col min="9" max="11" width="9.10666666666667" style="1"/>
    <col min="12" max="12" width="18.78" style="1" customWidth="true"/>
    <col min="13" max="13" width="11.44" style="1" customWidth="true"/>
    <col min="14" max="17" width="9.10666666666667" style="1"/>
    <col min="18" max="18" width="4.88666666666667" style="1" customWidth="true"/>
    <col min="19" max="19" width="9.10666666666667" style="1"/>
    <col min="20" max="20" width="4.22" style="1" customWidth="true"/>
    <col min="21" max="21" width="3.88666666666667" style="1" customWidth="true"/>
    <col min="22" max="16384" width="9.10666666666667" style="1"/>
  </cols>
  <sheetData>
    <row r="1" ht="21.75" spans="2:14">
      <c r="B1" s="2" t="s">
        <v>0</v>
      </c>
      <c r="L1" s="9"/>
      <c r="M1" s="9"/>
      <c r="N1" s="9"/>
    </row>
    <row r="2" ht="17.25" spans="2:14">
      <c r="B2" s="3" t="s">
        <v>1</v>
      </c>
      <c r="L2" s="9"/>
      <c r="M2" s="9"/>
      <c r="N2" s="9"/>
    </row>
    <row r="3" ht="17.25" spans="2:14">
      <c r="B3" s="3"/>
      <c r="L3" s="9"/>
      <c r="M3" s="9"/>
      <c r="N3" s="9"/>
    </row>
    <row r="4" ht="17.25" spans="2:14">
      <c r="B4" s="3" t="s">
        <v>2</v>
      </c>
      <c r="G4" s="1" t="s">
        <v>3</v>
      </c>
      <c r="L4" s="9"/>
      <c r="M4" s="9"/>
      <c r="N4" s="9"/>
    </row>
    <row r="5" ht="17.25" spans="2:14">
      <c r="B5" s="3" t="s">
        <v>4</v>
      </c>
      <c r="G5" s="1" t="s">
        <v>5</v>
      </c>
      <c r="L5" s="9"/>
      <c r="M5" s="9"/>
      <c r="N5" s="9"/>
    </row>
    <row r="6" ht="17.25" spans="2:14">
      <c r="B6" s="3" t="s">
        <v>6</v>
      </c>
      <c r="G6" s="1" t="s">
        <v>7</v>
      </c>
      <c r="L6" s="9"/>
      <c r="M6" s="9"/>
      <c r="N6" s="9"/>
    </row>
    <row r="7" ht="17.25" spans="2:14">
      <c r="B7" s="3"/>
      <c r="L7" s="9"/>
      <c r="M7" s="9"/>
      <c r="N7" s="9"/>
    </row>
    <row r="8" ht="17.25" spans="2:14">
      <c r="B8" s="3"/>
      <c r="L8" s="9"/>
      <c r="M8" s="9"/>
      <c r="N8" s="9"/>
    </row>
    <row r="9" ht="17.25" spans="2:14">
      <c r="B9" s="3"/>
      <c r="L9" s="9"/>
      <c r="M9" s="9"/>
      <c r="N9" s="9"/>
    </row>
    <row r="10" ht="22.5" spans="3:21">
      <c r="C10" s="4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18" t="s">
        <v>13</v>
      </c>
      <c r="I10" s="21" t="s">
        <v>14</v>
      </c>
      <c r="J10" s="21" t="s">
        <v>15</v>
      </c>
      <c r="K10" s="21"/>
      <c r="M10" s="24" t="s">
        <v>16</v>
      </c>
      <c r="N10" s="9"/>
      <c r="P10" s="3"/>
      <c r="U10" s="31"/>
    </row>
    <row r="11" ht="17.25" spans="3:19">
      <c r="C11" s="15">
        <v>344</v>
      </c>
      <c r="D11" s="15">
        <f>AVERAGE(C11:C15)</f>
        <v>517.4</v>
      </c>
      <c r="E11" s="15">
        <f>C11-D11</f>
        <v>-173.4</v>
      </c>
      <c r="F11" s="15">
        <f>(E11)^2</f>
        <v>30067.56</v>
      </c>
      <c r="G11" s="15">
        <v>378</v>
      </c>
      <c r="H11" s="15">
        <f>AVERAGE(G11:G15)</f>
        <v>490.4</v>
      </c>
      <c r="I11" s="1">
        <f>G11-H11</f>
        <v>-112.4</v>
      </c>
      <c r="J11" s="1">
        <f>(I11)^2</f>
        <v>12633.76</v>
      </c>
      <c r="M11" s="25">
        <f>(C11-$C$17)*(G11-$G$17)</f>
        <v>19490.16</v>
      </c>
      <c r="N11" s="9"/>
      <c r="P11" s="3"/>
      <c r="S11" s="30"/>
    </row>
    <row r="12" ht="17.25" spans="3:16">
      <c r="C12" s="15">
        <v>383</v>
      </c>
      <c r="D12" s="15">
        <f>AVERAGE(C11:C15)</f>
        <v>517.4</v>
      </c>
      <c r="E12" s="15">
        <f>C12-D12</f>
        <v>-134.4</v>
      </c>
      <c r="F12" s="15">
        <f>(E12)^2</f>
        <v>18063.36</v>
      </c>
      <c r="G12" s="15">
        <v>349</v>
      </c>
      <c r="H12" s="15">
        <f>AVERAGE(G11:G15)</f>
        <v>490.4</v>
      </c>
      <c r="I12" s="1">
        <f>G12-H12</f>
        <v>-141.4</v>
      </c>
      <c r="J12" s="1">
        <f>(I12)^2</f>
        <v>19993.96</v>
      </c>
      <c r="M12" s="25">
        <f>(C12-$C$17)*(G12-$G$17)</f>
        <v>19004.16</v>
      </c>
      <c r="N12" s="9"/>
      <c r="P12" s="3"/>
    </row>
    <row r="13" spans="3:14">
      <c r="C13" s="15">
        <v>611</v>
      </c>
      <c r="D13" s="15">
        <f>AVERAGE(C11:C15)</f>
        <v>517.4</v>
      </c>
      <c r="E13" s="15">
        <f>C13-D13</f>
        <v>93.6</v>
      </c>
      <c r="F13" s="15">
        <f>(E13)^2</f>
        <v>8760.96</v>
      </c>
      <c r="G13" s="15">
        <v>503</v>
      </c>
      <c r="H13" s="15">
        <f>AVERAGE(G11:G15)</f>
        <v>490.4</v>
      </c>
      <c r="I13" s="1">
        <f>G13-H13</f>
        <v>12.6</v>
      </c>
      <c r="J13" s="1">
        <f>(I13)^2</f>
        <v>158.760000000001</v>
      </c>
      <c r="M13" s="25">
        <f>(C13-$C$17)*(G13-$G$17)</f>
        <v>1179.36</v>
      </c>
      <c r="N13" s="9"/>
    </row>
    <row r="14" spans="3:14">
      <c r="C14" s="15">
        <v>713</v>
      </c>
      <c r="D14" s="15">
        <f>AVERAGE(C11:C15)</f>
        <v>517.4</v>
      </c>
      <c r="E14" s="15">
        <f>C14-D14</f>
        <v>195.6</v>
      </c>
      <c r="F14" s="15">
        <f>(E14)^2</f>
        <v>38259.36</v>
      </c>
      <c r="G14" s="15">
        <v>719</v>
      </c>
      <c r="H14" s="15">
        <f>AVERAGE(G11:G15)</f>
        <v>490.4</v>
      </c>
      <c r="I14" s="1">
        <f>G14-H14</f>
        <v>228.6</v>
      </c>
      <c r="J14" s="1">
        <f>(I14)^2</f>
        <v>52257.96</v>
      </c>
      <c r="M14" s="25">
        <f>(C14-$C$17)*(G14-$G$17)</f>
        <v>44714.16</v>
      </c>
      <c r="N14" s="9"/>
    </row>
    <row r="15" spans="3:14">
      <c r="C15" s="16">
        <v>536</v>
      </c>
      <c r="D15" s="16">
        <f>AVERAGE(C11:C15)</f>
        <v>517.4</v>
      </c>
      <c r="E15" s="15">
        <f>C15-D15</f>
        <v>18.6</v>
      </c>
      <c r="F15" s="15">
        <f>(E15)^2</f>
        <v>345.960000000001</v>
      </c>
      <c r="G15" s="16">
        <v>503</v>
      </c>
      <c r="H15" s="15">
        <f>AVERAGE(G11:G15)</f>
        <v>490.4</v>
      </c>
      <c r="I15" s="1">
        <f>G15-H15</f>
        <v>12.6</v>
      </c>
      <c r="J15" s="1">
        <f>(I15)^2</f>
        <v>158.760000000001</v>
      </c>
      <c r="M15" s="25">
        <f>(C15-$C$17)*(G15-$G$17)</f>
        <v>234.360000000001</v>
      </c>
      <c r="N15" s="9"/>
    </row>
    <row r="16" spans="14:14">
      <c r="N16" s="9"/>
    </row>
    <row r="17" ht="17.25" spans="2:14">
      <c r="B17" s="8" t="s">
        <v>17</v>
      </c>
      <c r="C17" s="17">
        <f>AVERAGE(C11:C15)</f>
        <v>517.4</v>
      </c>
      <c r="D17" s="5"/>
      <c r="E17" s="19" t="s">
        <v>18</v>
      </c>
      <c r="F17" s="17">
        <f>SUM(F11:F15)</f>
        <v>95497.2</v>
      </c>
      <c r="G17" s="5">
        <f>AVERAGE(G11:G15)</f>
        <v>490.4</v>
      </c>
      <c r="H17" s="5"/>
      <c r="I17" s="21" t="s">
        <v>18</v>
      </c>
      <c r="J17" s="1">
        <f>SUM(J11:J15)</f>
        <v>85203.2</v>
      </c>
      <c r="L17" s="3" t="s">
        <v>18</v>
      </c>
      <c r="M17" s="26">
        <f>SUM(M11:M15)</f>
        <v>84622.2</v>
      </c>
      <c r="N17" s="9"/>
    </row>
    <row r="18" ht="17.25" spans="2:14">
      <c r="B18" s="3"/>
      <c r="C18" s="11"/>
      <c r="D18" s="11"/>
      <c r="E18" s="20" t="s">
        <v>19</v>
      </c>
      <c r="F18" s="11">
        <f>F17/4</f>
        <v>23874.3</v>
      </c>
      <c r="G18" s="11"/>
      <c r="H18" s="11"/>
      <c r="I18" s="21" t="s">
        <v>19</v>
      </c>
      <c r="J18" s="1">
        <f>J17/4</f>
        <v>21300.8</v>
      </c>
      <c r="L18" s="3" t="s">
        <v>20</v>
      </c>
      <c r="M18" s="27">
        <f>COUNT(C11:C15)</f>
        <v>5</v>
      </c>
      <c r="N18" s="9"/>
    </row>
    <row r="19" ht="17.25" spans="2:14">
      <c r="B19" s="3"/>
      <c r="C19" s="5"/>
      <c r="D19" s="5"/>
      <c r="E19" s="19" t="s">
        <v>21</v>
      </c>
      <c r="F19" s="17">
        <f>SQRT(F18)</f>
        <v>154.513106240215</v>
      </c>
      <c r="G19" s="5"/>
      <c r="H19" s="5"/>
      <c r="I19" s="1" t="s">
        <v>21</v>
      </c>
      <c r="J19" s="22">
        <f>SQRT(J18)</f>
        <v>145.947935922369</v>
      </c>
      <c r="L19" s="3" t="s">
        <v>22</v>
      </c>
      <c r="M19" s="25">
        <f>M17/(M18-1)</f>
        <v>21155.55</v>
      </c>
      <c r="N19" s="9"/>
    </row>
    <row r="20" ht="17.25" spans="12:14">
      <c r="L20" s="3" t="s">
        <v>23</v>
      </c>
      <c r="M20" s="28">
        <f>M19/(F19*J19)</f>
        <v>0.938125713331758</v>
      </c>
      <c r="N20" s="9"/>
    </row>
    <row r="21" ht="17.25" spans="12:14">
      <c r="L21" s="23"/>
      <c r="M21" s="29"/>
      <c r="N21" s="9"/>
    </row>
    <row r="22" spans="12:14">
      <c r="L22" s="9"/>
      <c r="M22" s="9"/>
      <c r="N22" s="9"/>
    </row>
  </sheetData>
  <sortState ref="M11:M19">
    <sortCondition ref="M11" descending="true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workbookViewId="0">
      <selection activeCell="G6" sqref="G6"/>
    </sheetView>
  </sheetViews>
  <sheetFormatPr defaultColWidth="9.10666666666667" defaultRowHeight="15.75" outlineLevelCol="6"/>
  <cols>
    <col min="1" max="1" width="2" style="1" customWidth="true"/>
    <col min="2" max="2" width="5.44" style="1" customWidth="true"/>
    <col min="3" max="3" width="7.55333333333333" style="1" customWidth="true"/>
    <col min="4" max="4" width="9.55333333333333" style="1" customWidth="true"/>
    <col min="5" max="5" width="9.10666666666667" style="1"/>
    <col min="6" max="6" width="18.78" style="1" customWidth="true"/>
    <col min="7" max="7" width="14" style="1" customWidth="true"/>
    <col min="8" max="16384" width="9.10666666666667" style="1"/>
  </cols>
  <sheetData>
    <row r="1" ht="21.75" spans="2:2">
      <c r="B1" s="2" t="s">
        <v>24</v>
      </c>
    </row>
    <row r="2" ht="17.25" spans="2:2">
      <c r="B2" s="3" t="s">
        <v>25</v>
      </c>
    </row>
    <row r="5" ht="18" spans="3:7">
      <c r="C5" s="4" t="s">
        <v>26</v>
      </c>
      <c r="D5" s="4" t="s">
        <v>27</v>
      </c>
      <c r="G5" s="4" t="s">
        <v>16</v>
      </c>
    </row>
    <row r="6" spans="3:7">
      <c r="C6" s="5">
        <v>650</v>
      </c>
      <c r="D6" s="5">
        <v>772000</v>
      </c>
      <c r="G6" s="12">
        <f>(C6-$C$11)*(D6-$D$11)</f>
        <v>34776000</v>
      </c>
    </row>
    <row r="7" spans="3:7">
      <c r="C7" s="5">
        <v>785</v>
      </c>
      <c r="D7" s="5">
        <v>998000</v>
      </c>
      <c r="G7" s="12">
        <f>(C7-$C$11)*(D7-$D$11)</f>
        <v>-5265000</v>
      </c>
    </row>
    <row r="8" spans="3:7">
      <c r="C8" s="5">
        <v>1200</v>
      </c>
      <c r="D8" s="5">
        <v>1200000</v>
      </c>
      <c r="G8" s="12">
        <f>(C8-$C$11)*(D8-$D$11)</f>
        <v>89178000</v>
      </c>
    </row>
    <row r="9" spans="3:7">
      <c r="C9" s="5">
        <v>720</v>
      </c>
      <c r="D9" s="5">
        <v>800000</v>
      </c>
      <c r="G9" s="12">
        <f>(C9-$C$11)*(D9-$D$11)</f>
        <v>19418000</v>
      </c>
    </row>
    <row r="10" spans="3:7">
      <c r="C10" s="7">
        <v>975</v>
      </c>
      <c r="D10" s="7">
        <v>895000</v>
      </c>
      <c r="G10" s="13">
        <f>(C10-$C$11)*(D10-$D$11)</f>
        <v>-4142000</v>
      </c>
    </row>
    <row r="11" ht="17.25" spans="2:7">
      <c r="B11" s="8" t="s">
        <v>17</v>
      </c>
      <c r="C11" s="5">
        <f>AVERAGE(C6:C10)</f>
        <v>866</v>
      </c>
      <c r="D11" s="5">
        <f>AVERAGE(D6:D10)</f>
        <v>933000</v>
      </c>
      <c r="F11" s="3" t="s">
        <v>18</v>
      </c>
      <c r="G11" s="12">
        <f>SUM(G6:G10)</f>
        <v>133965000</v>
      </c>
    </row>
    <row r="12" ht="17.25" spans="2:7">
      <c r="B12" s="3"/>
      <c r="C12" s="10"/>
      <c r="D12" s="5"/>
      <c r="F12" s="3" t="s">
        <v>20</v>
      </c>
      <c r="G12" s="12">
        <v>5</v>
      </c>
    </row>
    <row r="13" ht="17.25" spans="2:7">
      <c r="B13" s="3"/>
      <c r="C13" s="11"/>
      <c r="D13" s="11"/>
      <c r="F13" s="3" t="s">
        <v>22</v>
      </c>
      <c r="G13" s="12">
        <f>G11/4</f>
        <v>33491250</v>
      </c>
    </row>
    <row r="14" ht="17.25" spans="2:7">
      <c r="B14" s="3"/>
      <c r="C14" s="5"/>
      <c r="D14" s="5"/>
      <c r="F14" s="3"/>
      <c r="G14" s="14"/>
    </row>
    <row r="16" ht="17.25" spans="6:7">
      <c r="F16" s="3"/>
      <c r="G16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zoomScale="130" zoomScaleNormal="130" workbookViewId="0">
      <selection activeCell="A1" sqref="A1"/>
    </sheetView>
  </sheetViews>
  <sheetFormatPr defaultColWidth="9.10666666666667" defaultRowHeight="15.75" outlineLevelCol="6"/>
  <cols>
    <col min="1" max="1" width="2" style="1" customWidth="true"/>
    <col min="2" max="2" width="5.44" style="1" customWidth="true"/>
    <col min="3" max="3" width="7.55333333333333" style="1" customWidth="true"/>
    <col min="4" max="4" width="9.55333333333333" style="1" customWidth="true"/>
    <col min="5" max="5" width="9.10666666666667" style="1"/>
    <col min="6" max="6" width="18.78" style="1" customWidth="true"/>
    <col min="7" max="7" width="14" style="1" customWidth="true"/>
    <col min="8" max="16384" width="9.10666666666667" style="1"/>
  </cols>
  <sheetData>
    <row r="1" ht="21.75" spans="2:2">
      <c r="B1" s="2" t="s">
        <v>24</v>
      </c>
    </row>
    <row r="2" ht="17.25" spans="2:2">
      <c r="B2" s="3" t="s">
        <v>25</v>
      </c>
    </row>
    <row r="5" ht="18" spans="3:7">
      <c r="C5" s="4" t="s">
        <v>26</v>
      </c>
      <c r="D5" s="4" t="s">
        <v>27</v>
      </c>
      <c r="G5" s="4" t="s">
        <v>16</v>
      </c>
    </row>
    <row r="6" spans="3:7">
      <c r="C6" s="1">
        <v>650</v>
      </c>
      <c r="D6" s="5">
        <v>772000</v>
      </c>
      <c r="G6" s="12">
        <f>(C6-$C$11)*(D6-$D$11)</f>
        <v>34776000</v>
      </c>
    </row>
    <row r="7" spans="3:7">
      <c r="C7" s="1">
        <v>785</v>
      </c>
      <c r="D7" s="5">
        <v>998000</v>
      </c>
      <c r="G7" s="12">
        <f>(C7-$C$11)*(D7-$D$11)</f>
        <v>-5265000</v>
      </c>
    </row>
    <row r="8" spans="3:7">
      <c r="C8" s="1">
        <v>1200</v>
      </c>
      <c r="D8" s="5">
        <v>1200000</v>
      </c>
      <c r="G8" s="12">
        <f>(C8-$C$11)*(D8-$D$11)</f>
        <v>89178000</v>
      </c>
    </row>
    <row r="9" spans="3:7">
      <c r="C9" s="1">
        <v>720</v>
      </c>
      <c r="D9" s="5">
        <v>800000</v>
      </c>
      <c r="G9" s="12">
        <f>(C9-$C$11)*(D9-$D$11)</f>
        <v>19418000</v>
      </c>
    </row>
    <row r="10" spans="3:7">
      <c r="C10" s="6">
        <v>975</v>
      </c>
      <c r="D10" s="7">
        <v>895000</v>
      </c>
      <c r="G10" s="13">
        <f>(C10-$C$11)*(D10-$D$11)</f>
        <v>-4142000</v>
      </c>
    </row>
    <row r="11" ht="17.25" spans="2:7">
      <c r="B11" s="8" t="s">
        <v>17</v>
      </c>
      <c r="C11" s="9">
        <f>AVERAGE(C6:C10)</f>
        <v>866</v>
      </c>
      <c r="D11" s="5">
        <f>AVERAGE(D6:D10)</f>
        <v>933000</v>
      </c>
      <c r="F11" s="3" t="s">
        <v>18</v>
      </c>
      <c r="G11" s="12">
        <f>SUM(G6:G10)</f>
        <v>133965000</v>
      </c>
    </row>
    <row r="12" ht="17.25" spans="2:7">
      <c r="B12" s="3"/>
      <c r="C12" s="10"/>
      <c r="D12" s="5"/>
      <c r="F12" s="3" t="s">
        <v>20</v>
      </c>
      <c r="G12" s="12">
        <v>5</v>
      </c>
    </row>
    <row r="13" ht="17.25" spans="2:7">
      <c r="B13" s="3"/>
      <c r="C13" s="11"/>
      <c r="D13" s="11"/>
      <c r="F13" s="3" t="s">
        <v>22</v>
      </c>
      <c r="G13" s="12">
        <f>G11/4</f>
        <v>33491250</v>
      </c>
    </row>
    <row r="14" ht="17.25" spans="2:7">
      <c r="B14" s="3"/>
      <c r="C14" s="5"/>
      <c r="D14" s="5"/>
      <c r="F14" s="3"/>
      <c r="G14" s="14"/>
    </row>
    <row r="16" ht="17.25" spans="6:7">
      <c r="F16" s="3"/>
      <c r="G16" s="1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aino</cp:lastModifiedBy>
  <dcterms:created xsi:type="dcterms:W3CDTF">2017-03-21T20:09:00Z</dcterms:created>
  <dcterms:modified xsi:type="dcterms:W3CDTF">2021-12-09T07:50:13Z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