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695"/>
  </bookViews>
  <sheets>
    <sheet name="Std and cv" sheetId="9" r:id="rId1"/>
  </sheets>
  <calcPr calcId="144525"/>
</workbook>
</file>

<file path=xl/sharedStrings.xml><?xml version="1.0" encoding="utf-8"?>
<sst xmlns="http://schemas.openxmlformats.org/spreadsheetml/2006/main" count="27" uniqueCount="23">
  <si>
    <t>Standard deviation and coefficient of variation</t>
  </si>
  <si>
    <t>Average income in the United States and Denmark</t>
  </si>
  <si>
    <t>Background</t>
  </si>
  <si>
    <t>You have the annual personal income of 11 people from the USA and 11 from Denmark. You have the mean income for USA from previous exercises</t>
  </si>
  <si>
    <t>Task 1</t>
  </si>
  <si>
    <t>Decide whether you have to use sample or population formula for the standard deviation and the coefficient of variation</t>
  </si>
  <si>
    <t>Task 2</t>
  </si>
  <si>
    <t>Calculate the standard deviation of income in the USA and in Denmark</t>
  </si>
  <si>
    <t>Hint: You may start by calculating the mean and the variance</t>
  </si>
  <si>
    <t>Task 3</t>
  </si>
  <si>
    <t>Calculate the coefficient of variation of income in the USA and in Denmark</t>
  </si>
  <si>
    <t>Task 4</t>
  </si>
  <si>
    <t>Try to interpret the numbers you got</t>
  </si>
  <si>
    <t>Annual income USA</t>
  </si>
  <si>
    <t>Mean</t>
  </si>
  <si>
    <t>X - Mean</t>
  </si>
  <si>
    <t>(X - Mean) ** 2</t>
  </si>
  <si>
    <t>Annual income Denmark</t>
  </si>
  <si>
    <t>Variation</t>
  </si>
  <si>
    <t>Variance</t>
  </si>
  <si>
    <t>Standard Deviation</t>
  </si>
  <si>
    <t>Koefifisen korelation</t>
  </si>
  <si>
    <t>Koefisien Korelation</t>
  </si>
</sst>
</file>

<file path=xl/styles.xml><?xml version="1.0" encoding="utf-8"?>
<styleSheet xmlns="http://schemas.openxmlformats.org/spreadsheetml/2006/main">
  <numFmts count="9">
    <numFmt numFmtId="176" formatCode="_(&quot;€&quot;&quot;²&quot;\ * #,##0.00_);_(&quot;$&quot;* \(#,##0.00\);_(&quot;$&quot;* &quot;-&quot;??_);_(@_)"/>
    <numFmt numFmtId="177" formatCode="#,##0.00\ [$kr.-406]"/>
    <numFmt numFmtId="178" formatCode="_(&quot;$&quot;&quot;²&quot;\ * #,##0.00_);_(&quot;$&quot;* \(#,##0.00\);_(&quot;$&quot;* &quot;-&quot;??_);_(@_)"/>
    <numFmt numFmtId="179" formatCode="_([$€-2]\ * #,##0.00_);_([$€-2]\ * \(#,##0.00\);_([$€-2]\ * &quot;-&quot;??_);_(@_)"/>
    <numFmt numFmtId="180" formatCode="_ * #,##0.00_ ;_ * \-#,##0.00_ ;_ * &quot;-&quot;??_ ;_ @_ "/>
    <numFmt numFmtId="181" formatCode="_(&quot;$&quot;* #,##0.00_);_(&quot;$&quot;* \(#,##0.00\);_(&quot;$&quot;* &quot;-&quot;??_);_(@_)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2060"/>
      <name val="Arial"/>
      <charset val="134"/>
    </font>
    <font>
      <b/>
      <sz val="9"/>
      <color rgb="FF002060"/>
      <name val="Arial"/>
      <charset val="134"/>
    </font>
    <font>
      <b/>
      <sz val="9"/>
      <color theme="1"/>
      <name val="Arial"/>
      <charset val="134"/>
    </font>
    <font>
      <sz val="9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3" borderId="0" applyNumberFormat="false" applyBorder="false" applyAlignment="false" applyProtection="false">
      <alignment vertical="center"/>
    </xf>
    <xf numFmtId="0" fontId="20" fillId="33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20" fillId="30" borderId="0" applyNumberFormat="false" applyBorder="false" applyAlignment="false" applyProtection="false">
      <alignment vertical="center"/>
    </xf>
    <xf numFmtId="0" fontId="20" fillId="24" borderId="0" applyNumberFormat="false" applyBorder="false" applyAlignment="false" applyProtection="false">
      <alignment vertical="center"/>
    </xf>
    <xf numFmtId="0" fontId="12" fillId="23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20" fillId="15" borderId="0" applyNumberFormat="false" applyBorder="false" applyAlignment="false" applyProtection="false">
      <alignment vertical="center"/>
    </xf>
    <xf numFmtId="0" fontId="12" fillId="5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20" fillId="19" borderId="0" applyNumberFormat="false" applyBorder="false" applyAlignment="false" applyProtection="false">
      <alignment vertical="center"/>
    </xf>
    <xf numFmtId="0" fontId="12" fillId="27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20" fillId="16" borderId="0" applyNumberFormat="false" applyBorder="false" applyAlignment="false" applyProtection="false">
      <alignment vertical="center"/>
    </xf>
    <xf numFmtId="0" fontId="20" fillId="20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20" fillId="32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8" fillId="10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20" fillId="12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7" fillId="8" borderId="8" applyNumberFormat="false" applyAlignment="false" applyProtection="false">
      <alignment vertical="center"/>
    </xf>
    <xf numFmtId="181" fontId="0" fillId="0" borderId="0" applyFont="false" applyFill="false" applyBorder="false" applyAlignment="false" applyProtection="false"/>
    <xf numFmtId="0" fontId="20" fillId="29" borderId="0" applyNumberFormat="false" applyBorder="false" applyAlignment="false" applyProtection="false">
      <alignment vertical="center"/>
    </xf>
    <xf numFmtId="0" fontId="8" fillId="4" borderId="4" applyNumberFormat="false" applyFont="false" applyAlignment="false" applyProtection="false">
      <alignment vertical="center"/>
    </xf>
    <xf numFmtId="0" fontId="25" fillId="28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4" fillId="8" borderId="6" applyNumberFormat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41" fontId="8" fillId="0" borderId="0" applyFont="false" applyFill="false" applyBorder="false" applyAlignment="false" applyProtection="false">
      <alignment vertical="center"/>
    </xf>
    <xf numFmtId="0" fontId="20" fillId="22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8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1" fillId="0" borderId="7" applyNumberFormat="false" applyFill="false" applyAlignment="false" applyProtection="false">
      <alignment vertical="center"/>
    </xf>
    <xf numFmtId="43" fontId="8" fillId="0" borderId="0" applyFont="false" applyFill="false" applyBorder="false" applyAlignment="false" applyProtection="false">
      <alignment vertical="center"/>
    </xf>
    <xf numFmtId="0" fontId="7" fillId="3" borderId="3" applyNumberFormat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9" fontId="8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</cellStyleXfs>
  <cellXfs count="23">
    <xf numFmtId="0" fontId="0" fillId="0" borderId="0" xfId="0"/>
    <xf numFmtId="0" fontId="1" fillId="2" borderId="0" xfId="0" applyFont="true" applyFill="true"/>
    <xf numFmtId="0" fontId="2" fillId="2" borderId="0" xfId="0" applyFont="true" applyFill="true"/>
    <xf numFmtId="0" fontId="3" fillId="2" borderId="0" xfId="0" applyFont="true" applyFill="true"/>
    <xf numFmtId="0" fontId="3" fillId="2" borderId="1" xfId="0" applyFont="true" applyFill="true" applyBorder="true" applyAlignment="true">
      <alignment horizontal="right"/>
    </xf>
    <xf numFmtId="0" fontId="4" fillId="2" borderId="0" xfId="0" applyFont="true" applyFill="true" applyAlignment="true">
      <alignment horizontal="right" vertical="center"/>
    </xf>
    <xf numFmtId="0" fontId="4" fillId="2" borderId="0" xfId="0" applyFont="true" applyFill="true" applyAlignment="true">
      <alignment horizontal="right"/>
    </xf>
    <xf numFmtId="181" fontId="1" fillId="2" borderId="0" xfId="27" applyFont="true" applyFill="true"/>
    <xf numFmtId="180" fontId="1" fillId="2" borderId="0" xfId="0" applyNumberFormat="true" applyFont="true" applyFill="true" applyAlignment="true">
      <alignment horizontal="right" vertical="center"/>
    </xf>
    <xf numFmtId="180" fontId="1" fillId="2" borderId="0" xfId="0" applyNumberFormat="true" applyFont="true" applyFill="true"/>
    <xf numFmtId="181" fontId="1" fillId="2" borderId="1" xfId="27" applyFont="true" applyFill="true" applyBorder="true"/>
    <xf numFmtId="0" fontId="1" fillId="2" borderId="0" xfId="0" applyFont="true" applyFill="true" applyBorder="true"/>
    <xf numFmtId="177" fontId="1" fillId="2" borderId="0" xfId="0" applyNumberFormat="true" applyFont="true" applyFill="true"/>
    <xf numFmtId="181" fontId="3" fillId="2" borderId="0" xfId="27" applyFont="true" applyFill="true" applyBorder="true"/>
    <xf numFmtId="181" fontId="1" fillId="2" borderId="0" xfId="27" applyFont="true" applyFill="true" applyBorder="true"/>
    <xf numFmtId="177" fontId="1" fillId="2" borderId="2" xfId="0" applyNumberFormat="true" applyFont="true" applyFill="true" applyBorder="true"/>
    <xf numFmtId="180" fontId="5" fillId="2" borderId="0" xfId="0" applyNumberFormat="true" applyFont="true" applyFill="true"/>
    <xf numFmtId="178" fontId="1" fillId="2" borderId="0" xfId="27" applyNumberFormat="true" applyFont="true" applyFill="true"/>
    <xf numFmtId="2" fontId="1" fillId="2" borderId="0" xfId="0" applyNumberFormat="true" applyFont="true" applyFill="true"/>
    <xf numFmtId="0" fontId="5" fillId="2" borderId="0" xfId="0" applyFont="true" applyFill="true"/>
    <xf numFmtId="181" fontId="1" fillId="2" borderId="0" xfId="0" applyNumberFormat="true" applyFont="true" applyFill="true"/>
    <xf numFmtId="179" fontId="1" fillId="2" borderId="0" xfId="0" applyNumberFormat="true" applyFont="true" applyFill="true"/>
    <xf numFmtId="176" fontId="1" fillId="2" borderId="0" xfId="27" applyNumberFormat="true" applyFont="true" applyFill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7"/>
  <sheetViews>
    <sheetView tabSelected="1" topLeftCell="H9" workbookViewId="0">
      <selection activeCell="L15" sqref="L15"/>
    </sheetView>
  </sheetViews>
  <sheetFormatPr defaultColWidth="9" defaultRowHeight="15.75"/>
  <cols>
    <col min="1" max="1" width="2" style="1" customWidth="true"/>
    <col min="2" max="2" width="16.78" style="1" customWidth="true"/>
    <col min="3" max="6" width="14" style="1" customWidth="true"/>
    <col min="7" max="7" width="7.55333333333333" style="1" customWidth="true"/>
    <col min="8" max="8" width="20.78" style="1" customWidth="true"/>
    <col min="9" max="9" width="12.4" style="1" customWidth="true"/>
    <col min="10" max="10" width="12.6" style="1" customWidth="true"/>
    <col min="11" max="11" width="12.5" style="1" customWidth="true"/>
    <col min="12" max="12" width="18.22" style="1" customWidth="true"/>
    <col min="13" max="13" width="5.33333333333333" style="1" customWidth="true"/>
    <col min="14" max="14" width="23.44" style="1" customWidth="true"/>
    <col min="15" max="15" width="14.1066666666667" style="1" customWidth="true"/>
    <col min="16" max="16384" width="8.88666666666667" style="1"/>
  </cols>
  <sheetData>
    <row r="1" ht="21.75" spans="2:2">
      <c r="B1" s="2" t="s">
        <v>0</v>
      </c>
    </row>
    <row r="2" ht="17.25" spans="2:2">
      <c r="B2" s="3" t="s">
        <v>1</v>
      </c>
    </row>
    <row r="3" ht="17.25" spans="2:2">
      <c r="B3" s="3"/>
    </row>
    <row r="4" ht="17.25" spans="2:3">
      <c r="B4" s="3" t="s">
        <v>2</v>
      </c>
      <c r="C4" s="1" t="s">
        <v>3</v>
      </c>
    </row>
    <row r="5" ht="17.25" spans="2:3">
      <c r="B5" s="3" t="s">
        <v>4</v>
      </c>
      <c r="C5" s="1" t="s">
        <v>5</v>
      </c>
    </row>
    <row r="6" ht="17.25" spans="2:3">
      <c r="B6" s="3" t="s">
        <v>6</v>
      </c>
      <c r="C6" s="1" t="s">
        <v>7</v>
      </c>
    </row>
    <row r="7" ht="17.25" spans="2:7">
      <c r="B7" s="3"/>
      <c r="G7" s="1" t="s">
        <v>8</v>
      </c>
    </row>
    <row r="8" ht="17.25" spans="2:3">
      <c r="B8" s="3" t="s">
        <v>9</v>
      </c>
      <c r="C8" s="1" t="s">
        <v>10</v>
      </c>
    </row>
    <row r="9" ht="17.25" spans="2:3">
      <c r="B9" s="3" t="s">
        <v>11</v>
      </c>
      <c r="C9" s="1" t="s">
        <v>12</v>
      </c>
    </row>
    <row r="10" ht="17.25" spans="2:2">
      <c r="B10" s="3"/>
    </row>
    <row r="11" ht="17.25" spans="2:2">
      <c r="B11" s="3"/>
    </row>
    <row r="13" ht="18" spans="2:12">
      <c r="B13" s="4" t="s">
        <v>13</v>
      </c>
      <c r="C13" s="5" t="s">
        <v>14</v>
      </c>
      <c r="D13" s="6" t="s">
        <v>15</v>
      </c>
      <c r="E13" s="6" t="s">
        <v>16</v>
      </c>
      <c r="F13" s="6"/>
      <c r="H13" s="4" t="s">
        <v>17</v>
      </c>
      <c r="I13" s="5" t="s">
        <v>14</v>
      </c>
      <c r="J13" s="6" t="s">
        <v>15</v>
      </c>
      <c r="K13" s="6" t="s">
        <v>16</v>
      </c>
      <c r="L13" s="7"/>
    </row>
    <row r="14" spans="2:12">
      <c r="B14" s="7">
        <v>62000</v>
      </c>
      <c r="C14" s="8">
        <f>AVERAGE(B14:B24)</f>
        <v>189848.181818182</v>
      </c>
      <c r="D14" s="9">
        <f>B14-C14</f>
        <v>-127848.181818182</v>
      </c>
      <c r="E14" s="9">
        <f>(D14)^2</f>
        <v>16345157594.2149</v>
      </c>
      <c r="F14" s="9"/>
      <c r="H14" s="12">
        <v>462852.365026278</v>
      </c>
      <c r="I14" s="9">
        <f>AVERAGE(H14:H24)</f>
        <v>504929.85275594</v>
      </c>
      <c r="J14" s="9">
        <f>(H14-I14)</f>
        <v>-42077.4877296616</v>
      </c>
      <c r="K14" s="16">
        <f>(J14)^2</f>
        <v>1770514973.63983</v>
      </c>
      <c r="L14" s="17"/>
    </row>
    <row r="15" spans="2:11">
      <c r="B15" s="7">
        <v>64000</v>
      </c>
      <c r="C15" s="8">
        <f>AVERAGE(B14:B24)</f>
        <v>189848.181818182</v>
      </c>
      <c r="D15" s="9">
        <f t="shared" ref="D15:D24" si="0">B15-C15</f>
        <v>-125848.181818182</v>
      </c>
      <c r="E15" s="9">
        <f t="shared" ref="E15:E24" si="1">(D15)^2</f>
        <v>15837764866.9422</v>
      </c>
      <c r="F15" s="9"/>
      <c r="H15" s="12">
        <v>470317.725752508</v>
      </c>
      <c r="I15" s="9">
        <f>AVERAGE(H14:H24)</f>
        <v>504929.85275594</v>
      </c>
      <c r="J15" s="9">
        <f t="shared" ref="J15:J24" si="2">(H15-I15)</f>
        <v>-34612.1270034314</v>
      </c>
      <c r="K15" s="16">
        <f t="shared" ref="K15:K24" si="3">(J15)^2</f>
        <v>1197999335.70166</v>
      </c>
    </row>
    <row r="16" ht="17.25" spans="2:15">
      <c r="B16" s="7">
        <v>49000</v>
      </c>
      <c r="C16" s="8">
        <f>AVERAGE(B14:B24)</f>
        <v>189848.181818182</v>
      </c>
      <c r="D16" s="9">
        <f t="shared" si="0"/>
        <v>-140848.181818182</v>
      </c>
      <c r="E16" s="9">
        <f t="shared" si="1"/>
        <v>19838210321.4876</v>
      </c>
      <c r="F16" s="9"/>
      <c r="H16" s="12">
        <v>567367.415193502</v>
      </c>
      <c r="I16" s="9">
        <f>AVERAGE(H14:H24)</f>
        <v>504929.85275594</v>
      </c>
      <c r="J16" s="9">
        <f t="shared" si="2"/>
        <v>62437.5624375624</v>
      </c>
      <c r="K16" s="16">
        <f t="shared" si="3"/>
        <v>3898449203.14451</v>
      </c>
      <c r="N16" s="3"/>
      <c r="O16" s="21"/>
    </row>
    <row r="17" ht="17.25" spans="2:15">
      <c r="B17" s="7">
        <v>324000</v>
      </c>
      <c r="C17" s="8">
        <f>AVERAGE(B14:B24)</f>
        <v>189848.181818182</v>
      </c>
      <c r="D17" s="9">
        <f t="shared" si="0"/>
        <v>134151.818181818</v>
      </c>
      <c r="E17" s="9">
        <f t="shared" si="1"/>
        <v>17996710321.4876</v>
      </c>
      <c r="F17" s="9"/>
      <c r="H17" s="12">
        <v>589763.497372193</v>
      </c>
      <c r="I17" s="9">
        <f>AVERAGE(H14:H24)</f>
        <v>504929.85275594</v>
      </c>
      <c r="J17" s="9">
        <f t="shared" si="2"/>
        <v>84833.6446162533</v>
      </c>
      <c r="K17" s="16">
        <f t="shared" si="3"/>
        <v>7196747258.87676</v>
      </c>
      <c r="N17" s="3"/>
      <c r="O17" s="22"/>
    </row>
    <row r="18" ht="17.25" spans="2:15">
      <c r="B18" s="7">
        <v>1264000</v>
      </c>
      <c r="C18" s="8">
        <f>AVERAGE(B14:B24)</f>
        <v>189848.181818182</v>
      </c>
      <c r="D18" s="9">
        <f t="shared" si="0"/>
        <v>1074151.81818182</v>
      </c>
      <c r="E18" s="9">
        <f t="shared" si="1"/>
        <v>1153802128503.31</v>
      </c>
      <c r="F18" s="9"/>
      <c r="H18" s="12">
        <v>500179.16865743</v>
      </c>
      <c r="I18" s="9">
        <f>AVERAGE(H14:H24)</f>
        <v>504929.85275594</v>
      </c>
      <c r="J18" s="9">
        <f t="shared" si="2"/>
        <v>-4750.68409851019</v>
      </c>
      <c r="K18" s="16">
        <f t="shared" si="3"/>
        <v>22568999.4038376</v>
      </c>
      <c r="L18" s="7"/>
      <c r="N18" s="3"/>
      <c r="O18" s="21"/>
    </row>
    <row r="19" ht="17.25" spans="2:11">
      <c r="B19" s="7">
        <v>54330</v>
      </c>
      <c r="C19" s="8">
        <f>AVERAGE(B14:B24)</f>
        <v>189848.181818182</v>
      </c>
      <c r="D19" s="9">
        <f t="shared" si="0"/>
        <v>-135518.181818182</v>
      </c>
      <c r="E19" s="9">
        <f t="shared" si="1"/>
        <v>18365177603.3058</v>
      </c>
      <c r="F19" s="9"/>
      <c r="G19" s="13"/>
      <c r="H19" s="12">
        <v>492713.807931199</v>
      </c>
      <c r="I19" s="9">
        <f>AVERAGE(H14:H24)</f>
        <v>504929.85275594</v>
      </c>
      <c r="J19" s="9">
        <f t="shared" si="2"/>
        <v>-12216.0448247405</v>
      </c>
      <c r="K19" s="16">
        <f t="shared" si="3"/>
        <v>149231751.160069</v>
      </c>
    </row>
    <row r="20" ht="17.25" spans="2:15">
      <c r="B20" s="7">
        <v>64000</v>
      </c>
      <c r="C20" s="8">
        <f>AVERAGE(B14:B24)</f>
        <v>189848.181818182</v>
      </c>
      <c r="D20" s="9">
        <f t="shared" si="0"/>
        <v>-125848.181818182</v>
      </c>
      <c r="E20" s="9">
        <f t="shared" si="1"/>
        <v>15837764866.9422</v>
      </c>
      <c r="F20" s="9"/>
      <c r="G20" s="14"/>
      <c r="H20" s="12">
        <v>515109.89010989</v>
      </c>
      <c r="I20" s="9">
        <f>AVERAGE(H14:H24)</f>
        <v>504929.85275594</v>
      </c>
      <c r="J20" s="9">
        <f t="shared" si="2"/>
        <v>10180.0373539504</v>
      </c>
      <c r="K20" s="16">
        <f t="shared" si="3"/>
        <v>103633160.527825</v>
      </c>
      <c r="L20" s="18"/>
      <c r="N20" s="3"/>
      <c r="O20" s="18"/>
    </row>
    <row r="21" spans="2:11">
      <c r="B21" s="7">
        <v>51000</v>
      </c>
      <c r="C21" s="8">
        <f>AVERAGE(B14:B24)</f>
        <v>189848.181818182</v>
      </c>
      <c r="D21" s="9">
        <f t="shared" si="0"/>
        <v>-138848.181818182</v>
      </c>
      <c r="E21" s="9">
        <f t="shared" si="1"/>
        <v>19278817594.2149</v>
      </c>
      <c r="F21" s="9"/>
      <c r="G21" s="14"/>
      <c r="H21" s="12">
        <v>507644.52938366</v>
      </c>
      <c r="I21" s="9">
        <f>AVERAGE(H14:H24)</f>
        <v>504929.85275594</v>
      </c>
      <c r="J21" s="9">
        <f t="shared" si="2"/>
        <v>2714.67662772012</v>
      </c>
      <c r="K21" s="16">
        <f t="shared" si="3"/>
        <v>7369469.19308991</v>
      </c>
    </row>
    <row r="22" ht="17.25" spans="2:11">
      <c r="B22" s="7">
        <v>55000</v>
      </c>
      <c r="C22" s="8">
        <f>AVERAGE(B14:B24)</f>
        <v>189848.181818182</v>
      </c>
      <c r="D22" s="9">
        <f t="shared" si="0"/>
        <v>-134848.181818182</v>
      </c>
      <c r="E22" s="9">
        <f t="shared" si="1"/>
        <v>18184032139.6694</v>
      </c>
      <c r="F22" s="9"/>
      <c r="G22" s="14"/>
      <c r="H22" s="12">
        <v>425525.561395127</v>
      </c>
      <c r="I22" s="9">
        <f>AVERAGE(H14:H24)</f>
        <v>504929.85275594</v>
      </c>
      <c r="J22" s="9">
        <f t="shared" si="2"/>
        <v>-79404.2913608131</v>
      </c>
      <c r="K22" s="16">
        <f t="shared" si="3"/>
        <v>6305041486.5129</v>
      </c>
    </row>
    <row r="23" spans="2:11">
      <c r="B23" s="7">
        <v>48000</v>
      </c>
      <c r="C23" s="8">
        <f>AVERAGE(B14:B24)</f>
        <v>189848.181818182</v>
      </c>
      <c r="D23" s="9">
        <f t="shared" si="0"/>
        <v>-141848.181818182</v>
      </c>
      <c r="E23" s="9">
        <f t="shared" si="1"/>
        <v>20120906685.124</v>
      </c>
      <c r="F23" s="9"/>
      <c r="G23" s="14"/>
      <c r="H23" s="12">
        <v>522575.25083612</v>
      </c>
      <c r="I23" s="9">
        <f>AVERAGE(H14:H24)</f>
        <v>504929.85275594</v>
      </c>
      <c r="J23" s="9">
        <f t="shared" si="2"/>
        <v>17645.3980801807</v>
      </c>
      <c r="K23" s="16">
        <f t="shared" si="3"/>
        <v>311360073.408044</v>
      </c>
    </row>
    <row r="24" ht="16.5" spans="2:11">
      <c r="B24" s="10">
        <v>53000</v>
      </c>
      <c r="C24" s="8">
        <f>AVERAGE(B14:B24)</f>
        <v>189848.181818182</v>
      </c>
      <c r="D24" s="9">
        <f t="shared" si="0"/>
        <v>-136848.181818182</v>
      </c>
      <c r="E24" s="9">
        <f t="shared" si="1"/>
        <v>18727424866.9422</v>
      </c>
      <c r="F24" s="9"/>
      <c r="G24" s="14"/>
      <c r="H24" s="15">
        <v>500179.16865743</v>
      </c>
      <c r="I24" s="9">
        <f>AVERAGE(H14:H24)</f>
        <v>504929.85275594</v>
      </c>
      <c r="J24" s="9">
        <f t="shared" si="2"/>
        <v>-4750.68409851019</v>
      </c>
      <c r="K24" s="16">
        <f t="shared" si="3"/>
        <v>22568999.4038376</v>
      </c>
    </row>
    <row r="25" ht="17.25" spans="2:11">
      <c r="B25" s="11"/>
      <c r="D25" s="6" t="s">
        <v>18</v>
      </c>
      <c r="E25" s="9">
        <f>SUM(E14:E24)/10</f>
        <v>133433409536.364</v>
      </c>
      <c r="F25" s="9"/>
      <c r="J25" s="6" t="s">
        <v>19</v>
      </c>
      <c r="K25" s="9">
        <f>SUM(K14:K24)/10</f>
        <v>2098548471.09724</v>
      </c>
    </row>
    <row r="26" ht="17.25" spans="4:15">
      <c r="D26" s="6" t="s">
        <v>20</v>
      </c>
      <c r="E26" s="1">
        <f>SQRT(E25)</f>
        <v>365285.38095079</v>
      </c>
      <c r="J26" s="6" t="s">
        <v>20</v>
      </c>
      <c r="K26" s="19">
        <f>SQRT(K25)</f>
        <v>45809.9167331402</v>
      </c>
      <c r="L26" s="20"/>
      <c r="N26" s="3"/>
      <c r="O26" s="21"/>
    </row>
    <row r="27" ht="17.25" spans="4:11">
      <c r="D27" s="6" t="s">
        <v>21</v>
      </c>
      <c r="E27" s="9">
        <f>E26/AVERAGE(B14:B24)</f>
        <v>1.92409206900188</v>
      </c>
      <c r="F27" s="9"/>
      <c r="J27" s="6" t="s">
        <v>22</v>
      </c>
      <c r="K27" s="9">
        <f>K26/AVERAGE(H14:H24)</f>
        <v>0.0907253086406096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Std and cv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aino</cp:lastModifiedBy>
  <dcterms:created xsi:type="dcterms:W3CDTF">2017-04-19T20:21:00Z</dcterms:created>
  <dcterms:modified xsi:type="dcterms:W3CDTF">2021-12-08T06:30:33Z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