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395ACF8-736E-486E-A1CA-DC050248973D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4 bulan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1" i="1" l="1"/>
  <c r="D71" i="1"/>
  <c r="E71" i="1"/>
  <c r="F71" i="1"/>
  <c r="G71" i="1"/>
  <c r="H71" i="1"/>
  <c r="I71" i="1"/>
  <c r="J71" i="1"/>
  <c r="K71" i="1"/>
  <c r="L71" i="1"/>
  <c r="M71" i="1"/>
  <c r="B71" i="1"/>
  <c r="B4" i="2"/>
  <c r="B3" i="2"/>
  <c r="B2" i="2"/>
  <c r="B51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B50" i="1"/>
  <c r="B49" i="1"/>
  <c r="D46" i="1"/>
  <c r="M45" i="1"/>
  <c r="L45" i="1"/>
  <c r="L60" i="1" s="1"/>
  <c r="K45" i="1"/>
  <c r="K60" i="1" s="1"/>
  <c r="J45" i="1"/>
  <c r="J60" i="1" s="1"/>
  <c r="I45" i="1"/>
  <c r="I60" i="1" s="1"/>
  <c r="H45" i="1"/>
  <c r="H60" i="1" s="1"/>
  <c r="G45" i="1"/>
  <c r="G60" i="1" s="1"/>
  <c r="F45" i="1"/>
  <c r="F60" i="1" s="1"/>
  <c r="E45" i="1"/>
  <c r="E60" i="1" s="1"/>
  <c r="D45" i="1"/>
  <c r="D60" i="1" s="1"/>
  <c r="C45" i="1"/>
  <c r="C60" i="1" s="1"/>
  <c r="B45" i="1"/>
  <c r="B60" i="1" s="1"/>
  <c r="B64" i="1" s="1"/>
  <c r="C64" i="1" s="1"/>
  <c r="D64" i="1" s="1"/>
  <c r="E64" i="1" s="1"/>
  <c r="F64" i="1" s="1"/>
  <c r="G64" i="1" s="1"/>
  <c r="H64" i="1" s="1"/>
  <c r="I64" i="1" s="1"/>
  <c r="J64" i="1" s="1"/>
  <c r="K64" i="1" s="1"/>
  <c r="M44" i="1"/>
  <c r="M46" i="1" s="1"/>
  <c r="L44" i="1"/>
  <c r="L59" i="1" s="1"/>
  <c r="K44" i="1"/>
  <c r="K46" i="1" s="1"/>
  <c r="J44" i="1"/>
  <c r="J46" i="1" s="1"/>
  <c r="I44" i="1"/>
  <c r="I59" i="1" s="1"/>
  <c r="H44" i="1"/>
  <c r="H59" i="1" s="1"/>
  <c r="G44" i="1"/>
  <c r="G46" i="1" s="1"/>
  <c r="F44" i="1"/>
  <c r="F46" i="1" s="1"/>
  <c r="E44" i="1"/>
  <c r="E59" i="1" s="1"/>
  <c r="D44" i="1"/>
  <c r="D59" i="1" s="1"/>
  <c r="C44" i="1"/>
  <c r="C49" i="1" s="1"/>
  <c r="B44" i="1"/>
  <c r="B46" i="1" s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N39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N34" i="1"/>
  <c r="N36" i="1" s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N31" i="1" s="1"/>
  <c r="N29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4" i="1"/>
  <c r="V19" i="1"/>
  <c r="U19" i="1"/>
  <c r="T19" i="1"/>
  <c r="P19" i="1"/>
  <c r="O19" i="1"/>
  <c r="N19" i="1"/>
  <c r="J19" i="1"/>
  <c r="I19" i="1"/>
  <c r="H19" i="1"/>
  <c r="D19" i="1"/>
  <c r="C19" i="1"/>
  <c r="B19" i="1"/>
  <c r="X18" i="1"/>
  <c r="R18" i="1"/>
  <c r="L18" i="1"/>
  <c r="F18" i="1"/>
  <c r="X17" i="1"/>
  <c r="X19" i="1" s="1"/>
  <c r="R17" i="1"/>
  <c r="R19" i="1" s="1"/>
  <c r="L17" i="1"/>
  <c r="L19" i="1" s="1"/>
  <c r="F17" i="1"/>
  <c r="H12" i="1"/>
  <c r="G12" i="1"/>
  <c r="H11" i="1"/>
  <c r="G11" i="1"/>
  <c r="I11" i="1" s="1"/>
  <c r="H10" i="1"/>
  <c r="G10" i="1"/>
  <c r="I10" i="1" s="1"/>
  <c r="K9" i="1"/>
  <c r="K10" i="1" s="1"/>
  <c r="K11" i="1" s="1"/>
  <c r="K12" i="1" s="1"/>
  <c r="H9" i="1"/>
  <c r="G9" i="1"/>
  <c r="X6" i="1"/>
  <c r="W6" i="1"/>
  <c r="V6" i="1"/>
  <c r="U6" i="1"/>
  <c r="T6" i="1"/>
  <c r="Q6" i="1"/>
  <c r="P6" i="1"/>
  <c r="O6" i="1"/>
  <c r="N6" i="1"/>
  <c r="L6" i="1"/>
  <c r="K6" i="1"/>
  <c r="J6" i="1"/>
  <c r="I6" i="1"/>
  <c r="H6" i="1"/>
  <c r="E6" i="1"/>
  <c r="D6" i="1"/>
  <c r="C6" i="1"/>
  <c r="B6" i="1"/>
  <c r="X5" i="1"/>
  <c r="R5" i="1"/>
  <c r="L5" i="1"/>
  <c r="F5" i="1"/>
  <c r="X4" i="1"/>
  <c r="R4" i="1"/>
  <c r="R6" i="1" s="1"/>
  <c r="L4" i="1"/>
  <c r="F4" i="1"/>
  <c r="F59" i="1" l="1"/>
  <c r="L64" i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G59" i="1"/>
  <c r="I9" i="1"/>
  <c r="R34" i="1"/>
  <c r="C51" i="1"/>
  <c r="B59" i="1"/>
  <c r="B63" i="1" s="1"/>
  <c r="C63" i="1" s="1"/>
  <c r="J59" i="1"/>
  <c r="I12" i="1"/>
  <c r="D49" i="1"/>
  <c r="D51" i="1" s="1"/>
  <c r="C59" i="1"/>
  <c r="K59" i="1"/>
  <c r="E49" i="1"/>
  <c r="H46" i="1"/>
  <c r="B65" i="1"/>
  <c r="J9" i="1"/>
  <c r="J10" i="1" s="1"/>
  <c r="J11" i="1" s="1"/>
  <c r="J12" i="1" s="1"/>
  <c r="R33" i="1"/>
  <c r="R35" i="1" s="1"/>
  <c r="N26" i="1"/>
  <c r="N41" i="1"/>
  <c r="L46" i="1"/>
  <c r="E46" i="1"/>
  <c r="I46" i="1"/>
  <c r="C46" i="1"/>
  <c r="E51" i="1" l="1"/>
  <c r="F49" i="1"/>
  <c r="D63" i="1"/>
  <c r="C65" i="1"/>
  <c r="D65" i="1" l="1"/>
  <c r="E63" i="1"/>
  <c r="G49" i="1"/>
  <c r="F51" i="1"/>
  <c r="G51" i="1" l="1"/>
  <c r="H49" i="1"/>
  <c r="E65" i="1"/>
  <c r="F63" i="1"/>
  <c r="F65" i="1" l="1"/>
  <c r="G63" i="1"/>
  <c r="H51" i="1"/>
  <c r="I49" i="1"/>
  <c r="I51" i="1" l="1"/>
  <c r="J49" i="1"/>
  <c r="H63" i="1"/>
  <c r="G65" i="1"/>
  <c r="H65" i="1" l="1"/>
  <c r="I63" i="1"/>
  <c r="K49" i="1"/>
  <c r="J51" i="1"/>
  <c r="K51" i="1" l="1"/>
  <c r="L49" i="1"/>
  <c r="L51" i="1" s="1"/>
  <c r="I65" i="1"/>
  <c r="J63" i="1"/>
  <c r="J65" i="1" l="1"/>
  <c r="K63" i="1"/>
  <c r="L63" i="1" l="1"/>
  <c r="K65" i="1"/>
  <c r="L65" i="1" l="1"/>
  <c r="N63" i="1"/>
  <c r="N65" i="1" l="1"/>
  <c r="O63" i="1"/>
  <c r="O65" i="1" l="1"/>
  <c r="P63" i="1"/>
  <c r="Q63" i="1" l="1"/>
  <c r="P65" i="1"/>
  <c r="Q65" i="1" l="1"/>
  <c r="R63" i="1"/>
  <c r="R65" i="1" l="1"/>
  <c r="S63" i="1"/>
  <c r="S65" i="1" l="1"/>
  <c r="T63" i="1"/>
  <c r="U63" i="1" l="1"/>
  <c r="T65" i="1"/>
  <c r="U65" i="1" l="1"/>
  <c r="V63" i="1"/>
  <c r="V65" i="1" l="1"/>
  <c r="W63" i="1"/>
  <c r="W65" i="1" l="1"/>
  <c r="X63" i="1"/>
  <c r="Y63" i="1" l="1"/>
  <c r="Y65" i="1" s="1"/>
  <c r="X65" i="1"/>
</calcChain>
</file>

<file path=xl/sharedStrings.xml><?xml version="1.0" encoding="utf-8"?>
<sst xmlns="http://schemas.openxmlformats.org/spreadsheetml/2006/main" count="103" uniqueCount="52">
  <si>
    <t>Per Tiga Bulan</t>
  </si>
  <si>
    <t>antaranews</t>
  </si>
  <si>
    <t>total</t>
  </si>
  <si>
    <t>metrojabar</t>
  </si>
  <si>
    <t>tribbunnews</t>
  </si>
  <si>
    <t>pikiran rakyat</t>
  </si>
  <si>
    <t>positif</t>
  </si>
  <si>
    <t>negatif</t>
  </si>
  <si>
    <t>pos</t>
  </si>
  <si>
    <t>neg</t>
  </si>
  <si>
    <t>sent 1</t>
  </si>
  <si>
    <t>acc pos</t>
  </si>
  <si>
    <t>acc neg</t>
  </si>
  <si>
    <t>Q1</t>
  </si>
  <si>
    <t>Q2</t>
  </si>
  <si>
    <t>Q3</t>
  </si>
  <si>
    <t>Q4</t>
  </si>
  <si>
    <t>Per Empat Bulan</t>
  </si>
  <si>
    <t>tribunnews</t>
  </si>
  <si>
    <t xml:space="preserve">positif </t>
  </si>
  <si>
    <t>Per bulan</t>
  </si>
  <si>
    <t>Antaranews</t>
  </si>
  <si>
    <t>Total</t>
  </si>
  <si>
    <t>MetroJabar</t>
  </si>
  <si>
    <t>Tribunnews</t>
  </si>
  <si>
    <t>Pikiran Rakyat</t>
  </si>
  <si>
    <t>antara+tribun+pikiran rakyat</t>
  </si>
  <si>
    <t>sum</t>
  </si>
  <si>
    <t>y=x+1</t>
  </si>
  <si>
    <t>prediksi 12 bulan</t>
  </si>
  <si>
    <t>y=75</t>
  </si>
  <si>
    <t>y=80</t>
  </si>
  <si>
    <t>y=81</t>
  </si>
  <si>
    <t>merge</t>
  </si>
  <si>
    <t>aggregate</t>
  </si>
  <si>
    <t>sentiment</t>
  </si>
  <si>
    <t>Jan</t>
  </si>
  <si>
    <t>Feb</t>
  </si>
  <si>
    <t>March</t>
  </si>
  <si>
    <t>April</t>
  </si>
  <si>
    <t>May</t>
  </si>
  <si>
    <t>June</t>
  </si>
  <si>
    <t>July</t>
  </si>
  <si>
    <t>Agt</t>
  </si>
  <si>
    <t>Sep</t>
  </si>
  <si>
    <t>Oct</t>
  </si>
  <si>
    <t>Nov</t>
  </si>
  <si>
    <t>Dec</t>
  </si>
  <si>
    <t>significant</t>
  </si>
  <si>
    <t xml:space="preserve">not quite </t>
  </si>
  <si>
    <t>not quite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</si>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</sst>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\-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2">
    <cellStyle name="Excel Built-in Comma [0]" xfId="1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topLeftCell="C55" zoomScaleNormal="100" workbookViewId="0">
      <selection activeCell="B71" sqref="B71"/>
    </sheetView>
  </sheetViews>
  <sheetFormatPr defaultColWidth="8.5703125" defaultRowHeight="15" x14ac:dyDescent="0.25"/>
  <cols>
    <col min="1" max="1" width="26.5703125" customWidth="1"/>
    <col min="2" max="4" width="12" bestFit="1" customWidth="1"/>
    <col min="6" max="6" width="12" bestFit="1" customWidth="1"/>
    <col min="7" max="7" width="10.140625" customWidth="1"/>
    <col min="13" max="13" width="0.7109375" customWidth="1"/>
    <col min="19" max="19" width="12" customWidth="1"/>
  </cols>
  <sheetData>
    <row r="1" spans="1:2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3" spans="1:24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2</v>
      </c>
      <c r="G3" t="s">
        <v>3</v>
      </c>
      <c r="H3">
        <v>1</v>
      </c>
      <c r="I3">
        <v>2</v>
      </c>
      <c r="J3">
        <v>3</v>
      </c>
      <c r="K3">
        <v>4</v>
      </c>
      <c r="L3" t="s">
        <v>2</v>
      </c>
      <c r="M3" t="s">
        <v>4</v>
      </c>
      <c r="N3">
        <v>1</v>
      </c>
      <c r="O3">
        <v>2</v>
      </c>
      <c r="P3">
        <v>3</v>
      </c>
      <c r="Q3">
        <v>4</v>
      </c>
      <c r="R3" t="s">
        <v>2</v>
      </c>
      <c r="S3" t="s">
        <v>5</v>
      </c>
      <c r="T3">
        <v>1</v>
      </c>
      <c r="U3">
        <v>2</v>
      </c>
      <c r="V3">
        <v>3</v>
      </c>
      <c r="W3">
        <v>4</v>
      </c>
      <c r="X3" t="s">
        <v>2</v>
      </c>
    </row>
    <row r="4" spans="1:24" x14ac:dyDescent="0.25">
      <c r="A4" t="s">
        <v>6</v>
      </c>
      <c r="B4">
        <v>29</v>
      </c>
      <c r="C4">
        <v>32</v>
      </c>
      <c r="D4">
        <v>25</v>
      </c>
      <c r="E4">
        <v>18</v>
      </c>
      <c r="F4">
        <f>SUM(B4:E4)</f>
        <v>104</v>
      </c>
      <c r="G4" t="s">
        <v>6</v>
      </c>
      <c r="H4">
        <v>6</v>
      </c>
      <c r="I4">
        <v>14</v>
      </c>
      <c r="J4">
        <v>19</v>
      </c>
      <c r="K4">
        <v>8</v>
      </c>
      <c r="L4">
        <f>SUM(H4:K4)</f>
        <v>47</v>
      </c>
      <c r="M4" t="s">
        <v>6</v>
      </c>
      <c r="N4">
        <v>27</v>
      </c>
      <c r="O4">
        <v>30</v>
      </c>
      <c r="P4">
        <v>26</v>
      </c>
      <c r="Q4">
        <v>39</v>
      </c>
      <c r="R4">
        <f>SUM(N4:Q4)</f>
        <v>122</v>
      </c>
      <c r="S4" t="s">
        <v>6</v>
      </c>
      <c r="T4">
        <v>45</v>
      </c>
      <c r="U4">
        <v>62</v>
      </c>
      <c r="V4">
        <v>51</v>
      </c>
      <c r="W4">
        <v>16</v>
      </c>
      <c r="X4">
        <f>SUM(T4:W4)</f>
        <v>174</v>
      </c>
    </row>
    <row r="5" spans="1:24" x14ac:dyDescent="0.25">
      <c r="A5" t="s">
        <v>7</v>
      </c>
      <c r="B5">
        <v>5</v>
      </c>
      <c r="C5">
        <v>6</v>
      </c>
      <c r="D5">
        <v>0</v>
      </c>
      <c r="E5">
        <v>25</v>
      </c>
      <c r="F5">
        <f>SUM(B5:E5)</f>
        <v>36</v>
      </c>
      <c r="G5" t="s">
        <v>7</v>
      </c>
      <c r="H5">
        <v>1</v>
      </c>
      <c r="I5">
        <v>5</v>
      </c>
      <c r="J5">
        <v>4</v>
      </c>
      <c r="K5">
        <v>7</v>
      </c>
      <c r="L5">
        <f>SUM(H5:K5)</f>
        <v>17</v>
      </c>
      <c r="M5" t="s">
        <v>7</v>
      </c>
      <c r="N5">
        <v>4</v>
      </c>
      <c r="O5">
        <v>7</v>
      </c>
      <c r="P5">
        <v>15</v>
      </c>
      <c r="Q5">
        <v>20</v>
      </c>
      <c r="R5">
        <f>SUM(N5:Q5)</f>
        <v>46</v>
      </c>
      <c r="S5" t="s">
        <v>7</v>
      </c>
      <c r="T5">
        <v>7</v>
      </c>
      <c r="U5">
        <v>30</v>
      </c>
      <c r="V5">
        <v>11</v>
      </c>
      <c r="W5">
        <v>19</v>
      </c>
      <c r="X5">
        <f>SUM(T5:W5)</f>
        <v>67</v>
      </c>
    </row>
    <row r="6" spans="1:24" x14ac:dyDescent="0.25">
      <c r="B6">
        <f>B4/(B4+B5)*100</f>
        <v>85.294117647058826</v>
      </c>
      <c r="C6">
        <f>C4/(C4+C5)*100</f>
        <v>84.210526315789465</v>
      </c>
      <c r="D6">
        <f>D4/(D4+D5)*100</f>
        <v>100</v>
      </c>
      <c r="E6">
        <f>E4/(E4+E5)*100</f>
        <v>41.860465116279073</v>
      </c>
      <c r="H6">
        <f>H4/(H4+H5)*100</f>
        <v>85.714285714285708</v>
      </c>
      <c r="I6">
        <f>I4/(I4+I5)*100</f>
        <v>73.68421052631578</v>
      </c>
      <c r="J6">
        <f>J4/(J4+J5)*100</f>
        <v>82.608695652173907</v>
      </c>
      <c r="K6">
        <f>K4/(K4+K5)*100</f>
        <v>53.333333333333336</v>
      </c>
      <c r="L6">
        <f>L4/(L4+L5)*100</f>
        <v>73.4375</v>
      </c>
      <c r="N6">
        <f>N4/(N4+N5)*100</f>
        <v>87.096774193548384</v>
      </c>
      <c r="O6">
        <f>O4/(O4+O5)*100</f>
        <v>81.081081081081081</v>
      </c>
      <c r="P6">
        <f>P4/(P4+P5)*100</f>
        <v>63.414634146341463</v>
      </c>
      <c r="Q6">
        <f>Q4/(Q4+Q5)*100</f>
        <v>66.101694915254242</v>
      </c>
      <c r="R6">
        <f>R4/(R4+R5)*100</f>
        <v>72.61904761904762</v>
      </c>
      <c r="T6">
        <f>T4/(T4+T5)*100</f>
        <v>86.538461538461547</v>
      </c>
      <c r="U6">
        <f>U4/(U4+U5)*100</f>
        <v>67.391304347826093</v>
      </c>
      <c r="V6">
        <f>V4/(V4+V5)*100</f>
        <v>82.258064516129039</v>
      </c>
      <c r="W6">
        <f>W4/(W4+W5)*100</f>
        <v>45.714285714285715</v>
      </c>
      <c r="X6">
        <f>X4/(X4+X5)*100</f>
        <v>72.199170124481327</v>
      </c>
    </row>
    <row r="8" spans="1:24" x14ac:dyDescent="0.25"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24" x14ac:dyDescent="0.25">
      <c r="F9" t="s">
        <v>13</v>
      </c>
      <c r="G9">
        <f>H4+N4+T4+B4</f>
        <v>107</v>
      </c>
      <c r="H9">
        <f>B5+H5+N5+T5</f>
        <v>17</v>
      </c>
      <c r="I9">
        <f>G9/(G9+H9)*100</f>
        <v>86.290322580645167</v>
      </c>
      <c r="J9">
        <f>G9</f>
        <v>107</v>
      </c>
      <c r="K9">
        <f>H9</f>
        <v>17</v>
      </c>
    </row>
    <row r="10" spans="1:24" x14ac:dyDescent="0.25">
      <c r="F10" t="s">
        <v>14</v>
      </c>
      <c r="G10">
        <f>C4+I4+O4+U4</f>
        <v>138</v>
      </c>
      <c r="H10">
        <f>C5+I5+O5+U5</f>
        <v>48</v>
      </c>
      <c r="I10">
        <f>G10/(G10+H10)*100</f>
        <v>74.193548387096769</v>
      </c>
      <c r="J10">
        <f t="shared" ref="J10:K12" si="0">J9+G10</f>
        <v>245</v>
      </c>
      <c r="K10">
        <f t="shared" si="0"/>
        <v>65</v>
      </c>
    </row>
    <row r="11" spans="1:24" x14ac:dyDescent="0.25">
      <c r="F11" t="s">
        <v>15</v>
      </c>
      <c r="G11">
        <f>D4+J4+P4+V4</f>
        <v>121</v>
      </c>
      <c r="H11">
        <f>D5+J5+P5+V5</f>
        <v>30</v>
      </c>
      <c r="I11">
        <f>G11/(G11+H11)*100</f>
        <v>80.132450331125824</v>
      </c>
      <c r="J11">
        <f t="shared" si="0"/>
        <v>366</v>
      </c>
      <c r="K11">
        <f t="shared" si="0"/>
        <v>95</v>
      </c>
    </row>
    <row r="12" spans="1:24" x14ac:dyDescent="0.25">
      <c r="F12" t="s">
        <v>16</v>
      </c>
      <c r="G12">
        <f>E4+K4+Q4+W4</f>
        <v>81</v>
      </c>
      <c r="H12">
        <f>E5+K5+Q5+W5</f>
        <v>71</v>
      </c>
      <c r="I12">
        <f>G12/(G12+H12)*100</f>
        <v>53.289473684210535</v>
      </c>
      <c r="J12">
        <f t="shared" si="0"/>
        <v>447</v>
      </c>
      <c r="K12">
        <f t="shared" si="0"/>
        <v>166</v>
      </c>
    </row>
    <row r="14" spans="1:24" x14ac:dyDescent="0.25">
      <c r="A14" s="4" t="s">
        <v>17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5">
      <c r="A16" t="s">
        <v>1</v>
      </c>
      <c r="B16">
        <v>1</v>
      </c>
      <c r="C16">
        <v>2</v>
      </c>
      <c r="D16">
        <v>3</v>
      </c>
      <c r="F16" t="s">
        <v>2</v>
      </c>
      <c r="G16" t="s">
        <v>3</v>
      </c>
      <c r="H16">
        <v>1</v>
      </c>
      <c r="I16">
        <v>2</v>
      </c>
      <c r="J16">
        <v>3</v>
      </c>
      <c r="L16" t="s">
        <v>2</v>
      </c>
      <c r="M16" t="s">
        <v>18</v>
      </c>
      <c r="N16">
        <v>1</v>
      </c>
      <c r="O16">
        <v>2</v>
      </c>
      <c r="P16">
        <v>3</v>
      </c>
      <c r="R16" t="s">
        <v>2</v>
      </c>
      <c r="S16" t="s">
        <v>5</v>
      </c>
      <c r="T16">
        <v>1</v>
      </c>
      <c r="U16">
        <v>2</v>
      </c>
      <c r="V16">
        <v>3</v>
      </c>
      <c r="X16" t="s">
        <v>2</v>
      </c>
    </row>
    <row r="17" spans="1:24" ht="13.5" customHeight="1" x14ac:dyDescent="0.25">
      <c r="A17" t="s">
        <v>19</v>
      </c>
      <c r="B17">
        <v>37</v>
      </c>
      <c r="C17">
        <v>40</v>
      </c>
      <c r="D17">
        <v>27</v>
      </c>
      <c r="F17">
        <f>SUM(B17:E17)</f>
        <v>104</v>
      </c>
      <c r="G17" t="s">
        <v>19</v>
      </c>
      <c r="H17">
        <v>9</v>
      </c>
      <c r="I17">
        <v>23</v>
      </c>
      <c r="J17">
        <v>15</v>
      </c>
      <c r="L17">
        <f>SUM(H17:K17)</f>
        <v>47</v>
      </c>
      <c r="M17" t="s">
        <v>19</v>
      </c>
      <c r="N17">
        <v>31</v>
      </c>
      <c r="O17">
        <v>42</v>
      </c>
      <c r="P17">
        <v>49</v>
      </c>
      <c r="R17">
        <f>SUM(N17:Q17)</f>
        <v>122</v>
      </c>
      <c r="S17" t="s">
        <v>19</v>
      </c>
      <c r="T17">
        <v>67</v>
      </c>
      <c r="U17">
        <v>83</v>
      </c>
      <c r="V17">
        <v>24</v>
      </c>
      <c r="X17">
        <f>SUM(T17:W17)</f>
        <v>174</v>
      </c>
    </row>
    <row r="18" spans="1:24" x14ac:dyDescent="0.25">
      <c r="A18" t="s">
        <v>7</v>
      </c>
      <c r="B18">
        <v>5</v>
      </c>
      <c r="C18">
        <v>3</v>
      </c>
      <c r="D18">
        <v>25</v>
      </c>
      <c r="F18">
        <f>SUM(B18:E18)</f>
        <v>33</v>
      </c>
      <c r="G18" t="s">
        <v>7</v>
      </c>
      <c r="H18">
        <v>3</v>
      </c>
      <c r="I18">
        <v>5</v>
      </c>
      <c r="J18">
        <v>9</v>
      </c>
      <c r="L18">
        <f>SUM(H18:K18)</f>
        <v>17</v>
      </c>
      <c r="M18" t="s">
        <v>7</v>
      </c>
      <c r="N18">
        <v>7</v>
      </c>
      <c r="O18">
        <v>13</v>
      </c>
      <c r="P18">
        <v>26</v>
      </c>
      <c r="R18">
        <f>SUM(N18:Q18)</f>
        <v>46</v>
      </c>
      <c r="S18" t="s">
        <v>7</v>
      </c>
      <c r="T18">
        <v>15</v>
      </c>
      <c r="U18">
        <v>30</v>
      </c>
      <c r="V18">
        <v>22</v>
      </c>
      <c r="X18">
        <f>SUM(T18:W18)</f>
        <v>67</v>
      </c>
    </row>
    <row r="19" spans="1:24" x14ac:dyDescent="0.25">
      <c r="B19">
        <f>B17/(B17+B18)*100</f>
        <v>88.095238095238088</v>
      </c>
      <c r="C19">
        <f>C17/(C17+C18)*100</f>
        <v>93.023255813953483</v>
      </c>
      <c r="D19">
        <f>D17/(D17+D18)*100</f>
        <v>51.923076923076927</v>
      </c>
      <c r="H19">
        <f>H17/(H17+H18)*100</f>
        <v>75</v>
      </c>
      <c r="I19">
        <f>I17/(I17+I18)*100</f>
        <v>82.142857142857139</v>
      </c>
      <c r="J19">
        <f>J17/(J17+J18)*100</f>
        <v>62.5</v>
      </c>
      <c r="L19">
        <f>L17/(L17+L18)*100</f>
        <v>73.4375</v>
      </c>
      <c r="N19">
        <f>N17/(N17+N18)*100</f>
        <v>81.578947368421055</v>
      </c>
      <c r="O19">
        <f>O17/(O17+O18)*100</f>
        <v>76.363636363636374</v>
      </c>
      <c r="P19">
        <f>P17/(P17+P18)*100</f>
        <v>65.333333333333329</v>
      </c>
      <c r="R19">
        <f>R17/(R17+R18)*100</f>
        <v>72.61904761904762</v>
      </c>
      <c r="T19">
        <f>T17/(T17+T18)*100</f>
        <v>81.707317073170728</v>
      </c>
      <c r="U19">
        <f>U17/(U17+U18)*100</f>
        <v>73.451327433628322</v>
      </c>
      <c r="V19">
        <f>V17/(V17+V18)*100</f>
        <v>52.173913043478258</v>
      </c>
      <c r="X19">
        <f>X17/(X17+X18)*100</f>
        <v>72.199170124481327</v>
      </c>
    </row>
    <row r="22" spans="1:24" x14ac:dyDescent="0.25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24" x14ac:dyDescent="0.25">
      <c r="A23" t="s">
        <v>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22</v>
      </c>
    </row>
    <row r="24" spans="1:24" x14ac:dyDescent="0.25">
      <c r="A24" t="s">
        <v>6</v>
      </c>
      <c r="B24">
        <v>10</v>
      </c>
      <c r="C24">
        <v>8</v>
      </c>
      <c r="D24">
        <v>11</v>
      </c>
      <c r="E24">
        <v>8</v>
      </c>
      <c r="F24">
        <v>16</v>
      </c>
      <c r="G24">
        <v>8</v>
      </c>
      <c r="H24">
        <v>10</v>
      </c>
      <c r="I24">
        <v>6</v>
      </c>
      <c r="J24">
        <v>9</v>
      </c>
      <c r="K24">
        <v>10</v>
      </c>
      <c r="L24">
        <v>6</v>
      </c>
      <c r="M24">
        <v>2</v>
      </c>
      <c r="N24">
        <f>SUM(B24:M24)</f>
        <v>104</v>
      </c>
    </row>
    <row r="25" spans="1:24" x14ac:dyDescent="0.25">
      <c r="A25" t="s">
        <v>7</v>
      </c>
      <c r="B25">
        <v>0</v>
      </c>
      <c r="C25">
        <v>2</v>
      </c>
      <c r="D25">
        <v>3</v>
      </c>
      <c r="E25">
        <v>3</v>
      </c>
      <c r="F25">
        <v>0</v>
      </c>
      <c r="G25">
        <v>3</v>
      </c>
      <c r="H25">
        <v>0</v>
      </c>
      <c r="I25">
        <v>0</v>
      </c>
      <c r="J25">
        <v>0</v>
      </c>
      <c r="K25">
        <v>13</v>
      </c>
      <c r="L25">
        <v>2</v>
      </c>
      <c r="M25">
        <v>10</v>
      </c>
      <c r="N25">
        <f>SUM(B25:M25)</f>
        <v>36</v>
      </c>
    </row>
    <row r="26" spans="1:24" x14ac:dyDescent="0.25">
      <c r="B26">
        <f t="shared" ref="B26:N26" si="1">B24/(B24+B25)*100</f>
        <v>100</v>
      </c>
      <c r="C26">
        <f t="shared" si="1"/>
        <v>80</v>
      </c>
      <c r="D26">
        <f t="shared" si="1"/>
        <v>78.571428571428569</v>
      </c>
      <c r="E26">
        <f t="shared" si="1"/>
        <v>72.727272727272734</v>
      </c>
      <c r="F26">
        <f t="shared" si="1"/>
        <v>100</v>
      </c>
      <c r="G26">
        <f t="shared" si="1"/>
        <v>72.727272727272734</v>
      </c>
      <c r="H26">
        <f t="shared" si="1"/>
        <v>100</v>
      </c>
      <c r="I26">
        <f t="shared" si="1"/>
        <v>100</v>
      </c>
      <c r="J26">
        <f t="shared" si="1"/>
        <v>100</v>
      </c>
      <c r="K26">
        <f t="shared" si="1"/>
        <v>43.478260869565219</v>
      </c>
      <c r="L26">
        <f t="shared" si="1"/>
        <v>75</v>
      </c>
      <c r="M26">
        <f t="shared" si="1"/>
        <v>16.666666666666664</v>
      </c>
      <c r="N26">
        <f t="shared" si="1"/>
        <v>74.285714285714292</v>
      </c>
    </row>
    <row r="28" spans="1:24" x14ac:dyDescent="0.25">
      <c r="A28" t="s">
        <v>23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22</v>
      </c>
    </row>
    <row r="29" spans="1:24" x14ac:dyDescent="0.25">
      <c r="A29" t="s">
        <v>6</v>
      </c>
      <c r="B29">
        <v>2</v>
      </c>
      <c r="C29">
        <v>1</v>
      </c>
      <c r="D29">
        <v>3</v>
      </c>
      <c r="E29">
        <v>3</v>
      </c>
      <c r="F29">
        <v>4</v>
      </c>
      <c r="G29">
        <v>7</v>
      </c>
      <c r="H29">
        <v>8</v>
      </c>
      <c r="I29">
        <v>4</v>
      </c>
      <c r="J29">
        <v>7</v>
      </c>
      <c r="K29">
        <v>2</v>
      </c>
      <c r="L29">
        <v>3</v>
      </c>
      <c r="M29">
        <v>3</v>
      </c>
      <c r="N29">
        <f>SUM(B29:M29)</f>
        <v>47</v>
      </c>
    </row>
    <row r="30" spans="1:24" x14ac:dyDescent="0.25">
      <c r="A30" t="s">
        <v>7</v>
      </c>
      <c r="B30">
        <v>0</v>
      </c>
      <c r="C30">
        <v>0</v>
      </c>
      <c r="D30">
        <v>1</v>
      </c>
      <c r="E30">
        <v>2</v>
      </c>
      <c r="F30">
        <v>1</v>
      </c>
      <c r="G30">
        <v>2</v>
      </c>
      <c r="H30">
        <v>0</v>
      </c>
      <c r="I30">
        <v>2</v>
      </c>
      <c r="J30">
        <v>2</v>
      </c>
      <c r="K30">
        <v>3</v>
      </c>
      <c r="L30">
        <v>2</v>
      </c>
      <c r="M30">
        <v>2</v>
      </c>
      <c r="N30">
        <f>SUM(B30:M30)</f>
        <v>17</v>
      </c>
    </row>
    <row r="31" spans="1:24" x14ac:dyDescent="0.25">
      <c r="B31">
        <f t="shared" ref="B31:N31" si="2">B29/(B29+B30)*100</f>
        <v>100</v>
      </c>
      <c r="C31">
        <f t="shared" si="2"/>
        <v>100</v>
      </c>
      <c r="D31">
        <f t="shared" si="2"/>
        <v>75</v>
      </c>
      <c r="E31">
        <f t="shared" si="2"/>
        <v>60</v>
      </c>
      <c r="F31">
        <f t="shared" si="2"/>
        <v>80</v>
      </c>
      <c r="G31">
        <f t="shared" si="2"/>
        <v>77.777777777777786</v>
      </c>
      <c r="H31">
        <f t="shared" si="2"/>
        <v>100</v>
      </c>
      <c r="I31">
        <f t="shared" si="2"/>
        <v>66.666666666666657</v>
      </c>
      <c r="J31">
        <f t="shared" si="2"/>
        <v>77.777777777777786</v>
      </c>
      <c r="K31">
        <f t="shared" si="2"/>
        <v>40</v>
      </c>
      <c r="L31">
        <f t="shared" si="2"/>
        <v>60</v>
      </c>
      <c r="M31">
        <f t="shared" si="2"/>
        <v>60</v>
      </c>
      <c r="N31">
        <f t="shared" si="2"/>
        <v>73.4375</v>
      </c>
    </row>
    <row r="32" spans="1:24" x14ac:dyDescent="0.25">
      <c r="Q32" t="s">
        <v>22</v>
      </c>
    </row>
    <row r="33" spans="1:18" x14ac:dyDescent="0.25">
      <c r="A33" t="s">
        <v>24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22</v>
      </c>
      <c r="Q33" t="s">
        <v>6</v>
      </c>
      <c r="R33">
        <f>N24+N34+N39</f>
        <v>400</v>
      </c>
    </row>
    <row r="34" spans="1:18" x14ac:dyDescent="0.25">
      <c r="A34" t="s">
        <v>6</v>
      </c>
      <c r="B34">
        <v>14</v>
      </c>
      <c r="C34">
        <v>7</v>
      </c>
      <c r="D34">
        <v>6</v>
      </c>
      <c r="E34">
        <v>4</v>
      </c>
      <c r="F34">
        <v>12</v>
      </c>
      <c r="G34">
        <v>14</v>
      </c>
      <c r="H34">
        <v>6</v>
      </c>
      <c r="I34">
        <v>10</v>
      </c>
      <c r="J34">
        <v>10</v>
      </c>
      <c r="K34">
        <v>19</v>
      </c>
      <c r="L34">
        <v>9</v>
      </c>
      <c r="M34">
        <v>11</v>
      </c>
      <c r="N34">
        <f>SUM(B34:M34)</f>
        <v>122</v>
      </c>
      <c r="Q34" t="s">
        <v>7</v>
      </c>
      <c r="R34">
        <f>N25+N35+N40</f>
        <v>149</v>
      </c>
    </row>
    <row r="35" spans="1:18" x14ac:dyDescent="0.25">
      <c r="A35" t="s">
        <v>7</v>
      </c>
      <c r="B35">
        <v>1</v>
      </c>
      <c r="C35">
        <v>1</v>
      </c>
      <c r="D35">
        <v>2</v>
      </c>
      <c r="E35">
        <v>3</v>
      </c>
      <c r="F35">
        <v>1</v>
      </c>
      <c r="G35">
        <v>3</v>
      </c>
      <c r="H35">
        <v>6</v>
      </c>
      <c r="I35">
        <v>3</v>
      </c>
      <c r="J35">
        <v>6</v>
      </c>
      <c r="K35">
        <v>19</v>
      </c>
      <c r="L35">
        <v>1</v>
      </c>
      <c r="M35">
        <v>0</v>
      </c>
      <c r="N35">
        <f>SUM(B35:M35)</f>
        <v>46</v>
      </c>
      <c r="R35">
        <f>R33/(R33+R34)*100</f>
        <v>72.859744990892523</v>
      </c>
    </row>
    <row r="36" spans="1:18" x14ac:dyDescent="0.25">
      <c r="B36">
        <f t="shared" ref="B36:N36" si="3">B34/(B34+B35)*100</f>
        <v>93.333333333333329</v>
      </c>
      <c r="C36">
        <f t="shared" si="3"/>
        <v>87.5</v>
      </c>
      <c r="D36">
        <f t="shared" si="3"/>
        <v>75</v>
      </c>
      <c r="E36">
        <f t="shared" si="3"/>
        <v>57.142857142857139</v>
      </c>
      <c r="F36">
        <f t="shared" si="3"/>
        <v>92.307692307692307</v>
      </c>
      <c r="G36">
        <f t="shared" si="3"/>
        <v>82.35294117647058</v>
      </c>
      <c r="H36">
        <f t="shared" si="3"/>
        <v>50</v>
      </c>
      <c r="I36">
        <f t="shared" si="3"/>
        <v>76.923076923076934</v>
      </c>
      <c r="J36">
        <f t="shared" si="3"/>
        <v>62.5</v>
      </c>
      <c r="K36">
        <f t="shared" si="3"/>
        <v>50</v>
      </c>
      <c r="L36">
        <f t="shared" si="3"/>
        <v>90</v>
      </c>
      <c r="M36">
        <f t="shared" si="3"/>
        <v>100</v>
      </c>
      <c r="N36">
        <f t="shared" si="3"/>
        <v>72.61904761904762</v>
      </c>
    </row>
    <row r="38" spans="1:18" x14ac:dyDescent="0.25">
      <c r="A38" t="s">
        <v>25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 t="s">
        <v>22</v>
      </c>
    </row>
    <row r="39" spans="1:18" x14ac:dyDescent="0.25">
      <c r="A39" t="s">
        <v>6</v>
      </c>
      <c r="B39">
        <v>13</v>
      </c>
      <c r="C39">
        <v>17</v>
      </c>
      <c r="D39">
        <v>15</v>
      </c>
      <c r="E39">
        <v>22</v>
      </c>
      <c r="F39">
        <v>23</v>
      </c>
      <c r="G39">
        <v>17</v>
      </c>
      <c r="H39">
        <v>17</v>
      </c>
      <c r="I39">
        <v>26</v>
      </c>
      <c r="J39">
        <v>8</v>
      </c>
      <c r="K39">
        <v>5</v>
      </c>
      <c r="L39">
        <v>2</v>
      </c>
      <c r="M39">
        <v>9</v>
      </c>
      <c r="N39">
        <f>SUM(B39:M39)</f>
        <v>174</v>
      </c>
    </row>
    <row r="40" spans="1:18" x14ac:dyDescent="0.25">
      <c r="A40" t="s">
        <v>7</v>
      </c>
      <c r="B40">
        <v>1</v>
      </c>
      <c r="C40">
        <v>1</v>
      </c>
      <c r="D40">
        <v>5</v>
      </c>
      <c r="E40">
        <v>8</v>
      </c>
      <c r="F40">
        <v>11</v>
      </c>
      <c r="G40">
        <v>11</v>
      </c>
      <c r="H40">
        <v>3</v>
      </c>
      <c r="I40">
        <v>5</v>
      </c>
      <c r="J40">
        <v>3</v>
      </c>
      <c r="K40">
        <v>5</v>
      </c>
      <c r="L40">
        <v>6</v>
      </c>
      <c r="M40">
        <v>8</v>
      </c>
      <c r="N40">
        <f>SUM(B40:M40)</f>
        <v>67</v>
      </c>
    </row>
    <row r="41" spans="1:18" x14ac:dyDescent="0.25">
      <c r="B41">
        <f t="shared" ref="B41:N41" si="4">B39/(B39+B40)*100</f>
        <v>92.857142857142861</v>
      </c>
      <c r="C41">
        <f t="shared" si="4"/>
        <v>94.444444444444443</v>
      </c>
      <c r="D41">
        <f t="shared" si="4"/>
        <v>75</v>
      </c>
      <c r="E41">
        <f t="shared" si="4"/>
        <v>73.333333333333329</v>
      </c>
      <c r="F41">
        <f t="shared" si="4"/>
        <v>67.64705882352942</v>
      </c>
      <c r="G41">
        <f t="shared" si="4"/>
        <v>60.714285714285708</v>
      </c>
      <c r="H41">
        <f t="shared" si="4"/>
        <v>85</v>
      </c>
      <c r="I41">
        <f t="shared" si="4"/>
        <v>83.870967741935488</v>
      </c>
      <c r="J41">
        <f t="shared" si="4"/>
        <v>72.727272727272734</v>
      </c>
      <c r="K41">
        <f t="shared" si="4"/>
        <v>50</v>
      </c>
      <c r="L41">
        <f t="shared" si="4"/>
        <v>25</v>
      </c>
      <c r="M41">
        <f t="shared" si="4"/>
        <v>52.941176470588239</v>
      </c>
      <c r="N41">
        <f t="shared" si="4"/>
        <v>72.199170124481327</v>
      </c>
    </row>
    <row r="43" spans="1:18" x14ac:dyDescent="0.25">
      <c r="A43" t="s">
        <v>26</v>
      </c>
    </row>
    <row r="44" spans="1:18" x14ac:dyDescent="0.25">
      <c r="A44" t="s">
        <v>6</v>
      </c>
      <c r="B44">
        <f t="shared" ref="B44:M44" si="5">B24+B34+B39</f>
        <v>37</v>
      </c>
      <c r="C44">
        <f t="shared" si="5"/>
        <v>32</v>
      </c>
      <c r="D44">
        <f t="shared" si="5"/>
        <v>32</v>
      </c>
      <c r="E44">
        <f t="shared" si="5"/>
        <v>34</v>
      </c>
      <c r="F44">
        <f t="shared" si="5"/>
        <v>51</v>
      </c>
      <c r="G44">
        <f t="shared" si="5"/>
        <v>39</v>
      </c>
      <c r="H44">
        <f t="shared" si="5"/>
        <v>33</v>
      </c>
      <c r="I44">
        <f t="shared" si="5"/>
        <v>42</v>
      </c>
      <c r="J44">
        <f t="shared" si="5"/>
        <v>27</v>
      </c>
      <c r="K44">
        <f t="shared" si="5"/>
        <v>34</v>
      </c>
      <c r="L44">
        <f t="shared" si="5"/>
        <v>17</v>
      </c>
      <c r="M44">
        <f t="shared" si="5"/>
        <v>22</v>
      </c>
    </row>
    <row r="45" spans="1:18" x14ac:dyDescent="0.25">
      <c r="A45" t="s">
        <v>7</v>
      </c>
      <c r="B45">
        <f t="shared" ref="B45:M45" si="6">B25+B35+B40</f>
        <v>2</v>
      </c>
      <c r="C45">
        <f t="shared" si="6"/>
        <v>4</v>
      </c>
      <c r="D45">
        <f t="shared" si="6"/>
        <v>10</v>
      </c>
      <c r="E45">
        <f t="shared" si="6"/>
        <v>14</v>
      </c>
      <c r="F45">
        <f t="shared" si="6"/>
        <v>12</v>
      </c>
      <c r="G45">
        <f t="shared" si="6"/>
        <v>17</v>
      </c>
      <c r="H45">
        <f t="shared" si="6"/>
        <v>9</v>
      </c>
      <c r="I45">
        <f t="shared" si="6"/>
        <v>8</v>
      </c>
      <c r="J45">
        <f t="shared" si="6"/>
        <v>9</v>
      </c>
      <c r="K45">
        <f t="shared" si="6"/>
        <v>37</v>
      </c>
      <c r="L45">
        <f t="shared" si="6"/>
        <v>9</v>
      </c>
      <c r="M45">
        <f t="shared" si="6"/>
        <v>18</v>
      </c>
    </row>
    <row r="46" spans="1:18" x14ac:dyDescent="0.25">
      <c r="B46">
        <f t="shared" ref="B46:M46" si="7">B44/(B44+B45)*100</f>
        <v>94.871794871794862</v>
      </c>
      <c r="C46">
        <f t="shared" si="7"/>
        <v>88.888888888888886</v>
      </c>
      <c r="D46">
        <f t="shared" si="7"/>
        <v>76.19047619047619</v>
      </c>
      <c r="E46">
        <f t="shared" si="7"/>
        <v>70.833333333333343</v>
      </c>
      <c r="F46">
        <f t="shared" si="7"/>
        <v>80.952380952380949</v>
      </c>
      <c r="G46">
        <f t="shared" si="7"/>
        <v>69.642857142857139</v>
      </c>
      <c r="H46">
        <f t="shared" si="7"/>
        <v>78.571428571428569</v>
      </c>
      <c r="I46">
        <f t="shared" si="7"/>
        <v>84</v>
      </c>
      <c r="J46">
        <f t="shared" si="7"/>
        <v>75</v>
      </c>
      <c r="K46">
        <f t="shared" si="7"/>
        <v>47.887323943661968</v>
      </c>
      <c r="L46">
        <f t="shared" si="7"/>
        <v>65.384615384615387</v>
      </c>
      <c r="M46">
        <f t="shared" si="7"/>
        <v>55.000000000000007</v>
      </c>
    </row>
    <row r="48" spans="1:18" x14ac:dyDescent="0.25">
      <c r="A48" t="s">
        <v>27</v>
      </c>
    </row>
    <row r="49" spans="1:25" x14ac:dyDescent="0.25">
      <c r="A49" t="s">
        <v>6</v>
      </c>
      <c r="B49">
        <f>37</f>
        <v>37</v>
      </c>
      <c r="C49">
        <f t="shared" ref="C49:L49" si="8">B49+C44</f>
        <v>69</v>
      </c>
      <c r="D49">
        <f t="shared" si="8"/>
        <v>101</v>
      </c>
      <c r="E49">
        <f t="shared" si="8"/>
        <v>135</v>
      </c>
      <c r="F49">
        <f t="shared" si="8"/>
        <v>186</v>
      </c>
      <c r="G49">
        <f t="shared" si="8"/>
        <v>225</v>
      </c>
      <c r="H49">
        <f t="shared" si="8"/>
        <v>258</v>
      </c>
      <c r="I49">
        <f t="shared" si="8"/>
        <v>300</v>
      </c>
      <c r="J49">
        <f t="shared" si="8"/>
        <v>327</v>
      </c>
      <c r="K49">
        <f t="shared" si="8"/>
        <v>361</v>
      </c>
      <c r="L49">
        <f t="shared" si="8"/>
        <v>378</v>
      </c>
    </row>
    <row r="50" spans="1:25" x14ac:dyDescent="0.25">
      <c r="A50" t="s">
        <v>7</v>
      </c>
      <c r="B50">
        <f>2</f>
        <v>2</v>
      </c>
      <c r="C50">
        <f>2+4</f>
        <v>6</v>
      </c>
      <c r="D50">
        <f>C50+10</f>
        <v>16</v>
      </c>
      <c r="E50">
        <f>D50+14</f>
        <v>30</v>
      </c>
      <c r="F50">
        <f>E50+12</f>
        <v>42</v>
      </c>
      <c r="G50">
        <f>F50+17</f>
        <v>59</v>
      </c>
      <c r="H50">
        <f>G50+9</f>
        <v>68</v>
      </c>
      <c r="I50">
        <f>H50+8</f>
        <v>76</v>
      </c>
      <c r="J50">
        <f>I50+9</f>
        <v>85</v>
      </c>
      <c r="K50">
        <f>J50+37</f>
        <v>122</v>
      </c>
      <c r="L50">
        <f>K50+9</f>
        <v>131</v>
      </c>
    </row>
    <row r="51" spans="1:25" x14ac:dyDescent="0.25">
      <c r="B51" s="2">
        <f t="shared" ref="B51:L51" si="9">B49/(B49+B50)*100</f>
        <v>94.871794871794862</v>
      </c>
      <c r="C51" s="2">
        <f t="shared" si="9"/>
        <v>92</v>
      </c>
      <c r="D51" s="2">
        <f t="shared" si="9"/>
        <v>86.324786324786331</v>
      </c>
      <c r="E51" s="2">
        <f t="shared" si="9"/>
        <v>81.818181818181827</v>
      </c>
      <c r="F51" s="2">
        <f t="shared" si="9"/>
        <v>81.578947368421055</v>
      </c>
      <c r="G51" s="2">
        <f t="shared" si="9"/>
        <v>79.225352112676063</v>
      </c>
      <c r="H51" s="2">
        <f t="shared" si="9"/>
        <v>79.141104294478524</v>
      </c>
      <c r="I51" s="2">
        <f t="shared" si="9"/>
        <v>79.787234042553195</v>
      </c>
      <c r="J51" s="2">
        <f t="shared" si="9"/>
        <v>79.368932038834956</v>
      </c>
      <c r="K51" s="2">
        <f t="shared" si="9"/>
        <v>74.741200828157346</v>
      </c>
      <c r="L51" s="2">
        <f t="shared" si="9"/>
        <v>74.263261296660119</v>
      </c>
    </row>
    <row r="53" spans="1:25" x14ac:dyDescent="0.25">
      <c r="B53" t="s">
        <v>28</v>
      </c>
    </row>
    <row r="54" spans="1:25" x14ac:dyDescent="0.25">
      <c r="A54" t="s">
        <v>29</v>
      </c>
      <c r="B54" t="s">
        <v>30</v>
      </c>
    </row>
    <row r="55" spans="1:25" x14ac:dyDescent="0.25">
      <c r="B55" t="s">
        <v>31</v>
      </c>
    </row>
    <row r="56" spans="1:25" x14ac:dyDescent="0.25">
      <c r="B56" t="s">
        <v>32</v>
      </c>
    </row>
    <row r="58" spans="1:25" x14ac:dyDescent="0.25">
      <c r="A58" t="s">
        <v>33</v>
      </c>
      <c r="B58" s="5">
        <v>2019</v>
      </c>
      <c r="C58" s="5"/>
      <c r="D58" s="5"/>
      <c r="E58" s="5"/>
      <c r="F58" s="5"/>
      <c r="G58" s="5"/>
      <c r="H58" s="5"/>
      <c r="I58" s="5"/>
      <c r="J58" s="5"/>
      <c r="K58" s="5"/>
      <c r="L58" s="5"/>
      <c r="N58" s="5">
        <v>2020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B59">
        <f t="shared" ref="B59:L59" si="10">B44</f>
        <v>37</v>
      </c>
      <c r="C59">
        <f t="shared" si="10"/>
        <v>32</v>
      </c>
      <c r="D59">
        <f t="shared" si="10"/>
        <v>32</v>
      </c>
      <c r="E59">
        <f t="shared" si="10"/>
        <v>34</v>
      </c>
      <c r="F59">
        <f t="shared" si="10"/>
        <v>51</v>
      </c>
      <c r="G59">
        <f t="shared" si="10"/>
        <v>39</v>
      </c>
      <c r="H59">
        <f t="shared" si="10"/>
        <v>33</v>
      </c>
      <c r="I59">
        <f t="shared" si="10"/>
        <v>42</v>
      </c>
      <c r="J59">
        <f t="shared" si="10"/>
        <v>27</v>
      </c>
      <c r="K59">
        <f t="shared" si="10"/>
        <v>34</v>
      </c>
      <c r="L59">
        <f t="shared" si="10"/>
        <v>17</v>
      </c>
      <c r="N59">
        <v>24</v>
      </c>
      <c r="O59">
        <v>17</v>
      </c>
      <c r="P59">
        <v>24</v>
      </c>
      <c r="Q59">
        <v>18</v>
      </c>
      <c r="R59">
        <v>24</v>
      </c>
      <c r="S59">
        <v>28</v>
      </c>
      <c r="T59">
        <v>38</v>
      </c>
      <c r="U59">
        <v>36</v>
      </c>
      <c r="V59">
        <v>34</v>
      </c>
      <c r="W59">
        <v>30</v>
      </c>
      <c r="X59">
        <v>15</v>
      </c>
      <c r="Y59">
        <v>18</v>
      </c>
    </row>
    <row r="60" spans="1:25" x14ac:dyDescent="0.25">
      <c r="B60">
        <f t="shared" ref="B60:L60" si="11">B45</f>
        <v>2</v>
      </c>
      <c r="C60">
        <f t="shared" si="11"/>
        <v>4</v>
      </c>
      <c r="D60">
        <f t="shared" si="11"/>
        <v>10</v>
      </c>
      <c r="E60">
        <f t="shared" si="11"/>
        <v>14</v>
      </c>
      <c r="F60">
        <f t="shared" si="11"/>
        <v>12</v>
      </c>
      <c r="G60">
        <f t="shared" si="11"/>
        <v>17</v>
      </c>
      <c r="H60">
        <f t="shared" si="11"/>
        <v>9</v>
      </c>
      <c r="I60">
        <f t="shared" si="11"/>
        <v>8</v>
      </c>
      <c r="J60">
        <f t="shared" si="11"/>
        <v>9</v>
      </c>
      <c r="K60">
        <f t="shared" si="11"/>
        <v>37</v>
      </c>
      <c r="L60">
        <f t="shared" si="11"/>
        <v>9</v>
      </c>
      <c r="N60">
        <v>0</v>
      </c>
      <c r="O60">
        <v>1</v>
      </c>
      <c r="P60">
        <v>3</v>
      </c>
      <c r="Q60">
        <v>6</v>
      </c>
      <c r="R60">
        <v>6</v>
      </c>
      <c r="S60">
        <v>6</v>
      </c>
      <c r="T60">
        <v>7</v>
      </c>
      <c r="U60">
        <v>15</v>
      </c>
      <c r="V60">
        <v>41</v>
      </c>
      <c r="W60">
        <v>7</v>
      </c>
      <c r="X60">
        <v>7</v>
      </c>
      <c r="Y60">
        <v>13</v>
      </c>
    </row>
    <row r="62" spans="1:25" x14ac:dyDescent="0.25">
      <c r="A62" t="s">
        <v>34</v>
      </c>
    </row>
    <row r="63" spans="1:25" x14ac:dyDescent="0.25">
      <c r="B63">
        <f>B59</f>
        <v>37</v>
      </c>
      <c r="C63">
        <f t="shared" ref="C63:L63" si="12">B63+C59</f>
        <v>69</v>
      </c>
      <c r="D63">
        <f t="shared" si="12"/>
        <v>101</v>
      </c>
      <c r="E63">
        <f t="shared" si="12"/>
        <v>135</v>
      </c>
      <c r="F63">
        <f t="shared" si="12"/>
        <v>186</v>
      </c>
      <c r="G63">
        <f t="shared" si="12"/>
        <v>225</v>
      </c>
      <c r="H63">
        <f t="shared" si="12"/>
        <v>258</v>
      </c>
      <c r="I63">
        <f t="shared" si="12"/>
        <v>300</v>
      </c>
      <c r="J63">
        <f t="shared" si="12"/>
        <v>327</v>
      </c>
      <c r="K63">
        <f t="shared" si="12"/>
        <v>361</v>
      </c>
      <c r="L63">
        <f t="shared" si="12"/>
        <v>378</v>
      </c>
      <c r="N63">
        <f>L63+N59</f>
        <v>402</v>
      </c>
      <c r="O63">
        <f t="shared" ref="O63:Y63" si="13">N63+O59</f>
        <v>419</v>
      </c>
      <c r="P63">
        <f t="shared" si="13"/>
        <v>443</v>
      </c>
      <c r="Q63">
        <f t="shared" si="13"/>
        <v>461</v>
      </c>
      <c r="R63">
        <f t="shared" si="13"/>
        <v>485</v>
      </c>
      <c r="S63">
        <f t="shared" si="13"/>
        <v>513</v>
      </c>
      <c r="T63">
        <f t="shared" si="13"/>
        <v>551</v>
      </c>
      <c r="U63">
        <f t="shared" si="13"/>
        <v>587</v>
      </c>
      <c r="V63">
        <f t="shared" si="13"/>
        <v>621</v>
      </c>
      <c r="W63">
        <f t="shared" si="13"/>
        <v>651</v>
      </c>
      <c r="X63">
        <f t="shared" si="13"/>
        <v>666</v>
      </c>
      <c r="Y63">
        <f t="shared" si="13"/>
        <v>684</v>
      </c>
    </row>
    <row r="64" spans="1:25" x14ac:dyDescent="0.25">
      <c r="B64">
        <f>B60</f>
        <v>2</v>
      </c>
      <c r="C64">
        <f t="shared" ref="C64:L64" si="14">B64+C60</f>
        <v>6</v>
      </c>
      <c r="D64">
        <f t="shared" si="14"/>
        <v>16</v>
      </c>
      <c r="E64">
        <f t="shared" si="14"/>
        <v>30</v>
      </c>
      <c r="F64">
        <f t="shared" si="14"/>
        <v>42</v>
      </c>
      <c r="G64">
        <f t="shared" si="14"/>
        <v>59</v>
      </c>
      <c r="H64">
        <f t="shared" si="14"/>
        <v>68</v>
      </c>
      <c r="I64">
        <f t="shared" si="14"/>
        <v>76</v>
      </c>
      <c r="J64">
        <f t="shared" si="14"/>
        <v>85</v>
      </c>
      <c r="K64">
        <f t="shared" si="14"/>
        <v>122</v>
      </c>
      <c r="L64">
        <f t="shared" si="14"/>
        <v>131</v>
      </c>
      <c r="N64">
        <f>L64+N60</f>
        <v>131</v>
      </c>
      <c r="O64">
        <f t="shared" ref="O64:Y64" si="15">N64+O60</f>
        <v>132</v>
      </c>
      <c r="P64">
        <f t="shared" si="15"/>
        <v>135</v>
      </c>
      <c r="Q64">
        <f t="shared" si="15"/>
        <v>141</v>
      </c>
      <c r="R64">
        <f t="shared" si="15"/>
        <v>147</v>
      </c>
      <c r="S64">
        <f t="shared" si="15"/>
        <v>153</v>
      </c>
      <c r="T64">
        <f t="shared" si="15"/>
        <v>160</v>
      </c>
      <c r="U64">
        <f t="shared" si="15"/>
        <v>175</v>
      </c>
      <c r="V64">
        <f t="shared" si="15"/>
        <v>216</v>
      </c>
      <c r="W64">
        <f t="shared" si="15"/>
        <v>223</v>
      </c>
      <c r="X64">
        <f t="shared" si="15"/>
        <v>230</v>
      </c>
      <c r="Y64">
        <f t="shared" si="15"/>
        <v>243</v>
      </c>
    </row>
    <row r="65" spans="1:25" x14ac:dyDescent="0.25">
      <c r="B65" s="3">
        <f t="shared" ref="B65:L65" si="16">B63/(B63+B64)*100</f>
        <v>94.871794871794862</v>
      </c>
      <c r="C65" s="3">
        <f t="shared" si="16"/>
        <v>92</v>
      </c>
      <c r="D65" s="3">
        <f t="shared" si="16"/>
        <v>86.324786324786331</v>
      </c>
      <c r="E65" s="3">
        <f t="shared" si="16"/>
        <v>81.818181818181827</v>
      </c>
      <c r="F65" s="3">
        <f t="shared" si="16"/>
        <v>81.578947368421055</v>
      </c>
      <c r="G65" s="3">
        <f t="shared" si="16"/>
        <v>79.225352112676063</v>
      </c>
      <c r="H65" s="3">
        <f t="shared" si="16"/>
        <v>79.141104294478524</v>
      </c>
      <c r="I65" s="3">
        <f t="shared" si="16"/>
        <v>79.787234042553195</v>
      </c>
      <c r="J65" s="3">
        <f t="shared" si="16"/>
        <v>79.368932038834956</v>
      </c>
      <c r="K65" s="3">
        <f t="shared" si="16"/>
        <v>74.741200828157346</v>
      </c>
      <c r="L65" s="3">
        <f t="shared" si="16"/>
        <v>74.263261296660119</v>
      </c>
      <c r="M65" s="2"/>
      <c r="N65" s="2">
        <f t="shared" ref="N65:Y65" si="17">N63/(N63+N64)*100</f>
        <v>75.422138836772973</v>
      </c>
      <c r="O65" s="2">
        <f t="shared" si="17"/>
        <v>76.043557168784019</v>
      </c>
      <c r="P65" s="2">
        <f t="shared" si="17"/>
        <v>76.643598615916957</v>
      </c>
      <c r="Q65" s="2">
        <f t="shared" si="17"/>
        <v>76.578073089700993</v>
      </c>
      <c r="R65" s="2">
        <f t="shared" si="17"/>
        <v>76.740506329113927</v>
      </c>
      <c r="S65" s="2">
        <f t="shared" si="17"/>
        <v>77.027027027027032</v>
      </c>
      <c r="T65" s="2">
        <f t="shared" si="17"/>
        <v>77.49648382559775</v>
      </c>
      <c r="U65" s="2">
        <f t="shared" si="17"/>
        <v>77.034120734908143</v>
      </c>
      <c r="V65" s="2">
        <f t="shared" si="17"/>
        <v>74.193548387096769</v>
      </c>
      <c r="W65" s="2">
        <f t="shared" si="17"/>
        <v>74.485125858123567</v>
      </c>
      <c r="X65" s="2">
        <f t="shared" si="17"/>
        <v>74.330357142857139</v>
      </c>
      <c r="Y65" s="2">
        <f t="shared" si="17"/>
        <v>73.786407766990294</v>
      </c>
    </row>
    <row r="68" spans="1:25" x14ac:dyDescent="0.25">
      <c r="B68" t="s">
        <v>36</v>
      </c>
      <c r="C68" t="s">
        <v>37</v>
      </c>
      <c r="D68" t="s">
        <v>38</v>
      </c>
      <c r="E68" t="s">
        <v>39</v>
      </c>
      <c r="F68" t="s">
        <v>40</v>
      </c>
      <c r="G68" t="s">
        <v>41</v>
      </c>
      <c r="H68" t="s">
        <v>42</v>
      </c>
      <c r="I68" t="s">
        <v>43</v>
      </c>
      <c r="J68" t="s">
        <v>44</v>
      </c>
      <c r="K68" t="s">
        <v>45</v>
      </c>
      <c r="L68" t="s">
        <v>46</v>
      </c>
      <c r="M68" t="s">
        <v>47</v>
      </c>
    </row>
    <row r="69" spans="1:25" x14ac:dyDescent="0.25">
      <c r="A69">
        <v>2019</v>
      </c>
      <c r="B69">
        <v>100</v>
      </c>
      <c r="C69">
        <v>98</v>
      </c>
      <c r="D69">
        <v>94</v>
      </c>
      <c r="E69">
        <v>89</v>
      </c>
      <c r="F69">
        <v>87</v>
      </c>
      <c r="G69">
        <v>86</v>
      </c>
      <c r="H69">
        <v>86</v>
      </c>
      <c r="I69">
        <v>83</v>
      </c>
      <c r="J69">
        <v>74</v>
      </c>
      <c r="K69">
        <v>75</v>
      </c>
      <c r="L69">
        <v>74</v>
      </c>
      <c r="M69">
        <v>73</v>
      </c>
    </row>
    <row r="70" spans="1:25" x14ac:dyDescent="0.25">
      <c r="A70">
        <v>2020</v>
      </c>
      <c r="B70">
        <v>95</v>
      </c>
      <c r="C70">
        <v>92</v>
      </c>
      <c r="D70">
        <v>86</v>
      </c>
      <c r="E70">
        <v>82</v>
      </c>
      <c r="F70">
        <v>82</v>
      </c>
      <c r="G70">
        <v>82</v>
      </c>
      <c r="H70">
        <v>79</v>
      </c>
      <c r="I70">
        <v>79</v>
      </c>
      <c r="J70">
        <v>80</v>
      </c>
      <c r="K70">
        <v>79</v>
      </c>
      <c r="L70">
        <v>75</v>
      </c>
      <c r="M70">
        <v>74</v>
      </c>
    </row>
    <row r="71" spans="1:25" x14ac:dyDescent="0.25">
      <c r="B71" s="6">
        <f>AVERAGE(B69:B70)</f>
        <v>97.5</v>
      </c>
      <c r="C71" s="6">
        <f t="shared" ref="C71:M71" si="18">AVERAGE(C69:C70)</f>
        <v>95</v>
      </c>
      <c r="D71" s="6">
        <f t="shared" si="18"/>
        <v>90</v>
      </c>
      <c r="E71" s="6">
        <f t="shared" si="18"/>
        <v>85.5</v>
      </c>
      <c r="F71" s="6">
        <f t="shared" si="18"/>
        <v>84.5</v>
      </c>
      <c r="G71" s="6">
        <f t="shared" si="18"/>
        <v>84</v>
      </c>
      <c r="H71" s="6">
        <f t="shared" si="18"/>
        <v>82.5</v>
      </c>
      <c r="I71" s="6">
        <f t="shared" si="18"/>
        <v>81</v>
      </c>
      <c r="J71" s="6">
        <f t="shared" si="18"/>
        <v>77</v>
      </c>
      <c r="K71" s="6">
        <f t="shared" si="18"/>
        <v>77</v>
      </c>
      <c r="L71" s="6">
        <f t="shared" si="18"/>
        <v>74.5</v>
      </c>
      <c r="M71" s="6">
        <f t="shared" si="18"/>
        <v>73.5</v>
      </c>
    </row>
    <row r="72" spans="1:25" x14ac:dyDescent="0.25">
      <c r="B72">
        <v>24</v>
      </c>
      <c r="C72">
        <v>21</v>
      </c>
      <c r="D72">
        <v>16</v>
      </c>
      <c r="E72">
        <v>12</v>
      </c>
      <c r="F72">
        <v>11</v>
      </c>
      <c r="G72">
        <v>10</v>
      </c>
      <c r="H72">
        <v>9</v>
      </c>
      <c r="I72">
        <v>7</v>
      </c>
      <c r="J72">
        <v>3</v>
      </c>
      <c r="K72">
        <v>3</v>
      </c>
      <c r="L72">
        <v>1</v>
      </c>
      <c r="M72">
        <v>0</v>
      </c>
    </row>
    <row r="73" spans="1:25" x14ac:dyDescent="0.25">
      <c r="B73" t="s">
        <v>48</v>
      </c>
      <c r="C73" t="s">
        <v>48</v>
      </c>
      <c r="D73" t="s">
        <v>49</v>
      </c>
      <c r="E73" t="s">
        <v>50</v>
      </c>
      <c r="F73" t="s">
        <v>48</v>
      </c>
      <c r="G73" t="s">
        <v>48</v>
      </c>
      <c r="H73" t="s">
        <v>51</v>
      </c>
      <c r="I73" t="s">
        <v>50</v>
      </c>
      <c r="J73" t="s">
        <v>51</v>
      </c>
      <c r="K73" t="s">
        <v>51</v>
      </c>
      <c r="L73" t="s">
        <v>51</v>
      </c>
    </row>
  </sheetData>
  <mergeCells count="5">
    <mergeCell ref="A1:W1"/>
    <mergeCell ref="A14:W14"/>
    <mergeCell ref="A22:M22"/>
    <mergeCell ref="B58:L58"/>
    <mergeCell ref="N58:Y5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B5" sqref="B5"/>
    </sheetView>
  </sheetViews>
  <sheetFormatPr defaultColWidth="8.5703125" defaultRowHeight="15" x14ac:dyDescent="0.25"/>
  <sheetData>
    <row r="1" spans="1:2" x14ac:dyDescent="0.25">
      <c r="A1" t="s">
        <v>2</v>
      </c>
    </row>
    <row r="2" spans="1:2" x14ac:dyDescent="0.25">
      <c r="A2" t="s">
        <v>6</v>
      </c>
      <c r="B2">
        <f>104+47+122+174</f>
        <v>447</v>
      </c>
    </row>
    <row r="3" spans="1:2" x14ac:dyDescent="0.25">
      <c r="A3" t="s">
        <v>7</v>
      </c>
      <c r="B3">
        <f>36+17+46+67</f>
        <v>166</v>
      </c>
    </row>
    <row r="4" spans="1:2" x14ac:dyDescent="0.25">
      <c r="A4" t="s">
        <v>35</v>
      </c>
      <c r="B4">
        <f>B2/(B2+B3)*100</f>
        <v>72.920065252854812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bulan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</cp:revision>
  <dcterms:created xsi:type="dcterms:W3CDTF">2022-01-21T10:11:44Z</dcterms:created>
  <dcterms:modified xsi:type="dcterms:W3CDTF">2022-03-02T23:51:02Z</dcterms:modified>
  <dc:language>en-US</dc:language>
</cp:coreProperties>
</file>