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mdavids\AppData\Local\Microsoft\Windows\INetCache\Content.Outlook\M1BURJEA\"/>
    </mc:Choice>
  </mc:AlternateContent>
  <bookViews>
    <workbookView xWindow="480" yWindow="135" windowWidth="13305" windowHeight="9480"/>
  </bookViews>
  <sheets>
    <sheet name="Report" sheetId="3" r:id="rId1"/>
    <sheet name="EV" sheetId="8" r:id="rId2"/>
    <sheet name="AC" sheetId="9" r:id="rId3"/>
    <sheet name="Simple EVA Table" sheetId="10" r:id="rId4"/>
  </sheets>
  <definedNames>
    <definedName name="holidays">OFFSET(#REF!,1,0,COUNTA(#REF!),1)</definedName>
    <definedName name="_xlnm.Print_Area" localSheetId="2">AC!$A$2:$O$3</definedName>
    <definedName name="_xlnm.Print_Area" localSheetId="1">EV!$A$2:$O$3</definedName>
    <definedName name="_xlnm.Print_Area" localSheetId="0">Report!$A$1:$O$47</definedName>
    <definedName name="valuevx">42.314159</definedName>
  </definedNames>
  <calcPr calcId="152511"/>
</workbook>
</file>

<file path=xl/calcChain.xml><?xml version="1.0" encoding="utf-8"?>
<calcChain xmlns="http://schemas.openxmlformats.org/spreadsheetml/2006/main">
  <c r="F6" i="10" l="1"/>
  <c r="F7" i="10"/>
  <c r="F8" i="10"/>
  <c r="F9" i="10"/>
  <c r="F10" i="10"/>
  <c r="F11" i="10"/>
  <c r="F12" i="10"/>
  <c r="F13" i="10"/>
  <c r="F14" i="10"/>
  <c r="F5" i="10"/>
  <c r="D15" i="10"/>
  <c r="I9" i="10" s="1"/>
  <c r="C15" i="10"/>
  <c r="I7" i="10" s="1"/>
  <c r="D39" i="3"/>
  <c r="C22" i="3"/>
  <c r="C23" i="3"/>
  <c r="C10" i="8" s="1"/>
  <c r="C24" i="3"/>
  <c r="C11" i="8" s="1"/>
  <c r="C25" i="3"/>
  <c r="C12" i="8" s="1"/>
  <c r="C26" i="3"/>
  <c r="C27" i="3"/>
  <c r="C14" i="8" s="1"/>
  <c r="C28" i="3"/>
  <c r="C15" i="8" s="1"/>
  <c r="C29" i="3"/>
  <c r="C30" i="3"/>
  <c r="C31" i="3"/>
  <c r="C18" i="8" s="1"/>
  <c r="C32" i="3"/>
  <c r="C19" i="8" s="1"/>
  <c r="C33" i="3"/>
  <c r="C20" i="8" s="1"/>
  <c r="D35" i="3"/>
  <c r="D36" i="3" s="1"/>
  <c r="E35" i="3"/>
  <c r="E36" i="3" s="1"/>
  <c r="F35" i="3"/>
  <c r="G35" i="3"/>
  <c r="K36" i="3" s="1"/>
  <c r="H35" i="3"/>
  <c r="I35" i="3"/>
  <c r="J35" i="3"/>
  <c r="K35" i="3"/>
  <c r="L35" i="3"/>
  <c r="M35" i="3"/>
  <c r="N35" i="3"/>
  <c r="O35" i="3"/>
  <c r="K43" i="3"/>
  <c r="L43" i="3"/>
  <c r="M43" i="3"/>
  <c r="N43" i="3"/>
  <c r="O43" i="3"/>
  <c r="K44" i="3"/>
  <c r="L44" i="3"/>
  <c r="M44" i="3"/>
  <c r="N44" i="3"/>
  <c r="O44" i="3"/>
  <c r="K45" i="3"/>
  <c r="L45" i="3"/>
  <c r="M45" i="3"/>
  <c r="N45" i="3"/>
  <c r="O45" i="3"/>
  <c r="K46" i="3"/>
  <c r="L46" i="3"/>
  <c r="M46" i="3"/>
  <c r="N46" i="3"/>
  <c r="O46" i="3"/>
  <c r="K47" i="3"/>
  <c r="L47" i="3"/>
  <c r="M47" i="3"/>
  <c r="N47" i="3"/>
  <c r="O47" i="3"/>
  <c r="A9" i="8"/>
  <c r="B9" i="8"/>
  <c r="C9" i="8"/>
  <c r="D22" i="8" s="1"/>
  <c r="A10" i="8"/>
  <c r="B10" i="8"/>
  <c r="A11" i="8"/>
  <c r="B11" i="8"/>
  <c r="A12" i="8"/>
  <c r="B12" i="8"/>
  <c r="A13" i="8"/>
  <c r="B13" i="8"/>
  <c r="C13" i="8"/>
  <c r="A14" i="8"/>
  <c r="B14" i="8"/>
  <c r="A15" i="8"/>
  <c r="B15" i="8"/>
  <c r="A16" i="8"/>
  <c r="B16" i="8"/>
  <c r="C16" i="8"/>
  <c r="A17" i="8"/>
  <c r="B17" i="8"/>
  <c r="C17" i="8"/>
  <c r="A18" i="8"/>
  <c r="B18" i="8"/>
  <c r="A19" i="8"/>
  <c r="B19" i="8"/>
  <c r="A20" i="8"/>
  <c r="B20" i="8"/>
  <c r="A9" i="9"/>
  <c r="B9" i="9"/>
  <c r="A10" i="9"/>
  <c r="B10" i="9"/>
  <c r="A11" i="9"/>
  <c r="B11" i="9"/>
  <c r="A12" i="9"/>
  <c r="B12" i="9"/>
  <c r="A13" i="9"/>
  <c r="B13" i="9"/>
  <c r="A14" i="9"/>
  <c r="B14" i="9"/>
  <c r="A15" i="9"/>
  <c r="B15" i="9"/>
  <c r="A16" i="9"/>
  <c r="B16" i="9"/>
  <c r="A17" i="9"/>
  <c r="B17" i="9"/>
  <c r="A18" i="9"/>
  <c r="B18" i="9"/>
  <c r="A19" i="9"/>
  <c r="B19" i="9"/>
  <c r="A20" i="9"/>
  <c r="B20" i="9"/>
  <c r="D22" i="9"/>
  <c r="M24" i="9" s="1"/>
  <c r="E22" i="9"/>
  <c r="H24" i="9" s="1"/>
  <c r="H39" i="3" s="1"/>
  <c r="F22" i="9"/>
  <c r="G22" i="9"/>
  <c r="H22" i="9"/>
  <c r="I22" i="9"/>
  <c r="J22" i="9"/>
  <c r="K22" i="9"/>
  <c r="L22" i="9"/>
  <c r="M22" i="9"/>
  <c r="N22" i="9"/>
  <c r="O22" i="9"/>
  <c r="D24" i="9"/>
  <c r="I24" i="9"/>
  <c r="I39" i="3" s="1"/>
  <c r="E22" i="8" l="1"/>
  <c r="O36" i="3"/>
  <c r="E24" i="9"/>
  <c r="E39" i="3" s="1"/>
  <c r="J22" i="8"/>
  <c r="G36" i="3"/>
  <c r="F15" i="10"/>
  <c r="I10" i="10" s="1"/>
  <c r="K13" i="10" s="1"/>
  <c r="G22" i="8"/>
  <c r="G40" i="3" s="1"/>
  <c r="L36" i="3"/>
  <c r="M36" i="3"/>
  <c r="I36" i="3"/>
  <c r="F36" i="3"/>
  <c r="C35" i="3"/>
  <c r="H36" i="3"/>
  <c r="N36" i="3"/>
  <c r="J36" i="3"/>
  <c r="L22" i="8"/>
  <c r="H22" i="8"/>
  <c r="H40" i="3" s="1"/>
  <c r="H46" i="3" s="1"/>
  <c r="D40" i="3"/>
  <c r="D44" i="3" s="1"/>
  <c r="M22" i="8"/>
  <c r="I22" i="8"/>
  <c r="I40" i="3" s="1"/>
  <c r="I44" i="3" s="1"/>
  <c r="N22" i="8"/>
  <c r="J40" i="3"/>
  <c r="E40" i="3"/>
  <c r="E45" i="3" s="1"/>
  <c r="O22" i="8"/>
  <c r="K22" i="8"/>
  <c r="F22" i="8"/>
  <c r="F40" i="3" s="1"/>
  <c r="E43" i="3"/>
  <c r="D45" i="3"/>
  <c r="J24" i="9"/>
  <c r="J39" i="3" s="1"/>
  <c r="O24" i="9"/>
  <c r="N24" i="9"/>
  <c r="F24" i="9"/>
  <c r="F39" i="3" s="1"/>
  <c r="K24" i="9"/>
  <c r="G24" i="9"/>
  <c r="G39" i="3" s="1"/>
  <c r="L24" i="9"/>
  <c r="D43" i="3" l="1"/>
  <c r="D47" i="3"/>
  <c r="J43" i="3"/>
  <c r="K15" i="10"/>
  <c r="K14" i="10"/>
  <c r="K12" i="10"/>
  <c r="H43" i="3"/>
  <c r="E47" i="3"/>
  <c r="I45" i="3"/>
  <c r="I47" i="3" s="1"/>
  <c r="I46" i="3"/>
  <c r="I43" i="3"/>
  <c r="H44" i="3"/>
  <c r="H45" i="3"/>
  <c r="H47" i="3" s="1"/>
  <c r="E46" i="3"/>
  <c r="E44" i="3"/>
  <c r="D46" i="3"/>
  <c r="J44" i="3"/>
  <c r="J45" i="3"/>
  <c r="J47" i="3" s="1"/>
  <c r="J46" i="3"/>
  <c r="G43" i="3"/>
  <c r="G44" i="3"/>
  <c r="G45" i="3"/>
  <c r="G47" i="3" s="1"/>
  <c r="G46" i="3"/>
  <c r="F43" i="3"/>
  <c r="F44" i="3"/>
  <c r="F45" i="3"/>
  <c r="F47" i="3" s="1"/>
  <c r="F46" i="3"/>
</calcChain>
</file>

<file path=xl/comments1.xml><?xml version="1.0" encoding="utf-8"?>
<comments xmlns="http://schemas.openxmlformats.org/spreadsheetml/2006/main">
  <authors>
    <author>rmdavids</author>
    <author>Vertex42</author>
  </authors>
  <commentList>
    <comment ref="G20" authorId="0" shapeId="0">
      <text>
        <r>
          <rPr>
            <sz val="9"/>
            <color indexed="81"/>
            <rFont val="Tahoma"/>
            <family val="2"/>
          </rPr>
          <t xml:space="preserve">• Budgeted cost of work scheduled (BCWS):  The planned (budgeted) cost of work that should have been completed to date.
</t>
        </r>
      </text>
    </comment>
    <comment ref="A21" authorId="1" shapeId="0">
      <text>
        <r>
          <rPr>
            <sz val="8"/>
            <color indexed="81"/>
            <rFont val="Tahoma"/>
            <family val="2"/>
          </rPr>
          <t>Work Breakdown Structure (WBS)</t>
        </r>
      </text>
    </comment>
    <comment ref="C21" authorId="1" shapeId="0">
      <text>
        <r>
          <rPr>
            <sz val="8"/>
            <color indexed="81"/>
            <rFont val="Tahoma"/>
            <family val="2"/>
          </rPr>
          <t>Total Budgeted Cost (TBC)</t>
        </r>
      </text>
    </comment>
  </commentList>
</comments>
</file>

<file path=xl/comments2.xml><?xml version="1.0" encoding="utf-8"?>
<comments xmlns="http://schemas.openxmlformats.org/spreadsheetml/2006/main">
  <authors>
    <author>rmdavids</author>
  </authors>
  <commentList>
    <comment ref="C7" authorId="0" shapeId="0">
      <text>
        <r>
          <rPr>
            <sz val="9"/>
            <color indexed="81"/>
            <rFont val="Tahoma"/>
            <family val="2"/>
          </rPr>
          <t>Earned Value (EV):  The percent of the total budget actually completed at a point in time. This is also known as the budgeted cost of work performed (BCWP). EV is calculated by multiplying the budget for an activity by the percent progress for that activity:  EV = % complete x budget.</t>
        </r>
      </text>
    </comment>
  </commentList>
</comments>
</file>

<file path=xl/comments3.xml><?xml version="1.0" encoding="utf-8"?>
<comments xmlns="http://schemas.openxmlformats.org/spreadsheetml/2006/main">
  <authors>
    <author>rmdavids</author>
  </authors>
  <commentList>
    <comment ref="D7" authorId="0" shapeId="0">
      <text>
        <r>
          <rPr>
            <sz val="9"/>
            <color indexed="81"/>
            <rFont val="Tahoma"/>
            <family val="2"/>
          </rPr>
          <t>• Actual cost of work performed (ACWP): The actual cost of the tasks that have been completed.</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<sst xmlns="http://schemas.openxmlformats.org/spreadsheetml/2006/main" count="114" uniqueCount="79">
  <si>
    <t>Task Name</t>
  </si>
  <si>
    <t>[42]</t>
  </si>
  <si>
    <t>WBS</t>
  </si>
  <si>
    <t>Earned Value Analysis Report</t>
  </si>
  <si>
    <t>Prepared By:</t>
  </si>
  <si>
    <t>Date:</t>
  </si>
  <si>
    <t>[Company Name / Logo]</t>
  </si>
  <si>
    <t>Wk 1</t>
  </si>
  <si>
    <t>Wk 2</t>
  </si>
  <si>
    <t>Wk 3</t>
  </si>
  <si>
    <t>Wk 4</t>
  </si>
  <si>
    <t>Wk 5</t>
  </si>
  <si>
    <t>Wk 6</t>
  </si>
  <si>
    <t>Wk 7</t>
  </si>
  <si>
    <t>Wk 8</t>
  </si>
  <si>
    <t>Wk 9</t>
  </si>
  <si>
    <t>Wk 10</t>
  </si>
  <si>
    <t>Wk 11</t>
  </si>
  <si>
    <t>Wk 12</t>
  </si>
  <si>
    <t>Cumulative EV</t>
  </si>
  <si>
    <t>Cumulative Actual Cost (AC)</t>
  </si>
  <si>
    <t>Cumulative Earned Value (EV)</t>
  </si>
  <si>
    <t>Task 1</t>
  </si>
  <si>
    <t>Task 2</t>
  </si>
  <si>
    <t>Task 3</t>
  </si>
  <si>
    <t>Task 4</t>
  </si>
  <si>
    <t>Task 5</t>
  </si>
  <si>
    <t>Task 6</t>
  </si>
  <si>
    <t>Cumulative Planned Value (PV)</t>
  </si>
  <si>
    <t>Schedule Variance (SV = EV - PV)</t>
  </si>
  <si>
    <t>Cost Variance (CV = EV - AC)</t>
  </si>
  <si>
    <t>Cost Performance Index (CPI = EV/AC)</t>
  </si>
  <si>
    <t>Schedule Performance Index (SPI = EV/PV)</t>
  </si>
  <si>
    <t>TBC</t>
  </si>
  <si>
    <t>Estimated Cost at Completion (EAC)</t>
  </si>
  <si>
    <t>Insert new rows above this one</t>
  </si>
  <si>
    <t>Earned Value Management Template</t>
  </si>
  <si>
    <t>Project Performance Metrics</t>
  </si>
  <si>
    <t>← You can change the labels for the periods (e.g. Week 1/2/3, Jan/Feb/Mar, etc.)</t>
  </si>
  <si>
    <t>← To add more tasks, insert rows above this one. You can or delete this row after you are done adding tasks.</t>
  </si>
  <si>
    <t>For Period:</t>
  </si>
  <si>
    <t>Week 7</t>
  </si>
  <si>
    <t>[Manager's Name]</t>
  </si>
  <si>
    <t>[Report Date]</t>
  </si>
  <si>
    <t>[Use this space to write a brief summary or to record specific observations or notes]</t>
  </si>
  <si>
    <t>Summary:</t>
  </si>
  <si>
    <t>← Enter the Earned Value as calculated from the EV worksheet.</t>
  </si>
  <si>
    <t>Earned Value Worksheet</t>
  </si>
  <si>
    <t>Make sure that the WBS, Task Name, and TBC are identical to the table in the Report worksheet.</t>
  </si>
  <si>
    <t>Enter the % Complete for each task to calculate the cumulative earned value.</t>
  </si>
  <si>
    <t>← Enter or edit values in the light-blue cells.</t>
  </si>
  <si>
    <t>← Enter the Actual Costs as calculated from the AC worksheet.</t>
  </si>
  <si>
    <t>Actual Cost (AC) of Work Performed</t>
  </si>
  <si>
    <t>Planned Value (PV) or Budgeted Cost of Work Scheduled (BCWS)</t>
  </si>
  <si>
    <t>Total Budgeted Cost</t>
  </si>
  <si>
    <t>Total Actual Cost</t>
  </si>
  <si>
    <t>This worksheet is used to help calculate the Earned Value (EV) or Budgeted Cost of Work Performed (BCWP).</t>
  </si>
  <si>
    <t>Transfer the Cumulative Actual Cost to the Report worksheet.</t>
  </si>
  <si>
    <t>Actual Cost Worksheet</t>
  </si>
  <si>
    <t>Use this worksheet to help calculate the Actual Cost (AC) of Work Performed (ACWP) by entering the costs incurred each period.</t>
  </si>
  <si>
    <t>Actual Cost and Earned Value</t>
  </si>
  <si>
    <t>© 2012 Vertex42 LLC</t>
  </si>
  <si>
    <t>Test Project</t>
  </si>
  <si>
    <t>Work Package</t>
  </si>
  <si>
    <t>BCWS</t>
  </si>
  <si>
    <t>ACWP</t>
  </si>
  <si>
    <t>%Progress</t>
  </si>
  <si>
    <t>BCWP</t>
  </si>
  <si>
    <t>ACWP : Actual Cost of Work Performed</t>
  </si>
  <si>
    <t>BCWP : Budgeted cost of Work Performed</t>
  </si>
  <si>
    <t>BAC : Budget At Completion</t>
  </si>
  <si>
    <t>Earned Value and its use in Cost Control.</t>
  </si>
  <si>
    <t>Planned Value</t>
  </si>
  <si>
    <t>Actual Cost</t>
  </si>
  <si>
    <t>Earned Value</t>
  </si>
  <si>
    <t>BAC</t>
  </si>
  <si>
    <t>PV</t>
  </si>
  <si>
    <t>AC</t>
  </si>
  <si>
    <t>EV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</si>
</sst>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quot;$&quot;#,##0.00"/>
  </numFmts>
  <fonts count="38" x14ac:knownFonts="1">
    <font>
      <sz val="10"/>
      <name val="Arial"/>
    </font>
    <font>
      <sz val="10"/>
      <name val="Arial"/>
      <family val="2"/>
    </font>
    <font>
      <b/>
      <sz val="10"/>
      <name val="Arial"/>
      <family val="2"/>
    </font>
    <font>
      <sz val="10"/>
      <name val="Arial"/>
      <family val="2"/>
    </font>
    <font>
      <u/>
      <sz val="10"/>
      <color indexed="12"/>
      <name val="Arial"/>
      <family val="2"/>
    </font>
    <font>
      <sz val="8"/>
      <name val="Arial"/>
      <family val="2"/>
    </font>
    <font>
      <b/>
      <sz val="12"/>
      <name val="Arial"/>
      <family val="2"/>
    </font>
    <font>
      <b/>
      <sz val="10"/>
      <color indexed="9"/>
      <name val="Arial"/>
      <family val="2"/>
    </font>
    <font>
      <i/>
      <sz val="10"/>
      <name val="Arial"/>
      <family val="2"/>
    </font>
    <font>
      <i/>
      <sz val="8"/>
      <name val="Arial"/>
      <family val="2"/>
    </font>
    <font>
      <sz val="8"/>
      <color indexed="81"/>
      <name val="Tahoma"/>
      <family val="2"/>
    </font>
    <font>
      <sz val="6"/>
      <color indexed="9"/>
      <name val="Arial"/>
      <family val="2"/>
    </font>
    <font>
      <sz val="14"/>
      <name val="Arial"/>
      <family val="2"/>
    </font>
    <font>
      <sz val="16"/>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color theme="0"/>
      <name val="Arial"/>
      <family val="2"/>
    </font>
    <font>
      <u/>
      <sz val="10"/>
      <color theme="0"/>
      <name val="Arial"/>
      <family val="2"/>
    </font>
    <font>
      <sz val="8"/>
      <color theme="0"/>
      <name val="Arial"/>
      <family val="2"/>
    </font>
    <font>
      <sz val="9"/>
      <color indexed="81"/>
      <name val="Tahoma"/>
      <family val="2"/>
    </font>
    <font>
      <b/>
      <sz val="9"/>
      <color indexed="81"/>
      <name val="Tahoma"/>
      <family val="2"/>
    </font>
    <font>
      <sz val="10"/>
      <color rgb="FF00B050"/>
      <name val="Arial"/>
      <family val="2"/>
    </font>
    <font>
      <b/>
      <sz val="1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53"/>
        <bgColor indexed="64"/>
      </patternFill>
    </fill>
    <fill>
      <patternFill patternType="solid">
        <fgColor indexed="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59999389629810485"/>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64"/>
      </top>
      <bottom/>
      <diagonal/>
    </border>
    <border>
      <left style="thin">
        <color indexed="55"/>
      </left>
      <right style="thin">
        <color indexed="55"/>
      </right>
      <top/>
      <bottom style="thin">
        <color indexed="55"/>
      </bottom>
      <diagonal/>
    </border>
    <border>
      <left/>
      <right/>
      <top/>
      <bottom style="thin">
        <color indexed="55"/>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5">
    <xf numFmtId="0" fontId="0" fillId="0" borderId="0"/>
    <xf numFmtId="0" fontId="14" fillId="2"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2"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6"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6" fillId="16" borderId="0" applyNumberFormat="0" applyBorder="0" applyAlignment="0" applyProtection="0"/>
    <xf numFmtId="0" fontId="17" fillId="17" borderId="1" applyNumberFormat="0" applyAlignment="0" applyProtection="0"/>
    <xf numFmtId="0" fontId="18" fillId="18" borderId="2" applyNumberFormat="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4" fillId="0" borderId="0" applyNumberFormat="0" applyFill="0" applyBorder="0" applyAlignment="0" applyProtection="0">
      <alignment vertical="top"/>
      <protection locked="0"/>
    </xf>
    <xf numFmtId="0" fontId="24" fillId="11" borderId="1" applyNumberFormat="0" applyAlignment="0" applyProtection="0"/>
    <xf numFmtId="0" fontId="25" fillId="0" borderId="6" applyNumberFormat="0" applyFill="0" applyAlignment="0" applyProtection="0"/>
    <xf numFmtId="0" fontId="26" fillId="5" borderId="0" applyNumberFormat="0" applyBorder="0" applyAlignment="0" applyProtection="0"/>
    <xf numFmtId="0" fontId="3" fillId="0" borderId="0"/>
    <xf numFmtId="0" fontId="3" fillId="5" borderId="7" applyNumberFormat="0" applyFont="0" applyAlignment="0" applyProtection="0"/>
    <xf numFmtId="0" fontId="27" fillId="17" borderId="8" applyNumberFormat="0" applyAlignment="0" applyProtection="0"/>
    <xf numFmtId="9" fontId="1" fillId="0" borderId="0" applyFont="0" applyFill="0" applyBorder="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0" borderId="0" applyNumberFormat="0" applyFill="0" applyBorder="0" applyAlignment="0" applyProtection="0"/>
  </cellStyleXfs>
  <cellXfs count="80">
    <xf numFmtId="0" fontId="0" fillId="0" borderId="0" xfId="0"/>
    <xf numFmtId="0" fontId="4" fillId="0" borderId="0" xfId="34" applyAlignment="1" applyProtection="1"/>
    <xf numFmtId="0" fontId="0" fillId="0" borderId="0" xfId="0" applyBorder="1"/>
    <xf numFmtId="0" fontId="6" fillId="0" borderId="0" xfId="0" applyFont="1"/>
    <xf numFmtId="0" fontId="0" fillId="20" borderId="0" xfId="0" applyFill="1"/>
    <xf numFmtId="0" fontId="11" fillId="0" borderId="0" xfId="0" applyFont="1" applyBorder="1" applyAlignment="1">
      <alignment horizontal="right"/>
    </xf>
    <xf numFmtId="0" fontId="0" fillId="0" borderId="0" xfId="0" applyAlignment="1">
      <alignment horizontal="left"/>
    </xf>
    <xf numFmtId="0" fontId="2" fillId="0" borderId="0" xfId="0" applyFont="1" applyAlignment="1">
      <alignment horizontal="right"/>
    </xf>
    <xf numFmtId="0" fontId="8" fillId="0" borderId="0" xfId="0" applyFont="1" applyBorder="1"/>
    <xf numFmtId="0" fontId="0" fillId="0" borderId="0" xfId="0" applyBorder="1" applyAlignment="1">
      <alignment horizontal="right"/>
    </xf>
    <xf numFmtId="0" fontId="0" fillId="0" borderId="0" xfId="0" applyAlignment="1">
      <alignment horizontal="right"/>
    </xf>
    <xf numFmtId="0" fontId="6" fillId="0" borderId="0" xfId="0" applyFont="1" applyBorder="1"/>
    <xf numFmtId="0" fontId="8" fillId="0" borderId="0" xfId="0" applyFont="1"/>
    <xf numFmtId="0" fontId="3" fillId="0" borderId="0" xfId="0" applyFont="1" applyAlignment="1">
      <alignment horizontal="right"/>
    </xf>
    <xf numFmtId="0" fontId="9" fillId="20" borderId="0" xfId="0" applyFont="1" applyFill="1"/>
    <xf numFmtId="0" fontId="5" fillId="0" borderId="0" xfId="0" applyFont="1" applyAlignment="1">
      <alignment horizontal="left"/>
    </xf>
    <xf numFmtId="0" fontId="0" fillId="0" borderId="10" xfId="0" applyBorder="1"/>
    <xf numFmtId="0" fontId="13" fillId="0" borderId="0" xfId="0" applyFont="1" applyBorder="1"/>
    <xf numFmtId="0" fontId="12" fillId="0" borderId="0" xfId="0" applyFont="1" applyAlignment="1">
      <alignment horizontal="right"/>
    </xf>
    <xf numFmtId="0" fontId="0" fillId="0" borderId="0" xfId="0" applyFill="1" applyBorder="1" applyAlignment="1">
      <alignment horizontal="right"/>
    </xf>
    <xf numFmtId="0" fontId="3" fillId="0" borderId="0" xfId="0" applyFont="1" applyBorder="1"/>
    <xf numFmtId="0" fontId="3" fillId="0" borderId="11" xfId="0" applyFont="1" applyBorder="1"/>
    <xf numFmtId="0" fontId="13" fillId="0" borderId="0" xfId="0" applyFont="1"/>
    <xf numFmtId="0" fontId="0" fillId="20" borderId="0" xfId="0" applyNumberFormat="1" applyFill="1"/>
    <xf numFmtId="0" fontId="0" fillId="0" borderId="0" xfId="0" applyFill="1"/>
    <xf numFmtId="0" fontId="2" fillId="0" borderId="11" xfId="0" applyFont="1" applyFill="1" applyBorder="1"/>
    <xf numFmtId="0" fontId="2" fillId="0" borderId="0" xfId="0" applyFont="1" applyFill="1" applyAlignment="1">
      <alignment horizontal="right"/>
    </xf>
    <xf numFmtId="0" fontId="0" fillId="0" borderId="11" xfId="0" applyFill="1" applyBorder="1"/>
    <xf numFmtId="0" fontId="3" fillId="0" borderId="0" xfId="0" applyFont="1" applyFill="1" applyAlignment="1">
      <alignment horizontal="right"/>
    </xf>
    <xf numFmtId="0" fontId="0" fillId="0" borderId="0" xfId="0" applyFill="1" applyBorder="1"/>
    <xf numFmtId="0" fontId="0" fillId="0" borderId="7" xfId="0" applyFill="1" applyBorder="1"/>
    <xf numFmtId="0" fontId="0" fillId="0" borderId="7" xfId="0" applyFill="1" applyBorder="1" applyAlignment="1">
      <alignment horizontal="left"/>
    </xf>
    <xf numFmtId="0" fontId="0" fillId="0" borderId="12" xfId="0" applyFill="1" applyBorder="1" applyAlignment="1">
      <alignment horizontal="left"/>
    </xf>
    <xf numFmtId="0" fontId="0" fillId="0" borderId="12" xfId="0" applyFill="1" applyBorder="1"/>
    <xf numFmtId="0" fontId="7" fillId="21" borderId="13" xfId="0" applyFont="1" applyFill="1" applyBorder="1" applyAlignment="1">
      <alignment horizontal="left" vertical="center"/>
    </xf>
    <xf numFmtId="0" fontId="7" fillId="21" borderId="13" xfId="0" applyFont="1" applyFill="1" applyBorder="1" applyAlignment="1">
      <alignment vertical="center"/>
    </xf>
    <xf numFmtId="0" fontId="7" fillId="21" borderId="13" xfId="0" applyFont="1" applyFill="1" applyBorder="1" applyAlignment="1">
      <alignment horizontal="center" vertical="center" wrapText="1"/>
    </xf>
    <xf numFmtId="164" fontId="7" fillId="21" borderId="13" xfId="0" applyNumberFormat="1" applyFont="1" applyFill="1" applyBorder="1" applyAlignment="1">
      <alignment horizontal="center" vertical="center"/>
    </xf>
    <xf numFmtId="9" fontId="1" fillId="0" borderId="7" xfId="41" applyFill="1" applyBorder="1"/>
    <xf numFmtId="0" fontId="0" fillId="22" borderId="0" xfId="0" applyFill="1"/>
    <xf numFmtId="2" fontId="0" fillId="0" borderId="0" xfId="41" applyNumberFormat="1" applyFont="1" applyAlignment="1">
      <alignment horizontal="right"/>
    </xf>
    <xf numFmtId="1" fontId="0" fillId="0" borderId="0" xfId="0" applyNumberFormat="1" applyAlignment="1">
      <alignment horizontal="right"/>
    </xf>
    <xf numFmtId="0" fontId="7" fillId="21" borderId="13" xfId="0" applyNumberFormat="1" applyFont="1" applyFill="1" applyBorder="1" applyAlignment="1">
      <alignment horizontal="center" vertical="center"/>
    </xf>
    <xf numFmtId="0" fontId="31" fillId="0" borderId="0" xfId="0" applyFont="1"/>
    <xf numFmtId="0" fontId="32" fillId="0" borderId="0" xfId="34" applyFont="1" applyAlignment="1" applyProtection="1"/>
    <xf numFmtId="0" fontId="33" fillId="0" borderId="0" xfId="0" applyFont="1" applyAlignment="1">
      <alignment horizontal="left"/>
    </xf>
    <xf numFmtId="0" fontId="33" fillId="0" borderId="0" xfId="0" applyFont="1"/>
    <xf numFmtId="0" fontId="36" fillId="0" borderId="0" xfId="0" applyFont="1"/>
    <xf numFmtId="0" fontId="0" fillId="0" borderId="15" xfId="0" applyBorder="1" applyAlignment="1">
      <alignment horizontal="right"/>
    </xf>
    <xf numFmtId="0" fontId="0" fillId="0" borderId="16" xfId="0" applyBorder="1" applyAlignment="1">
      <alignment horizontal="right"/>
    </xf>
    <xf numFmtId="0" fontId="0" fillId="0" borderId="17" xfId="0" applyBorder="1" applyAlignment="1">
      <alignment horizontal="right"/>
    </xf>
    <xf numFmtId="0" fontId="0" fillId="0" borderId="18" xfId="0" applyBorder="1" applyAlignment="1">
      <alignment horizontal="right"/>
    </xf>
    <xf numFmtId="2" fontId="0" fillId="0" borderId="17" xfId="41" applyNumberFormat="1" applyFont="1" applyBorder="1" applyAlignment="1">
      <alignment horizontal="right"/>
    </xf>
    <xf numFmtId="2" fontId="0" fillId="0" borderId="18" xfId="41" applyNumberFormat="1" applyFont="1" applyBorder="1" applyAlignment="1">
      <alignment horizontal="right"/>
    </xf>
    <xf numFmtId="1" fontId="0" fillId="0" borderId="19" xfId="0" applyNumberFormat="1" applyBorder="1" applyAlignment="1">
      <alignment horizontal="right"/>
    </xf>
    <xf numFmtId="1" fontId="0" fillId="0" borderId="20" xfId="0" applyNumberFormat="1" applyBorder="1" applyAlignment="1">
      <alignment horizontal="right"/>
    </xf>
    <xf numFmtId="0" fontId="0" fillId="0" borderId="21" xfId="0" applyBorder="1" applyAlignment="1">
      <alignment horizontal="right"/>
    </xf>
    <xf numFmtId="2" fontId="0" fillId="0" borderId="0" xfId="41" applyNumberFormat="1" applyFont="1" applyBorder="1" applyAlignment="1">
      <alignment horizontal="right"/>
    </xf>
    <xf numFmtId="1" fontId="0" fillId="0" borderId="22" xfId="0" applyNumberFormat="1" applyBorder="1" applyAlignment="1">
      <alignment horizontal="right"/>
    </xf>
    <xf numFmtId="0" fontId="37" fillId="25" borderId="23" xfId="0" applyFont="1" applyFill="1" applyBorder="1" applyAlignment="1">
      <alignment horizontal="center"/>
    </xf>
    <xf numFmtId="0" fontId="0" fillId="0" borderId="23" xfId="0" applyBorder="1" applyAlignment="1">
      <alignment horizontal="center"/>
    </xf>
    <xf numFmtId="165" fontId="0" fillId="0" borderId="23" xfId="0" applyNumberFormat="1" applyBorder="1" applyAlignment="1">
      <alignment horizontal="center"/>
    </xf>
    <xf numFmtId="9" fontId="0" fillId="0" borderId="23" xfId="0" applyNumberFormat="1" applyBorder="1" applyAlignment="1">
      <alignment horizontal="center"/>
    </xf>
    <xf numFmtId="0" fontId="1" fillId="0" borderId="23" xfId="0" applyFont="1" applyBorder="1" applyAlignment="1">
      <alignment horizontal="right"/>
    </xf>
    <xf numFmtId="0" fontId="2" fillId="26" borderId="23" xfId="0" applyFont="1" applyFill="1" applyBorder="1"/>
    <xf numFmtId="165" fontId="1" fillId="26" borderId="23" xfId="0" applyNumberFormat="1" applyFont="1" applyFill="1" applyBorder="1"/>
    <xf numFmtId="165" fontId="1" fillId="0" borderId="23" xfId="0" applyNumberFormat="1" applyFont="1" applyBorder="1"/>
    <xf numFmtId="4" fontId="1" fillId="0" borderId="23" xfId="0" applyNumberFormat="1" applyFont="1" applyBorder="1"/>
    <xf numFmtId="0" fontId="2" fillId="0" borderId="23" xfId="0" applyFont="1" applyBorder="1" applyAlignment="1">
      <alignment horizontal="center"/>
    </xf>
    <xf numFmtId="0" fontId="0" fillId="0" borderId="14" xfId="0" applyBorder="1" applyAlignment="1">
      <alignment horizontal="left"/>
    </xf>
    <xf numFmtId="0" fontId="0" fillId="0" borderId="10" xfId="0" applyBorder="1" applyAlignment="1">
      <alignment horizontal="center"/>
    </xf>
    <xf numFmtId="0" fontId="0" fillId="0" borderId="0" xfId="0" applyFill="1" applyBorder="1" applyAlignment="1">
      <alignment horizontal="left" vertical="top" wrapText="1"/>
    </xf>
    <xf numFmtId="0" fontId="6" fillId="24" borderId="26" xfId="0" applyFont="1" applyFill="1" applyBorder="1" applyAlignment="1">
      <alignment horizontal="center" vertical="center"/>
    </xf>
    <xf numFmtId="0" fontId="6" fillId="24" borderId="11" xfId="0" applyFont="1" applyFill="1" applyBorder="1" applyAlignment="1">
      <alignment horizontal="center" vertical="center"/>
    </xf>
    <xf numFmtId="0" fontId="6" fillId="24" borderId="27" xfId="0" applyFont="1" applyFill="1" applyBorder="1" applyAlignment="1">
      <alignment horizontal="center" vertical="center"/>
    </xf>
    <xf numFmtId="0" fontId="37" fillId="25" borderId="23" xfId="0" applyFont="1" applyFill="1" applyBorder="1" applyAlignment="1">
      <alignment horizontal="center" vertical="center" wrapText="1"/>
    </xf>
    <xf numFmtId="0" fontId="2" fillId="27" borderId="24" xfId="0" applyFont="1" applyFill="1" applyBorder="1" applyAlignment="1">
      <alignment horizontal="left"/>
    </xf>
    <xf numFmtId="0" fontId="2" fillId="27" borderId="14" xfId="0" applyFont="1" applyFill="1" applyBorder="1" applyAlignment="1">
      <alignment horizontal="left"/>
    </xf>
    <xf numFmtId="0" fontId="2" fillId="27" borderId="25" xfId="0" applyFont="1" applyFill="1" applyBorder="1" applyAlignment="1">
      <alignment horizontal="left"/>
    </xf>
    <xf numFmtId="0" fontId="2" fillId="23" borderId="23" xfId="0" applyFont="1" applyFill="1" applyBorder="1" applyAlignment="1">
      <alignment horizontal="left" vertic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te" xfId="39" builtinId="10" customBuiltin="1"/>
    <cellStyle name="Output" xfId="40" builtinId="21" customBuiltin="1"/>
    <cellStyle name="Percent" xfId="41" builtinId="5"/>
    <cellStyle name="Title" xfId="42" builtinId="15" customBuiltin="1"/>
    <cellStyle name="Total" xfId="43" builtinId="25" customBuiltin="1"/>
    <cellStyle name="Warning Text" xfId="44" builtinId="11" customBuiltin="1"/>
  </cellStyles>
  <dxfs count="4">
    <dxf>
      <font>
        <condense val="0"/>
        <extend val="0"/>
        <color indexed="10"/>
      </font>
    </dxf>
    <dxf>
      <font>
        <condense val="0"/>
        <extend val="0"/>
        <color indexed="17"/>
      </font>
    </dxf>
    <dxf>
      <font>
        <condense val="0"/>
        <extend val="0"/>
        <color indexed="17"/>
      </font>
    </dxf>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47543024858808"/>
          <c:y val="0.10236220472440954"/>
          <c:w val="0.8779614888602304"/>
          <c:h val="0.75984251968504002"/>
        </c:manualLayout>
      </c:layout>
      <c:lineChart>
        <c:grouping val="standard"/>
        <c:varyColors val="0"/>
        <c:ser>
          <c:idx val="0"/>
          <c:order val="0"/>
          <c:tx>
            <c:v>Planned Value (PV)</c:v>
          </c:tx>
          <c:spPr>
            <a:ln w="25400">
              <a:solidFill>
                <a:srgbClr val="000080"/>
              </a:solidFill>
              <a:prstDash val="solid"/>
            </a:ln>
          </c:spPr>
          <c:marker>
            <c:symbol val="diamond"/>
            <c:size val="6"/>
            <c:spPr>
              <a:solidFill>
                <a:srgbClr val="000080"/>
              </a:solidFill>
              <a:ln>
                <a:solidFill>
                  <a:srgbClr val="000080"/>
                </a:solidFill>
                <a:prstDash val="solid"/>
              </a:ln>
            </c:spPr>
          </c:marker>
          <c:cat>
            <c:numRef>
              <c:f>Report!$D$21:$O$21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Report!$D$36:$O$36</c:f>
              <c:numCache>
                <c:formatCode>General</c:formatCode>
                <c:ptCount val="12"/>
                <c:pt idx="0">
                  <c:v>1000</c:v>
                </c:pt>
                <c:pt idx="1">
                  <c:v>2000</c:v>
                </c:pt>
                <c:pt idx="2">
                  <c:v>5700</c:v>
                </c:pt>
                <c:pt idx="3">
                  <c:v>9200</c:v>
                </c:pt>
                <c:pt idx="4">
                  <c:v>13900</c:v>
                </c:pt>
                <c:pt idx="5">
                  <c:v>16700</c:v>
                </c:pt>
                <c:pt idx="6">
                  <c:v>17700</c:v>
                </c:pt>
                <c:pt idx="7">
                  <c:v>19200</c:v>
                </c:pt>
                <c:pt idx="8">
                  <c:v>21200</c:v>
                </c:pt>
                <c:pt idx="9">
                  <c:v>22200</c:v>
                </c:pt>
                <c:pt idx="10">
                  <c:v>24200</c:v>
                </c:pt>
                <c:pt idx="11">
                  <c:v>25200</c:v>
                </c:pt>
              </c:numCache>
            </c:numRef>
          </c:val>
          <c:smooth val="0"/>
        </c:ser>
        <c:ser>
          <c:idx val="1"/>
          <c:order val="1"/>
          <c:tx>
            <c:v>Earned Value (EV)</c:v>
          </c:tx>
          <c:spPr>
            <a:ln w="25400">
              <a:solidFill>
                <a:srgbClr val="006500"/>
              </a:solidFill>
              <a:prstDash val="solid"/>
            </a:ln>
          </c:spPr>
          <c:marker>
            <c:symbol val="square"/>
            <c:size val="5"/>
            <c:spPr>
              <a:solidFill>
                <a:srgbClr val="006500"/>
              </a:solidFill>
              <a:ln>
                <a:solidFill>
                  <a:srgbClr val="006500"/>
                </a:solidFill>
                <a:prstDash val="solid"/>
              </a:ln>
            </c:spPr>
          </c:marker>
          <c:cat>
            <c:numRef>
              <c:f>Report!$D$21:$O$21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Report!$D$40:$O$40</c:f>
              <c:numCache>
                <c:formatCode>General</c:formatCode>
                <c:ptCount val="12"/>
                <c:pt idx="0">
                  <c:v>525</c:v>
                </c:pt>
                <c:pt idx="1">
                  <c:v>2800</c:v>
                </c:pt>
                <c:pt idx="2">
                  <c:v>5885</c:v>
                </c:pt>
                <c:pt idx="3">
                  <c:v>7820</c:v>
                </c:pt>
                <c:pt idx="4">
                  <c:v>9725</c:v>
                </c:pt>
                <c:pt idx="5">
                  <c:v>15170</c:v>
                </c:pt>
                <c:pt idx="6">
                  <c:v>20770</c:v>
                </c:pt>
              </c:numCache>
            </c:numRef>
          </c:val>
          <c:smooth val="0"/>
        </c:ser>
        <c:ser>
          <c:idx val="2"/>
          <c:order val="2"/>
          <c:tx>
            <c:v>Actual Cost (AC)</c:v>
          </c:tx>
          <c:spPr>
            <a:ln w="25400">
              <a:solidFill>
                <a:srgbClr val="FF0000"/>
              </a:solidFill>
              <a:prstDash val="solid"/>
            </a:ln>
          </c:spPr>
          <c:marker>
            <c:symbol val="circle"/>
            <c:size val="5"/>
            <c:spPr>
              <a:solidFill>
                <a:srgbClr val="FF0000"/>
              </a:solidFill>
              <a:ln>
                <a:solidFill>
                  <a:srgbClr val="FF0000"/>
                </a:solidFill>
                <a:prstDash val="solid"/>
              </a:ln>
            </c:spPr>
          </c:marker>
          <c:cat>
            <c:numRef>
              <c:f>Report!$D$21:$O$21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Report!$D$39:$O$39</c:f>
              <c:numCache>
                <c:formatCode>General</c:formatCode>
                <c:ptCount val="12"/>
                <c:pt idx="0">
                  <c:v>800</c:v>
                </c:pt>
                <c:pt idx="1">
                  <c:v>1950</c:v>
                </c:pt>
                <c:pt idx="2">
                  <c:v>4550</c:v>
                </c:pt>
                <c:pt idx="3">
                  <c:v>6550</c:v>
                </c:pt>
                <c:pt idx="4">
                  <c:v>10800</c:v>
                </c:pt>
                <c:pt idx="5">
                  <c:v>13600</c:v>
                </c:pt>
                <c:pt idx="6">
                  <c:v>14500</c:v>
                </c:pt>
              </c:numCache>
            </c:numRef>
          </c:val>
          <c:smooth val="0"/>
        </c:ser>
        <c:dLbls>
          <c:showLegendKey val="0"/>
          <c:showVal val="0"/>
          <c:showCatName val="0"/>
          <c:showSerName val="0"/>
          <c:showPercent val="0"/>
          <c:showBubbleSize val="0"/>
        </c:dLbls>
        <c:marker val="1"/>
        <c:smooth val="0"/>
        <c:axId val="32699488"/>
        <c:axId val="259386056"/>
      </c:lineChart>
      <c:catAx>
        <c:axId val="3269948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a:t>
                </a:r>
              </a:p>
            </c:rich>
          </c:tx>
          <c:layout>
            <c:manualLayout>
              <c:xMode val="edge"/>
              <c:yMode val="edge"/>
              <c:x val="0.47541060099728"/>
              <c:y val="0.767716535433071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59386056"/>
        <c:crosses val="autoZero"/>
        <c:auto val="1"/>
        <c:lblAlgn val="ctr"/>
        <c:lblOffset val="100"/>
        <c:tickLblSkip val="1"/>
        <c:tickMarkSkip val="1"/>
        <c:noMultiLvlLbl val="0"/>
      </c:catAx>
      <c:valAx>
        <c:axId val="25938605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2699488"/>
        <c:crosses val="autoZero"/>
        <c:crossBetween val="between"/>
      </c:valAx>
      <c:spPr>
        <a:noFill/>
        <a:ln w="25400">
          <a:noFill/>
        </a:ln>
      </c:spPr>
    </c:plotArea>
    <c:legend>
      <c:legendPos val="r"/>
      <c:layout>
        <c:manualLayout>
          <c:xMode val="edge"/>
          <c:yMode val="edge"/>
          <c:x val="0.14389818758993939"/>
          <c:y val="9.0551181102362266E-2"/>
          <c:w val="0.30419000903575588"/>
          <c:h val="0.27559055118110226"/>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15</xdr:col>
      <xdr:colOff>0</xdr:colOff>
      <xdr:row>17</xdr:row>
      <xdr:rowOff>152400</xdr:rowOff>
    </xdr:to>
    <xdr:graphicFrame macro="">
      <xdr:nvGraphicFramePr>
        <xdr:cNvPr id="1067"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250031</xdr:colOff>
      <xdr:row>8</xdr:row>
      <xdr:rowOff>107160</xdr:rowOff>
    </xdr:from>
    <xdr:to>
      <xdr:col>16</xdr:col>
      <xdr:colOff>190500</xdr:colOff>
      <xdr:row>15</xdr:row>
      <xdr:rowOff>47629</xdr:rowOff>
    </xdr:to>
    <xdr:sp macro="" textlink="">
      <xdr:nvSpPr>
        <xdr:cNvPr id="3" name="Oval 2"/>
        <xdr:cNvSpPr/>
      </xdr:nvSpPr>
      <xdr:spPr>
        <a:xfrm>
          <a:off x="8048625" y="1571629"/>
          <a:ext cx="1845469" cy="1107281"/>
        </a:xfrm>
        <a:prstGeom prst="ellipse">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a:solidFill>
                <a:sysClr val="windowText" lastClr="000000"/>
              </a:solidFill>
            </a:rPr>
            <a:t>This project</a:t>
          </a:r>
          <a:r>
            <a:rPr lang="en-US" sz="1100" baseline="0">
              <a:solidFill>
                <a:sysClr val="windowText" lastClr="000000"/>
              </a:solidFill>
            </a:rPr>
            <a:t> is  under budget and ahead of schedule.</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28575</xdr:colOff>
      <xdr:row>12</xdr:row>
      <xdr:rowOff>114299</xdr:rowOff>
    </xdr:from>
    <xdr:to>
      <xdr:col>11</xdr:col>
      <xdr:colOff>152400</xdr:colOff>
      <xdr:row>14</xdr:row>
      <xdr:rowOff>180974</xdr:rowOff>
    </xdr:to>
    <xdr:sp macro="" textlink="">
      <xdr:nvSpPr>
        <xdr:cNvPr id="4" name="Right Brace 3"/>
        <xdr:cNvSpPr/>
      </xdr:nvSpPr>
      <xdr:spPr>
        <a:xfrm>
          <a:off x="9010650" y="2857499"/>
          <a:ext cx="123825" cy="504825"/>
        </a:xfrm>
        <a:prstGeom prst="rightBrace">
          <a:avLst/>
        </a:prstGeom>
        <a:ln>
          <a:solidFill>
            <a:schemeClr val="tx2"/>
          </a:solidFill>
        </a:ln>
      </xdr:spPr>
      <xdr:style>
        <a:lnRef idx="2">
          <a:schemeClr val="accent1"/>
        </a:lnRef>
        <a:fillRef idx="0">
          <a:schemeClr val="accent1"/>
        </a:fillRef>
        <a:effectRef idx="1">
          <a:schemeClr val="accent1"/>
        </a:effectRef>
        <a:fontRef idx="minor">
          <a:schemeClr val="tx1"/>
        </a:fontRef>
      </xdr:style>
      <xdr:txBody>
        <a:bodyPr vertOverflow="clip" rtlCol="0" anchor="ctr"/>
        <a:lstStyle/>
        <a:p>
          <a:pPr algn="ctr"/>
          <a:endParaRPr lang="en-US" sz="1100"/>
        </a:p>
      </xdr:txBody>
    </xdr:sp>
    <xdr:clientData/>
  </xdr:twoCellAnchor>
  <xdr:twoCellAnchor>
    <xdr:from>
      <xdr:col>11</xdr:col>
      <xdr:colOff>600075</xdr:colOff>
      <xdr:row>9</xdr:row>
      <xdr:rowOff>85725</xdr:rowOff>
    </xdr:from>
    <xdr:to>
      <xdr:col>13</xdr:col>
      <xdr:colOff>504825</xdr:colOff>
      <xdr:row>13</xdr:row>
      <xdr:rowOff>57150</xdr:rowOff>
    </xdr:to>
    <xdr:sp macro="" textlink="">
      <xdr:nvSpPr>
        <xdr:cNvPr id="5" name="Line Callout 1 (Accent Bar) 4"/>
        <xdr:cNvSpPr/>
      </xdr:nvSpPr>
      <xdr:spPr>
        <a:xfrm>
          <a:off x="9582150" y="2171700"/>
          <a:ext cx="1123950" cy="847725"/>
        </a:xfrm>
        <a:prstGeom prst="accent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In</a:t>
          </a:r>
          <a:r>
            <a:rPr lang="en-US" sz="1100" baseline="0"/>
            <a:t> this example, the project is over budget and behind schedule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earned-value-managemen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Q47"/>
  <sheetViews>
    <sheetView showGridLines="0" tabSelected="1" zoomScale="93" zoomScaleNormal="93" workbookViewId="0">
      <selection activeCell="Q31" sqref="Q31"/>
    </sheetView>
  </sheetViews>
  <sheetFormatPr defaultRowHeight="12.75" x14ac:dyDescent="0.2"/>
  <cols>
    <col min="1" max="1" width="6.5703125" customWidth="1"/>
    <col min="2" max="2" width="23.7109375" customWidth="1"/>
    <col min="3" max="3" width="7.85546875" customWidth="1"/>
    <col min="4" max="15" width="8.7109375" customWidth="1"/>
    <col min="16" max="16" width="2.28515625" customWidth="1"/>
    <col min="17" max="17" width="77" style="43" customWidth="1"/>
    <col min="18" max="18" width="9.140625" customWidth="1"/>
  </cols>
  <sheetData>
    <row r="1" spans="1:17" ht="20.25" x14ac:dyDescent="0.3">
      <c r="A1" s="17" t="s">
        <v>62</v>
      </c>
      <c r="B1" s="2"/>
      <c r="C1" s="2"/>
      <c r="D1" s="2"/>
      <c r="E1" s="2"/>
      <c r="G1" s="2"/>
      <c r="O1" s="18" t="s">
        <v>6</v>
      </c>
    </row>
    <row r="2" spans="1:17" ht="15.75" x14ac:dyDescent="0.25">
      <c r="A2" s="11" t="s">
        <v>3</v>
      </c>
      <c r="B2" s="2"/>
      <c r="C2" s="2"/>
      <c r="D2" s="2"/>
      <c r="E2" s="2"/>
      <c r="F2" s="2"/>
      <c r="G2" s="2"/>
    </row>
    <row r="3" spans="1:17" x14ac:dyDescent="0.2">
      <c r="A3" s="2"/>
      <c r="B3" s="2"/>
      <c r="C3" s="2"/>
      <c r="D3" s="2"/>
      <c r="E3" s="2"/>
      <c r="F3" s="2"/>
      <c r="G3" s="2"/>
      <c r="Q3" s="44" t="s">
        <v>36</v>
      </c>
    </row>
    <row r="4" spans="1:17" x14ac:dyDescent="0.2">
      <c r="A4" s="2"/>
      <c r="B4" s="9" t="s">
        <v>4</v>
      </c>
      <c r="C4" s="16" t="s">
        <v>42</v>
      </c>
      <c r="D4" s="16"/>
      <c r="E4" s="16"/>
      <c r="F4" s="2"/>
      <c r="G4" s="2"/>
      <c r="Q4" s="45" t="s">
        <v>61</v>
      </c>
    </row>
    <row r="5" spans="1:17" x14ac:dyDescent="0.2">
      <c r="A5" s="2"/>
      <c r="B5" s="9" t="s">
        <v>5</v>
      </c>
      <c r="C5" s="69" t="s">
        <v>43</v>
      </c>
      <c r="D5" s="69"/>
      <c r="E5" s="2"/>
      <c r="F5" s="2"/>
      <c r="G5" s="2"/>
    </row>
    <row r="6" spans="1:17" x14ac:dyDescent="0.2">
      <c r="A6" s="2"/>
      <c r="B6" s="2"/>
      <c r="C6" s="5" t="s">
        <v>1</v>
      </c>
      <c r="D6" s="2"/>
      <c r="E6" s="2"/>
      <c r="F6" s="2"/>
      <c r="G6" s="2"/>
    </row>
    <row r="7" spans="1:17" x14ac:dyDescent="0.2">
      <c r="A7" s="2"/>
      <c r="B7" s="9" t="s">
        <v>40</v>
      </c>
      <c r="C7" s="70" t="s">
        <v>41</v>
      </c>
      <c r="D7" s="70"/>
      <c r="E7" s="2"/>
      <c r="F7" s="2"/>
      <c r="G7" s="2"/>
    </row>
    <row r="8" spans="1:17" x14ac:dyDescent="0.2">
      <c r="A8" s="2"/>
      <c r="B8" s="2"/>
      <c r="C8" s="5"/>
      <c r="D8" s="2"/>
      <c r="E8" s="2"/>
      <c r="F8" s="2"/>
      <c r="G8" s="2"/>
    </row>
    <row r="9" spans="1:17" x14ac:dyDescent="0.2">
      <c r="A9" s="20" t="s">
        <v>45</v>
      </c>
      <c r="B9" s="19"/>
      <c r="C9" s="5"/>
      <c r="D9" s="2"/>
      <c r="E9" s="2"/>
      <c r="F9" s="2"/>
      <c r="G9" s="2"/>
    </row>
    <row r="10" spans="1:17" x14ac:dyDescent="0.2">
      <c r="A10" s="2"/>
      <c r="B10" s="71" t="s">
        <v>44</v>
      </c>
      <c r="C10" s="71"/>
      <c r="D10" s="71"/>
      <c r="E10" s="71"/>
      <c r="F10" s="2"/>
      <c r="G10" s="2"/>
    </row>
    <row r="11" spans="1:17" x14ac:dyDescent="0.2">
      <c r="A11" s="2"/>
      <c r="B11" s="71"/>
      <c r="C11" s="71"/>
      <c r="D11" s="71"/>
      <c r="E11" s="71"/>
      <c r="F11" s="2"/>
      <c r="G11" s="2"/>
    </row>
    <row r="12" spans="1:17" x14ac:dyDescent="0.2">
      <c r="A12" s="2"/>
      <c r="B12" s="71"/>
      <c r="C12" s="71"/>
      <c r="D12" s="71"/>
      <c r="E12" s="71"/>
      <c r="F12" s="2"/>
      <c r="G12" s="2"/>
    </row>
    <row r="13" spans="1:17" x14ac:dyDescent="0.2">
      <c r="A13" s="2"/>
      <c r="B13" s="71"/>
      <c r="C13" s="71"/>
      <c r="D13" s="71"/>
      <c r="E13" s="71"/>
      <c r="F13" s="2"/>
      <c r="G13" s="2"/>
    </row>
    <row r="14" spans="1:17" x14ac:dyDescent="0.2">
      <c r="A14" s="2"/>
      <c r="B14" s="71"/>
      <c r="C14" s="71"/>
      <c r="D14" s="71"/>
      <c r="E14" s="71"/>
      <c r="F14" s="2"/>
      <c r="G14" s="2"/>
    </row>
    <row r="15" spans="1:17" x14ac:dyDescent="0.2">
      <c r="A15" s="2"/>
      <c r="B15" s="71"/>
      <c r="C15" s="71"/>
      <c r="D15" s="71"/>
      <c r="E15" s="71"/>
      <c r="F15" s="2"/>
      <c r="G15" s="2"/>
    </row>
    <row r="16" spans="1:17" x14ac:dyDescent="0.2">
      <c r="A16" s="2"/>
      <c r="B16" s="71"/>
      <c r="C16" s="71"/>
      <c r="D16" s="71"/>
      <c r="E16" s="71"/>
      <c r="F16" s="2"/>
      <c r="G16" s="2"/>
    </row>
    <row r="17" spans="1:17" x14ac:dyDescent="0.2">
      <c r="A17" s="2"/>
      <c r="B17" s="71"/>
      <c r="C17" s="71"/>
      <c r="D17" s="71"/>
      <c r="E17" s="71"/>
      <c r="F17" s="2"/>
      <c r="G17" s="2"/>
    </row>
    <row r="18" spans="1:17" x14ac:dyDescent="0.2">
      <c r="A18" s="2"/>
      <c r="B18" s="71"/>
      <c r="C18" s="71"/>
      <c r="D18" s="71"/>
      <c r="E18" s="71"/>
      <c r="F18" s="2"/>
      <c r="G18" s="2"/>
    </row>
    <row r="19" spans="1:17" x14ac:dyDescent="0.2">
      <c r="A19" s="2"/>
      <c r="B19" s="2"/>
      <c r="C19" s="5"/>
      <c r="D19" s="2"/>
      <c r="E19" s="2"/>
      <c r="F19" s="2"/>
      <c r="G19" s="2"/>
    </row>
    <row r="20" spans="1:17" ht="15.75" x14ac:dyDescent="0.25">
      <c r="A20" s="11" t="s">
        <v>53</v>
      </c>
      <c r="B20" s="2"/>
      <c r="C20" s="2"/>
      <c r="D20" s="8"/>
      <c r="E20" s="2"/>
      <c r="F20" s="2"/>
    </row>
    <row r="21" spans="1:17" x14ac:dyDescent="0.2">
      <c r="A21" s="34" t="s">
        <v>2</v>
      </c>
      <c r="B21" s="35" t="s">
        <v>0</v>
      </c>
      <c r="C21" s="36" t="s">
        <v>33</v>
      </c>
      <c r="D21" s="42">
        <v>1</v>
      </c>
      <c r="E21" s="42">
        <v>2</v>
      </c>
      <c r="F21" s="42">
        <v>3</v>
      </c>
      <c r="G21" s="42">
        <v>4</v>
      </c>
      <c r="H21" s="42">
        <v>5</v>
      </c>
      <c r="I21" s="42">
        <v>6</v>
      </c>
      <c r="J21" s="42">
        <v>7</v>
      </c>
      <c r="K21" s="42">
        <v>8</v>
      </c>
      <c r="L21" s="42">
        <v>9</v>
      </c>
      <c r="M21" s="42">
        <v>10</v>
      </c>
      <c r="N21" s="42">
        <v>11</v>
      </c>
      <c r="O21" s="42">
        <v>12</v>
      </c>
      <c r="Q21" s="46" t="s">
        <v>38</v>
      </c>
    </row>
    <row r="22" spans="1:17" x14ac:dyDescent="0.2">
      <c r="A22" s="32">
        <v>1.1000000000000001</v>
      </c>
      <c r="B22" s="33" t="s">
        <v>22</v>
      </c>
      <c r="C22" s="23">
        <f t="shared" ref="C22:C33" si="0">SUM(D22:O22)</f>
        <v>3500</v>
      </c>
      <c r="D22" s="33">
        <v>1000</v>
      </c>
      <c r="E22" s="33">
        <v>500</v>
      </c>
      <c r="F22" s="33">
        <v>2000</v>
      </c>
      <c r="G22" s="33"/>
      <c r="H22" s="33"/>
      <c r="I22" s="33"/>
      <c r="J22" s="33"/>
      <c r="K22" s="33"/>
      <c r="L22" s="33"/>
      <c r="M22" s="33"/>
      <c r="N22" s="33"/>
      <c r="O22" s="33"/>
      <c r="P22" s="24"/>
      <c r="Q22" s="46" t="s">
        <v>50</v>
      </c>
    </row>
    <row r="23" spans="1:17" x14ac:dyDescent="0.2">
      <c r="A23" s="31">
        <v>1.2</v>
      </c>
      <c r="B23" s="30" t="s">
        <v>23</v>
      </c>
      <c r="C23" s="23">
        <f t="shared" si="0"/>
        <v>4200</v>
      </c>
      <c r="D23" s="30"/>
      <c r="E23" s="30">
        <v>500</v>
      </c>
      <c r="F23" s="30">
        <v>800</v>
      </c>
      <c r="G23" s="30">
        <v>900</v>
      </c>
      <c r="H23" s="30">
        <v>2000</v>
      </c>
      <c r="I23" s="30"/>
      <c r="J23" s="30"/>
      <c r="K23" s="30"/>
      <c r="L23" s="30"/>
      <c r="M23" s="30"/>
      <c r="N23" s="30"/>
      <c r="O23" s="30"/>
      <c r="P23" s="24"/>
    </row>
    <row r="24" spans="1:17" x14ac:dyDescent="0.2">
      <c r="A24" s="31">
        <v>1.3</v>
      </c>
      <c r="B24" s="30" t="s">
        <v>24</v>
      </c>
      <c r="C24" s="23">
        <f t="shared" si="0"/>
        <v>4500</v>
      </c>
      <c r="D24" s="30"/>
      <c r="E24" s="30"/>
      <c r="F24" s="30">
        <v>700</v>
      </c>
      <c r="G24" s="30">
        <v>2000</v>
      </c>
      <c r="H24" s="30">
        <v>1000</v>
      </c>
      <c r="I24" s="30">
        <v>800</v>
      </c>
      <c r="J24" s="30"/>
      <c r="K24" s="30"/>
      <c r="L24" s="30"/>
      <c r="M24" s="30"/>
      <c r="N24" s="30"/>
      <c r="O24" s="30"/>
      <c r="P24" s="24"/>
    </row>
    <row r="25" spans="1:17" x14ac:dyDescent="0.2">
      <c r="A25" s="31">
        <v>1.4</v>
      </c>
      <c r="B25" s="30" t="s">
        <v>25</v>
      </c>
      <c r="C25" s="23">
        <f t="shared" si="0"/>
        <v>3300</v>
      </c>
      <c r="D25" s="30"/>
      <c r="E25" s="30"/>
      <c r="F25" s="30">
        <v>200</v>
      </c>
      <c r="G25" s="30">
        <v>600</v>
      </c>
      <c r="H25" s="30">
        <v>1000</v>
      </c>
      <c r="I25" s="30">
        <v>1500</v>
      </c>
      <c r="J25" s="30"/>
      <c r="K25" s="30"/>
      <c r="L25" s="30"/>
      <c r="M25" s="30"/>
      <c r="N25" s="30"/>
      <c r="O25" s="30"/>
      <c r="P25" s="24"/>
    </row>
    <row r="26" spans="1:17" x14ac:dyDescent="0.2">
      <c r="A26" s="31">
        <v>1.5</v>
      </c>
      <c r="B26" s="30" t="s">
        <v>26</v>
      </c>
      <c r="C26" s="23">
        <f t="shared" si="0"/>
        <v>3000</v>
      </c>
      <c r="D26" s="30"/>
      <c r="E26" s="30"/>
      <c r="F26" s="30"/>
      <c r="G26" s="30"/>
      <c r="H26" s="30">
        <v>700</v>
      </c>
      <c r="I26" s="30">
        <v>500</v>
      </c>
      <c r="J26" s="30">
        <v>1000</v>
      </c>
      <c r="K26" s="30">
        <v>800</v>
      </c>
      <c r="L26" s="30"/>
      <c r="M26" s="30"/>
      <c r="N26" s="30"/>
      <c r="O26" s="30"/>
      <c r="P26" s="24"/>
    </row>
    <row r="27" spans="1:17" x14ac:dyDescent="0.2">
      <c r="A27" s="31">
        <v>1.6</v>
      </c>
      <c r="B27" s="30" t="s">
        <v>27</v>
      </c>
      <c r="C27" s="23">
        <f t="shared" si="0"/>
        <v>6700</v>
      </c>
      <c r="D27" s="30"/>
      <c r="E27" s="30"/>
      <c r="F27" s="30"/>
      <c r="G27" s="30"/>
      <c r="H27" s="30"/>
      <c r="I27" s="30"/>
      <c r="J27" s="30"/>
      <c r="K27" s="30">
        <v>700</v>
      </c>
      <c r="L27" s="30">
        <v>2000</v>
      </c>
      <c r="M27" s="30">
        <v>1000</v>
      </c>
      <c r="N27" s="30">
        <v>2000</v>
      </c>
      <c r="O27" s="30">
        <v>1000</v>
      </c>
      <c r="P27" s="24"/>
    </row>
    <row r="28" spans="1:17" x14ac:dyDescent="0.2">
      <c r="A28" s="31"/>
      <c r="B28" s="30"/>
      <c r="C28" s="23">
        <f t="shared" si="0"/>
        <v>0</v>
      </c>
      <c r="D28" s="30"/>
      <c r="E28" s="30"/>
      <c r="F28" s="30"/>
      <c r="G28" s="30"/>
      <c r="H28" s="30"/>
      <c r="I28" s="30"/>
      <c r="J28" s="30"/>
      <c r="K28" s="30"/>
      <c r="L28" s="30"/>
      <c r="M28" s="30"/>
      <c r="N28" s="30"/>
      <c r="O28" s="30"/>
      <c r="P28" s="24"/>
    </row>
    <row r="29" spans="1:17" x14ac:dyDescent="0.2">
      <c r="A29" s="31"/>
      <c r="B29" s="30"/>
      <c r="C29" s="23">
        <f t="shared" si="0"/>
        <v>0</v>
      </c>
      <c r="D29" s="30"/>
      <c r="E29" s="30"/>
      <c r="F29" s="30"/>
      <c r="G29" s="30"/>
      <c r="H29" s="30"/>
      <c r="I29" s="30"/>
      <c r="J29" s="30"/>
      <c r="K29" s="30"/>
      <c r="L29" s="30"/>
      <c r="M29" s="30"/>
      <c r="N29" s="30"/>
      <c r="O29" s="30"/>
      <c r="P29" s="24"/>
    </row>
    <row r="30" spans="1:17" x14ac:dyDescent="0.2">
      <c r="A30" s="31"/>
      <c r="B30" s="30"/>
      <c r="C30" s="23">
        <f t="shared" si="0"/>
        <v>0</v>
      </c>
      <c r="D30" s="30"/>
      <c r="E30" s="30"/>
      <c r="F30" s="30"/>
      <c r="G30" s="30"/>
      <c r="H30" s="30"/>
      <c r="I30" s="30"/>
      <c r="J30" s="30"/>
      <c r="K30" s="30"/>
      <c r="L30" s="30"/>
      <c r="M30" s="30"/>
      <c r="N30" s="30"/>
      <c r="O30" s="30"/>
      <c r="P30" s="24"/>
    </row>
    <row r="31" spans="1:17" x14ac:dyDescent="0.2">
      <c r="A31" s="31"/>
      <c r="B31" s="30"/>
      <c r="C31" s="23">
        <f t="shared" si="0"/>
        <v>0</v>
      </c>
      <c r="D31" s="30"/>
      <c r="E31" s="30"/>
      <c r="F31" s="30"/>
      <c r="G31" s="30"/>
      <c r="H31" s="30"/>
      <c r="I31" s="30"/>
      <c r="J31" s="30"/>
      <c r="K31" s="30"/>
      <c r="L31" s="30"/>
      <c r="M31" s="30"/>
      <c r="N31" s="30"/>
      <c r="O31" s="30"/>
      <c r="P31" s="24"/>
    </row>
    <row r="32" spans="1:17" x14ac:dyDescent="0.2">
      <c r="A32" s="31"/>
      <c r="B32" s="30"/>
      <c r="C32" s="23">
        <f t="shared" si="0"/>
        <v>0</v>
      </c>
      <c r="D32" s="30"/>
      <c r="E32" s="30"/>
      <c r="F32" s="30"/>
      <c r="G32" s="30"/>
      <c r="H32" s="30"/>
      <c r="I32" s="30"/>
      <c r="J32" s="30"/>
      <c r="K32" s="30"/>
      <c r="L32" s="30"/>
      <c r="M32" s="30"/>
      <c r="N32" s="30"/>
      <c r="O32" s="30"/>
      <c r="P32" s="24"/>
    </row>
    <row r="33" spans="1:17" x14ac:dyDescent="0.2">
      <c r="A33" s="31"/>
      <c r="B33" s="30"/>
      <c r="C33" s="23">
        <f t="shared" si="0"/>
        <v>0</v>
      </c>
      <c r="D33" s="30"/>
      <c r="E33" s="30"/>
      <c r="F33" s="30"/>
      <c r="G33" s="30"/>
      <c r="H33" s="30"/>
      <c r="I33" s="30"/>
      <c r="J33" s="30"/>
      <c r="K33" s="30"/>
      <c r="L33" s="30"/>
      <c r="M33" s="30"/>
      <c r="N33" s="30"/>
      <c r="O33" s="30"/>
      <c r="P33" s="24"/>
    </row>
    <row r="34" spans="1:17" x14ac:dyDescent="0.2">
      <c r="A34" s="14" t="s">
        <v>35</v>
      </c>
      <c r="B34" s="4"/>
      <c r="C34" s="4"/>
      <c r="D34" s="4"/>
      <c r="E34" s="4"/>
      <c r="F34" s="4"/>
      <c r="G34" s="4"/>
      <c r="H34" s="4"/>
      <c r="I34" s="4"/>
      <c r="J34" s="4"/>
      <c r="K34" s="4"/>
      <c r="L34" s="4"/>
      <c r="M34" s="4"/>
      <c r="N34" s="4"/>
      <c r="O34" s="4"/>
      <c r="P34" s="24"/>
      <c r="Q34" s="46" t="s">
        <v>39</v>
      </c>
    </row>
    <row r="35" spans="1:17" x14ac:dyDescent="0.2">
      <c r="A35" s="24"/>
      <c r="B35" s="26" t="s">
        <v>54</v>
      </c>
      <c r="C35" s="25">
        <f>SUM(C22:C33)</f>
        <v>25200</v>
      </c>
      <c r="D35" s="27">
        <f t="shared" ref="D35:O35" si="1">SUM(D22:D34)</f>
        <v>1000</v>
      </c>
      <c r="E35" s="27">
        <f t="shared" si="1"/>
        <v>1000</v>
      </c>
      <c r="F35" s="27">
        <f t="shared" si="1"/>
        <v>3700</v>
      </c>
      <c r="G35" s="27">
        <f t="shared" si="1"/>
        <v>3500</v>
      </c>
      <c r="H35" s="27">
        <f t="shared" si="1"/>
        <v>4700</v>
      </c>
      <c r="I35" s="27">
        <f t="shared" si="1"/>
        <v>2800</v>
      </c>
      <c r="J35" s="27">
        <f t="shared" si="1"/>
        <v>1000</v>
      </c>
      <c r="K35" s="27">
        <f t="shared" si="1"/>
        <v>1500</v>
      </c>
      <c r="L35" s="27">
        <f t="shared" si="1"/>
        <v>2000</v>
      </c>
      <c r="M35" s="27">
        <f t="shared" si="1"/>
        <v>1000</v>
      </c>
      <c r="N35" s="27">
        <f t="shared" si="1"/>
        <v>2000</v>
      </c>
      <c r="O35" s="27">
        <f t="shared" si="1"/>
        <v>1000</v>
      </c>
      <c r="P35" s="24"/>
    </row>
    <row r="36" spans="1:17" x14ac:dyDescent="0.2">
      <c r="A36" s="24"/>
      <c r="B36" s="26"/>
      <c r="C36" s="28" t="s">
        <v>28</v>
      </c>
      <c r="D36" s="29">
        <f>IF(ISBLANK(D21),NA(),SUM($D35:D35))</f>
        <v>1000</v>
      </c>
      <c r="E36" s="29">
        <f>IF(ISBLANK(E21),NA(),SUM($D35:E35))</f>
        <v>2000</v>
      </c>
      <c r="F36" s="29">
        <f>IF(ISBLANK(F21),NA(),SUM($D35:F35))</f>
        <v>5700</v>
      </c>
      <c r="G36" s="29">
        <f>IF(ISBLANK(G21),NA(),SUM($D35:G35))</f>
        <v>9200</v>
      </c>
      <c r="H36" s="29">
        <f>IF(ISBLANK(H21),NA(),SUM($D35:H35))</f>
        <v>13900</v>
      </c>
      <c r="I36" s="29">
        <f>IF(ISBLANK(I21),NA(),SUM($D35:I35))</f>
        <v>16700</v>
      </c>
      <c r="J36" s="29">
        <f>IF(ISBLANK(J21),NA(),SUM($D35:J35))</f>
        <v>17700</v>
      </c>
      <c r="K36" s="29">
        <f>IF(ISBLANK(K21),NA(),SUM($D35:K35))</f>
        <v>19200</v>
      </c>
      <c r="L36" s="29">
        <f>IF(ISBLANK(L21),NA(),SUM($D35:L35))</f>
        <v>21200</v>
      </c>
      <c r="M36" s="29">
        <f>IF(ISBLANK(M21),NA(),SUM($D35:M35))</f>
        <v>22200</v>
      </c>
      <c r="N36" s="29">
        <f>IF(ISBLANK(N21),NA(),SUM($D35:N35))</f>
        <v>24200</v>
      </c>
      <c r="O36" s="29">
        <f>IF(ISBLANK(O21),NA(),SUM($D35:O35))</f>
        <v>25200</v>
      </c>
      <c r="P36" s="24"/>
    </row>
    <row r="37" spans="1:17" x14ac:dyDescent="0.2">
      <c r="A37" s="24"/>
      <c r="B37" s="24"/>
      <c r="C37" s="24"/>
      <c r="D37" s="24"/>
      <c r="E37" s="24"/>
      <c r="F37" s="24"/>
      <c r="G37" s="24"/>
      <c r="H37" s="24"/>
      <c r="I37" s="24"/>
      <c r="J37" s="24"/>
      <c r="K37" s="24"/>
      <c r="L37" s="24"/>
      <c r="M37" s="24"/>
      <c r="N37" s="24"/>
      <c r="O37" s="24"/>
      <c r="P37" s="24"/>
    </row>
    <row r="38" spans="1:17" ht="15.75" x14ac:dyDescent="0.25">
      <c r="A38" s="3" t="s">
        <v>60</v>
      </c>
    </row>
    <row r="39" spans="1:17" x14ac:dyDescent="0.2">
      <c r="A39" s="24"/>
      <c r="B39" s="24"/>
      <c r="C39" s="28" t="s">
        <v>20</v>
      </c>
      <c r="D39" s="30">
        <f>AC!D24</f>
        <v>800</v>
      </c>
      <c r="E39" s="30">
        <f>AC!E24</f>
        <v>1950</v>
      </c>
      <c r="F39" s="30">
        <f>AC!F24</f>
        <v>4550</v>
      </c>
      <c r="G39" s="30">
        <f>AC!G24</f>
        <v>6550</v>
      </c>
      <c r="H39" s="30">
        <f>AC!H24</f>
        <v>10800</v>
      </c>
      <c r="I39" s="30">
        <f>AC!I24</f>
        <v>13600</v>
      </c>
      <c r="J39" s="30">
        <f>AC!J24</f>
        <v>14500</v>
      </c>
      <c r="K39" s="30"/>
      <c r="L39" s="30"/>
      <c r="M39" s="30"/>
      <c r="N39" s="30"/>
      <c r="O39" s="30"/>
      <c r="P39" s="24"/>
      <c r="Q39" s="46" t="s">
        <v>51</v>
      </c>
    </row>
    <row r="40" spans="1:17" x14ac:dyDescent="0.2">
      <c r="A40" s="24"/>
      <c r="B40" s="24"/>
      <c r="C40" s="28" t="s">
        <v>21</v>
      </c>
      <c r="D40" s="30">
        <f>EV!D22</f>
        <v>525</v>
      </c>
      <c r="E40" s="30">
        <f>EV!E22</f>
        <v>2800</v>
      </c>
      <c r="F40" s="30">
        <f>EV!F22</f>
        <v>5885</v>
      </c>
      <c r="G40" s="30">
        <f>EV!G22</f>
        <v>7820</v>
      </c>
      <c r="H40" s="30">
        <f>EV!H22</f>
        <v>9725</v>
      </c>
      <c r="I40" s="30">
        <f>EV!I22</f>
        <v>15170</v>
      </c>
      <c r="J40" s="30">
        <f>EV!J22</f>
        <v>20770</v>
      </c>
      <c r="K40" s="30"/>
      <c r="L40" s="30"/>
      <c r="M40" s="30"/>
      <c r="N40" s="30"/>
      <c r="O40" s="30"/>
      <c r="P40" s="24"/>
      <c r="Q40" s="46" t="s">
        <v>46</v>
      </c>
    </row>
    <row r="41" spans="1:17" x14ac:dyDescent="0.2">
      <c r="A41" s="24"/>
      <c r="B41" s="24"/>
      <c r="C41" s="24"/>
      <c r="D41" s="24"/>
      <c r="E41" s="24"/>
      <c r="F41" s="24"/>
      <c r="G41" s="24"/>
      <c r="H41" s="24"/>
      <c r="I41" s="24"/>
      <c r="J41" s="24"/>
      <c r="K41" s="24"/>
      <c r="L41" s="24"/>
      <c r="M41" s="24"/>
      <c r="N41" s="24"/>
      <c r="O41" s="24"/>
      <c r="P41" s="24"/>
    </row>
    <row r="42" spans="1:17" ht="16.5" thickBot="1" x14ac:dyDescent="0.3">
      <c r="A42" s="3" t="s">
        <v>37</v>
      </c>
    </row>
    <row r="43" spans="1:17" x14ac:dyDescent="0.2">
      <c r="B43" s="47"/>
      <c r="C43" s="13" t="s">
        <v>30</v>
      </c>
      <c r="D43" s="10">
        <f>IF(AND(ISBLANK(D39),ISBLANK(D40))," - ",D40-D39)</f>
        <v>-275</v>
      </c>
      <c r="E43" s="10">
        <f t="shared" ref="E43:O43" si="2">IF(AND(ISBLANK(E39),ISBLANK(E40))," - ",E40-E39)</f>
        <v>850</v>
      </c>
      <c r="F43" s="10">
        <f t="shared" si="2"/>
        <v>1335</v>
      </c>
      <c r="G43" s="10">
        <f t="shared" si="2"/>
        <v>1270</v>
      </c>
      <c r="H43" s="48">
        <f t="shared" si="2"/>
        <v>-1075</v>
      </c>
      <c r="I43" s="56">
        <f t="shared" si="2"/>
        <v>1570</v>
      </c>
      <c r="J43" s="49">
        <f>IF(AND(ISBLANK(J39),ISBLANK(J40))," - ",J40-J39)</f>
        <v>6270</v>
      </c>
      <c r="K43" s="10" t="str">
        <f t="shared" si="2"/>
        <v xml:space="preserve"> - </v>
      </c>
      <c r="L43" s="10" t="str">
        <f t="shared" si="2"/>
        <v xml:space="preserve"> - </v>
      </c>
      <c r="M43" s="10" t="str">
        <f t="shared" si="2"/>
        <v xml:space="preserve"> - </v>
      </c>
      <c r="N43" s="10" t="str">
        <f t="shared" si="2"/>
        <v xml:space="preserve"> - </v>
      </c>
      <c r="O43" s="10" t="str">
        <f t="shared" si="2"/>
        <v xml:space="preserve"> - </v>
      </c>
    </row>
    <row r="44" spans="1:17" x14ac:dyDescent="0.2">
      <c r="B44" s="47"/>
      <c r="C44" s="13" t="s">
        <v>29</v>
      </c>
      <c r="D44" s="10">
        <f>IF(AND(ISBLANK(D39),ISBLANK(D40))," - ",D40-D36)</f>
        <v>-475</v>
      </c>
      <c r="E44" s="10">
        <f t="shared" ref="E44:O44" si="3">IF(AND(ISBLANK(E39),ISBLANK(E40))," - ",E40-E36)</f>
        <v>800</v>
      </c>
      <c r="F44" s="10">
        <f t="shared" si="3"/>
        <v>185</v>
      </c>
      <c r="G44" s="10">
        <f t="shared" si="3"/>
        <v>-1380</v>
      </c>
      <c r="H44" s="50">
        <f t="shared" si="3"/>
        <v>-4175</v>
      </c>
      <c r="I44" s="9">
        <f t="shared" si="3"/>
        <v>-1530</v>
      </c>
      <c r="J44" s="51">
        <f t="shared" si="3"/>
        <v>3070</v>
      </c>
      <c r="K44" s="10" t="str">
        <f t="shared" si="3"/>
        <v xml:space="preserve"> - </v>
      </c>
      <c r="L44" s="10" t="str">
        <f t="shared" si="3"/>
        <v xml:space="preserve"> - </v>
      </c>
      <c r="M44" s="10" t="str">
        <f t="shared" si="3"/>
        <v xml:space="preserve"> - </v>
      </c>
      <c r="N44" s="10" t="str">
        <f t="shared" si="3"/>
        <v xml:space="preserve"> - </v>
      </c>
      <c r="O44" s="10" t="str">
        <f t="shared" si="3"/>
        <v xml:space="preserve"> - </v>
      </c>
    </row>
    <row r="45" spans="1:17" x14ac:dyDescent="0.2">
      <c r="B45" s="47"/>
      <c r="C45" s="13" t="s">
        <v>31</v>
      </c>
      <c r="D45" s="40">
        <f t="shared" ref="D45:O45" si="4">IF(AND(ISBLANK(D39),ISBLANK(D40))," - ",D40/D39)</f>
        <v>0.65625</v>
      </c>
      <c r="E45" s="40">
        <f t="shared" si="4"/>
        <v>1.4358974358974359</v>
      </c>
      <c r="F45" s="40">
        <f t="shared" si="4"/>
        <v>1.2934065934065935</v>
      </c>
      <c r="G45" s="40">
        <f t="shared" si="4"/>
        <v>1.1938931297709923</v>
      </c>
      <c r="H45" s="52">
        <f t="shared" si="4"/>
        <v>0.90046296296296291</v>
      </c>
      <c r="I45" s="57">
        <f t="shared" si="4"/>
        <v>1.1154411764705883</v>
      </c>
      <c r="J45" s="53">
        <f t="shared" si="4"/>
        <v>1.4324137931034482</v>
      </c>
      <c r="K45" s="40" t="str">
        <f t="shared" si="4"/>
        <v xml:space="preserve"> - </v>
      </c>
      <c r="L45" s="40" t="str">
        <f t="shared" si="4"/>
        <v xml:space="preserve"> - </v>
      </c>
      <c r="M45" s="40" t="str">
        <f t="shared" si="4"/>
        <v xml:space="preserve"> - </v>
      </c>
      <c r="N45" s="40" t="str">
        <f t="shared" si="4"/>
        <v xml:space="preserve"> - </v>
      </c>
      <c r="O45" s="40" t="str">
        <f t="shared" si="4"/>
        <v xml:space="preserve"> - </v>
      </c>
    </row>
    <row r="46" spans="1:17" x14ac:dyDescent="0.2">
      <c r="B46" s="47"/>
      <c r="C46" s="13" t="s">
        <v>32</v>
      </c>
      <c r="D46" s="40">
        <f t="shared" ref="D46:O46" si="5">IF(AND(ISBLANK(D39),ISBLANK(D40))," - ",D40/D36)</f>
        <v>0.52500000000000002</v>
      </c>
      <c r="E46" s="40">
        <f t="shared" si="5"/>
        <v>1.4</v>
      </c>
      <c r="F46" s="40">
        <f t="shared" si="5"/>
        <v>1.0324561403508772</v>
      </c>
      <c r="G46" s="40">
        <f t="shared" si="5"/>
        <v>0.85</v>
      </c>
      <c r="H46" s="52">
        <f t="shared" si="5"/>
        <v>0.69964028776978415</v>
      </c>
      <c r="I46" s="57">
        <f t="shared" si="5"/>
        <v>0.90838323353293415</v>
      </c>
      <c r="J46" s="53">
        <f t="shared" si="5"/>
        <v>1.1734463276836158</v>
      </c>
      <c r="K46" s="40" t="str">
        <f t="shared" si="5"/>
        <v xml:space="preserve"> - </v>
      </c>
      <c r="L46" s="40" t="str">
        <f t="shared" si="5"/>
        <v xml:space="preserve"> - </v>
      </c>
      <c r="M46" s="40" t="str">
        <f t="shared" si="5"/>
        <v xml:space="preserve"> - </v>
      </c>
      <c r="N46" s="40" t="str">
        <f t="shared" si="5"/>
        <v xml:space="preserve"> - </v>
      </c>
      <c r="O46" s="40" t="str">
        <f t="shared" si="5"/>
        <v xml:space="preserve"> - </v>
      </c>
    </row>
    <row r="47" spans="1:17" ht="13.5" thickBot="1" x14ac:dyDescent="0.25">
      <c r="B47" s="47"/>
      <c r="C47" s="13" t="s">
        <v>34</v>
      </c>
      <c r="D47" s="41">
        <f>IF(AND(ISBLANK(D39),ISBLANK(D40))," - ",$C$35/D45)</f>
        <v>38400</v>
      </c>
      <c r="E47" s="41">
        <f t="shared" ref="E47:O47" si="6">IF(AND(ISBLANK(E39),ISBLANK(E40))," - ",$C$35/E45)</f>
        <v>17550</v>
      </c>
      <c r="F47" s="41">
        <f t="shared" si="6"/>
        <v>19483.432455395072</v>
      </c>
      <c r="G47" s="41">
        <f t="shared" si="6"/>
        <v>21107.416879795397</v>
      </c>
      <c r="H47" s="54">
        <f t="shared" si="6"/>
        <v>27985.604113110541</v>
      </c>
      <c r="I47" s="58">
        <f t="shared" si="6"/>
        <v>22591.957811470005</v>
      </c>
      <c r="J47" s="55">
        <f t="shared" si="6"/>
        <v>17592.681752527686</v>
      </c>
      <c r="K47" s="41" t="str">
        <f t="shared" si="6"/>
        <v xml:space="preserve"> - </v>
      </c>
      <c r="L47" s="41" t="str">
        <f t="shared" si="6"/>
        <v xml:space="preserve"> - </v>
      </c>
      <c r="M47" s="41" t="str">
        <f t="shared" si="6"/>
        <v xml:space="preserve"> - </v>
      </c>
      <c r="N47" s="41" t="str">
        <f t="shared" si="6"/>
        <v xml:space="preserve"> - </v>
      </c>
      <c r="O47" s="41" t="str">
        <f t="shared" si="6"/>
        <v xml:space="preserve"> - </v>
      </c>
    </row>
  </sheetData>
  <mergeCells count="3">
    <mergeCell ref="C5:D5"/>
    <mergeCell ref="C7:D7"/>
    <mergeCell ref="B10:E18"/>
  </mergeCells>
  <phoneticPr fontId="5" type="noConversion"/>
  <conditionalFormatting sqref="D45:O46">
    <cfRule type="cellIs" dxfId="3" priority="1" stopIfTrue="1" operator="lessThan">
      <formula>1</formula>
    </cfRule>
    <cfRule type="cellIs" dxfId="2" priority="2" stopIfTrue="1" operator="greaterThanOrEqual">
      <formula>1</formula>
    </cfRule>
  </conditionalFormatting>
  <conditionalFormatting sqref="D43:O44">
    <cfRule type="cellIs" dxfId="1" priority="3" stopIfTrue="1" operator="greaterThanOrEqual">
      <formula>0</formula>
    </cfRule>
    <cfRule type="cellIs" dxfId="0" priority="4" stopIfTrue="1" operator="lessThan">
      <formula>0</formula>
    </cfRule>
  </conditionalFormatting>
  <hyperlinks>
    <hyperlink ref="Q3" r:id="rId1"/>
  </hyperlinks>
  <pageMargins left="0.5" right="0.5" top="0.25" bottom="0.25" header="0.5" footer="0.25"/>
  <pageSetup scale="89" orientation="landscape"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Q22"/>
  <sheetViews>
    <sheetView showGridLines="0" workbookViewId="0">
      <selection activeCell="J29" sqref="J29"/>
    </sheetView>
  </sheetViews>
  <sheetFormatPr defaultRowHeight="12.75" x14ac:dyDescent="0.2"/>
  <cols>
    <col min="1" max="1" width="6.5703125" customWidth="1"/>
    <col min="2" max="2" width="22" customWidth="1"/>
    <col min="3" max="3" width="6.42578125" customWidth="1"/>
    <col min="4" max="15" width="8.7109375" customWidth="1"/>
    <col min="17" max="17" width="17.28515625" customWidth="1"/>
  </cols>
  <sheetData>
    <row r="1" spans="1:17" ht="20.25" x14ac:dyDescent="0.3">
      <c r="A1" s="22" t="s">
        <v>47</v>
      </c>
    </row>
    <row r="2" spans="1:17" ht="15.75" x14ac:dyDescent="0.25">
      <c r="A2" s="11"/>
      <c r="B2" s="2"/>
      <c r="C2" s="2"/>
      <c r="D2" s="2"/>
      <c r="E2" s="2"/>
      <c r="F2" s="2"/>
      <c r="G2" s="2"/>
    </row>
    <row r="3" spans="1:17" x14ac:dyDescent="0.2">
      <c r="A3" s="8" t="s">
        <v>56</v>
      </c>
      <c r="B3" s="2"/>
      <c r="C3" s="2"/>
      <c r="D3" s="2"/>
      <c r="E3" s="2"/>
      <c r="F3" s="2"/>
      <c r="G3" s="2"/>
      <c r="Q3" s="1"/>
    </row>
    <row r="4" spans="1:17" x14ac:dyDescent="0.2">
      <c r="A4" s="8" t="s">
        <v>48</v>
      </c>
      <c r="Q4" s="15"/>
    </row>
    <row r="5" spans="1:17" x14ac:dyDescent="0.2">
      <c r="A5" s="12" t="s">
        <v>49</v>
      </c>
      <c r="B5" s="2"/>
      <c r="C5" s="2"/>
      <c r="D5" s="8"/>
      <c r="E5" s="2"/>
      <c r="F5" s="2"/>
    </row>
    <row r="7" spans="1:17" ht="18" x14ac:dyDescent="0.25">
      <c r="A7" s="11" t="s">
        <v>21</v>
      </c>
      <c r="B7" s="2"/>
      <c r="C7" s="2"/>
      <c r="D7" s="8"/>
      <c r="E7" s="2"/>
      <c r="F7" s="2"/>
      <c r="G7" s="2"/>
      <c r="O7" s="18"/>
    </row>
    <row r="8" spans="1:17" x14ac:dyDescent="0.2">
      <c r="A8" s="34" t="s">
        <v>2</v>
      </c>
      <c r="B8" s="35" t="s">
        <v>0</v>
      </c>
      <c r="C8" s="36" t="s">
        <v>33</v>
      </c>
      <c r="D8" s="37" t="s">
        <v>7</v>
      </c>
      <c r="E8" s="37" t="s">
        <v>8</v>
      </c>
      <c r="F8" s="37" t="s">
        <v>9</v>
      </c>
      <c r="G8" s="37" t="s">
        <v>10</v>
      </c>
      <c r="H8" s="37" t="s">
        <v>11</v>
      </c>
      <c r="I8" s="37" t="s">
        <v>12</v>
      </c>
      <c r="J8" s="37" t="s">
        <v>13</v>
      </c>
      <c r="K8" s="37" t="s">
        <v>14</v>
      </c>
      <c r="L8" s="37" t="s">
        <v>15</v>
      </c>
      <c r="M8" s="37" t="s">
        <v>16</v>
      </c>
      <c r="N8" s="37" t="s">
        <v>17</v>
      </c>
      <c r="O8" s="37" t="s">
        <v>18</v>
      </c>
    </row>
    <row r="9" spans="1:17" x14ac:dyDescent="0.2">
      <c r="A9" s="6">
        <f>IF(ISBLANK(Report!A22)," - ",Report!A22)</f>
        <v>1.1000000000000001</v>
      </c>
      <c r="B9" t="str">
        <f>IF(ISBLANK(Report!B22)," - ",Report!B22)</f>
        <v>Task 1</v>
      </c>
      <c r="C9">
        <f>Report!C22</f>
        <v>3500</v>
      </c>
      <c r="D9" s="38">
        <v>0.15</v>
      </c>
      <c r="E9" s="38">
        <v>0.5</v>
      </c>
      <c r="F9" s="38">
        <v>1</v>
      </c>
      <c r="G9" s="38">
        <v>1</v>
      </c>
      <c r="H9" s="38">
        <v>1</v>
      </c>
      <c r="I9" s="38">
        <v>1</v>
      </c>
      <c r="J9" s="38">
        <v>1</v>
      </c>
      <c r="K9" s="38"/>
      <c r="L9" s="38"/>
      <c r="M9" s="38"/>
      <c r="N9" s="38"/>
      <c r="O9" s="38"/>
    </row>
    <row r="10" spans="1:17" x14ac:dyDescent="0.2">
      <c r="A10" s="6">
        <f>IF(ISBLANK(Report!A23)," - ",Report!A23)</f>
        <v>1.2</v>
      </c>
      <c r="B10" t="str">
        <f>IF(ISBLANK(Report!B23)," - ",Report!B23)</f>
        <v>Task 2</v>
      </c>
      <c r="C10">
        <f>Report!C23</f>
        <v>4200</v>
      </c>
      <c r="D10" s="38"/>
      <c r="E10" s="38">
        <v>0.25</v>
      </c>
      <c r="F10" s="38">
        <v>0.3</v>
      </c>
      <c r="G10" s="38">
        <v>0.6</v>
      </c>
      <c r="H10" s="38">
        <v>0.75</v>
      </c>
      <c r="I10" s="38">
        <v>0.9</v>
      </c>
      <c r="J10" s="38">
        <v>1</v>
      </c>
      <c r="K10" s="38"/>
      <c r="L10" s="38"/>
      <c r="M10" s="38"/>
      <c r="N10" s="38"/>
      <c r="O10" s="38"/>
    </row>
    <row r="11" spans="1:17" x14ac:dyDescent="0.2">
      <c r="A11" s="6">
        <f>IF(ISBLANK(Report!A24)," - ",Report!A24)</f>
        <v>1.3</v>
      </c>
      <c r="B11" t="str">
        <f>IF(ISBLANK(Report!B24)," - ",Report!B24)</f>
        <v>Task 3</v>
      </c>
      <c r="C11">
        <f>Report!C24</f>
        <v>4500</v>
      </c>
      <c r="D11" s="38"/>
      <c r="E11" s="38"/>
      <c r="F11" s="38">
        <v>0.25</v>
      </c>
      <c r="G11" s="38">
        <v>0.4</v>
      </c>
      <c r="H11" s="38">
        <v>0.5</v>
      </c>
      <c r="I11" s="38">
        <v>1</v>
      </c>
      <c r="J11" s="38">
        <v>1</v>
      </c>
      <c r="K11" s="38"/>
      <c r="L11" s="38"/>
      <c r="M11" s="38"/>
      <c r="N11" s="38"/>
      <c r="O11" s="38"/>
    </row>
    <row r="12" spans="1:17" x14ac:dyDescent="0.2">
      <c r="A12" s="6">
        <f>IF(ISBLANK(Report!A25)," - ",Report!A25)</f>
        <v>1.4</v>
      </c>
      <c r="B12" t="str">
        <f>IF(ISBLANK(Report!B25)," - ",Report!B25)</f>
        <v>Task 4</v>
      </c>
      <c r="C12">
        <f>Report!C25</f>
        <v>3300</v>
      </c>
      <c r="D12" s="38"/>
      <c r="E12" s="38"/>
      <c r="F12" s="38"/>
      <c r="G12" s="38"/>
      <c r="H12" s="38">
        <v>0.25</v>
      </c>
      <c r="I12" s="38">
        <v>0.8</v>
      </c>
      <c r="J12" s="38">
        <v>0.9</v>
      </c>
      <c r="K12" s="38"/>
      <c r="L12" s="38"/>
      <c r="M12" s="38"/>
      <c r="N12" s="38"/>
      <c r="O12" s="38"/>
    </row>
    <row r="13" spans="1:17" x14ac:dyDescent="0.2">
      <c r="A13" s="6">
        <f>IF(ISBLANK(Report!A26)," - ",Report!A26)</f>
        <v>1.5</v>
      </c>
      <c r="B13" t="str">
        <f>IF(ISBLANK(Report!B26)," - ",Report!B26)</f>
        <v>Task 5</v>
      </c>
      <c r="C13">
        <f>Report!C26</f>
        <v>3000</v>
      </c>
      <c r="D13" s="38"/>
      <c r="E13" s="38"/>
      <c r="F13" s="38"/>
      <c r="G13" s="38"/>
      <c r="H13" s="38"/>
      <c r="I13" s="38">
        <v>0.25</v>
      </c>
      <c r="J13" s="38">
        <v>0.75</v>
      </c>
      <c r="K13" s="38"/>
      <c r="L13" s="38"/>
      <c r="M13" s="38"/>
      <c r="N13" s="38"/>
      <c r="O13" s="38"/>
    </row>
    <row r="14" spans="1:17" x14ac:dyDescent="0.2">
      <c r="A14" s="6">
        <f>IF(ISBLANK(Report!A27)," - ",Report!A27)</f>
        <v>1.6</v>
      </c>
      <c r="B14" t="str">
        <f>IF(ISBLANK(Report!B27)," - ",Report!B27)</f>
        <v>Task 6</v>
      </c>
      <c r="C14">
        <f>Report!C27</f>
        <v>6700</v>
      </c>
      <c r="D14" s="38"/>
      <c r="E14" s="38"/>
      <c r="F14" s="38"/>
      <c r="G14" s="38"/>
      <c r="H14" s="38"/>
      <c r="I14" s="38"/>
      <c r="J14" s="38">
        <v>0.5</v>
      </c>
      <c r="K14" s="38"/>
      <c r="L14" s="38"/>
      <c r="M14" s="38"/>
      <c r="N14" s="38"/>
      <c r="O14" s="38"/>
    </row>
    <row r="15" spans="1:17" x14ac:dyDescent="0.2">
      <c r="A15" s="6" t="str">
        <f>IF(ISBLANK(Report!A28)," - ",Report!A28)</f>
        <v xml:space="preserve"> - </v>
      </c>
      <c r="B15" t="str">
        <f>IF(ISBLANK(Report!B28)," - ",Report!B28)</f>
        <v xml:space="preserve"> - </v>
      </c>
      <c r="C15">
        <f>Report!C28</f>
        <v>0</v>
      </c>
      <c r="D15" s="38"/>
      <c r="E15" s="38"/>
      <c r="F15" s="38"/>
      <c r="G15" s="38"/>
      <c r="H15" s="38"/>
      <c r="I15" s="38"/>
      <c r="J15" s="38"/>
      <c r="K15" s="38"/>
      <c r="L15" s="38"/>
      <c r="M15" s="38"/>
      <c r="N15" s="38"/>
      <c r="O15" s="38"/>
    </row>
    <row r="16" spans="1:17" x14ac:dyDescent="0.2">
      <c r="A16" s="6" t="str">
        <f>IF(ISBLANK(Report!A29)," - ",Report!A29)</f>
        <v xml:space="preserve"> - </v>
      </c>
      <c r="B16" t="str">
        <f>IF(ISBLANK(Report!B29)," - ",Report!B29)</f>
        <v xml:space="preserve"> - </v>
      </c>
      <c r="C16">
        <f>Report!C29</f>
        <v>0</v>
      </c>
      <c r="D16" s="38"/>
      <c r="E16" s="38"/>
      <c r="F16" s="38"/>
      <c r="G16" s="38"/>
      <c r="H16" s="38"/>
      <c r="I16" s="38"/>
      <c r="J16" s="38"/>
      <c r="K16" s="38"/>
      <c r="L16" s="38"/>
      <c r="M16" s="38"/>
      <c r="N16" s="38"/>
      <c r="O16" s="38"/>
    </row>
    <row r="17" spans="1:15" x14ac:dyDescent="0.2">
      <c r="A17" s="6" t="str">
        <f>IF(ISBLANK(Report!A30)," - ",Report!A30)</f>
        <v xml:space="preserve"> - </v>
      </c>
      <c r="B17" t="str">
        <f>IF(ISBLANK(Report!B30)," - ",Report!B30)</f>
        <v xml:space="preserve"> - </v>
      </c>
      <c r="C17">
        <f>Report!C30</f>
        <v>0</v>
      </c>
      <c r="D17" s="38"/>
      <c r="E17" s="38"/>
      <c r="F17" s="38"/>
      <c r="G17" s="38"/>
      <c r="H17" s="38"/>
      <c r="I17" s="38"/>
      <c r="J17" s="38"/>
      <c r="K17" s="38"/>
      <c r="L17" s="38"/>
      <c r="M17" s="38"/>
      <c r="N17" s="38"/>
      <c r="O17" s="38"/>
    </row>
    <row r="18" spans="1:15" x14ac:dyDescent="0.2">
      <c r="A18" s="6" t="str">
        <f>IF(ISBLANK(Report!A31)," - ",Report!A31)</f>
        <v xml:space="preserve"> - </v>
      </c>
      <c r="B18" t="str">
        <f>IF(ISBLANK(Report!B31)," - ",Report!B31)</f>
        <v xml:space="preserve"> - </v>
      </c>
      <c r="C18">
        <f>Report!C31</f>
        <v>0</v>
      </c>
      <c r="D18" s="38"/>
      <c r="E18" s="38"/>
      <c r="F18" s="38"/>
      <c r="G18" s="38"/>
      <c r="H18" s="38"/>
      <c r="I18" s="38"/>
      <c r="J18" s="38"/>
      <c r="K18" s="38"/>
      <c r="L18" s="38"/>
      <c r="M18" s="38"/>
      <c r="N18" s="38"/>
      <c r="O18" s="38"/>
    </row>
    <row r="19" spans="1:15" x14ac:dyDescent="0.2">
      <c r="A19" s="6" t="str">
        <f>IF(ISBLANK(Report!A32)," - ",Report!A32)</f>
        <v xml:space="preserve"> - </v>
      </c>
      <c r="B19" t="str">
        <f>IF(ISBLANK(Report!B32)," - ",Report!B32)</f>
        <v xml:space="preserve"> - </v>
      </c>
      <c r="C19">
        <f>Report!C32</f>
        <v>0</v>
      </c>
      <c r="D19" s="38"/>
      <c r="E19" s="38"/>
      <c r="F19" s="38"/>
      <c r="G19" s="38"/>
      <c r="H19" s="38"/>
      <c r="I19" s="38"/>
      <c r="J19" s="38"/>
      <c r="K19" s="38"/>
      <c r="L19" s="38"/>
      <c r="M19" s="38"/>
      <c r="N19" s="38"/>
      <c r="O19" s="38"/>
    </row>
    <row r="20" spans="1:15" x14ac:dyDescent="0.2">
      <c r="A20" s="6" t="str">
        <f>IF(ISBLANK(Report!A33)," - ",Report!A33)</f>
        <v xml:space="preserve"> - </v>
      </c>
      <c r="B20" t="str">
        <f>IF(ISBLANK(Report!B33)," - ",Report!B33)</f>
        <v xml:space="preserve"> - </v>
      </c>
      <c r="C20">
        <f>Report!C33</f>
        <v>0</v>
      </c>
      <c r="D20" s="38"/>
      <c r="E20" s="38"/>
      <c r="F20" s="38"/>
      <c r="G20" s="38"/>
      <c r="H20" s="38"/>
      <c r="I20" s="38"/>
      <c r="J20" s="38"/>
      <c r="K20" s="38"/>
      <c r="L20" s="38"/>
      <c r="M20" s="38"/>
      <c r="N20" s="38"/>
      <c r="O20" s="38"/>
    </row>
    <row r="21" spans="1:15" x14ac:dyDescent="0.2">
      <c r="A21" s="14" t="s">
        <v>35</v>
      </c>
      <c r="B21" s="4"/>
      <c r="C21" s="4"/>
      <c r="D21" s="4"/>
      <c r="E21" s="4"/>
      <c r="F21" s="4"/>
      <c r="G21" s="4"/>
      <c r="H21" s="4"/>
      <c r="I21" s="4"/>
      <c r="J21" s="4"/>
      <c r="K21" s="4"/>
      <c r="L21" s="4"/>
      <c r="M21" s="4"/>
      <c r="N21" s="4"/>
      <c r="O21" s="4"/>
    </row>
    <row r="22" spans="1:15" x14ac:dyDescent="0.2">
      <c r="C22" s="7" t="s">
        <v>19</v>
      </c>
      <c r="D22" s="21">
        <f>SUMPRODUCT(D9:D21,$C$9:$C$21)</f>
        <v>525</v>
      </c>
      <c r="E22" s="21">
        <f>SUMPRODUCT(E9:E21,$C$9:$C$21)</f>
        <v>2800</v>
      </c>
      <c r="F22" s="21">
        <f t="shared" ref="F22:O22" si="0">SUMPRODUCT(F9:F21,$C$9:$C$21)</f>
        <v>5885</v>
      </c>
      <c r="G22" s="21">
        <f t="shared" si="0"/>
        <v>7820</v>
      </c>
      <c r="H22" s="21">
        <f t="shared" si="0"/>
        <v>9725</v>
      </c>
      <c r="I22" s="21">
        <f t="shared" si="0"/>
        <v>15170</v>
      </c>
      <c r="J22" s="21">
        <f>SUMPRODUCT(J9:J21,$C$9:$C$21)</f>
        <v>20770</v>
      </c>
      <c r="K22" s="21">
        <f t="shared" si="0"/>
        <v>0</v>
      </c>
      <c r="L22" s="21">
        <f t="shared" si="0"/>
        <v>0</v>
      </c>
      <c r="M22" s="21">
        <f t="shared" si="0"/>
        <v>0</v>
      </c>
      <c r="N22" s="21">
        <f t="shared" si="0"/>
        <v>0</v>
      </c>
      <c r="O22" s="21">
        <f t="shared" si="0"/>
        <v>0</v>
      </c>
    </row>
  </sheetData>
  <phoneticPr fontId="5" type="noConversion"/>
  <pageMargins left="0.5" right="0.5" top="0.25" bottom="0.25" header="0.5" footer="0.25"/>
  <pageSetup scale="8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Q24"/>
  <sheetViews>
    <sheetView showGridLines="0" workbookViewId="0">
      <selection activeCell="J34" sqref="J34"/>
    </sheetView>
  </sheetViews>
  <sheetFormatPr defaultRowHeight="12.75" x14ac:dyDescent="0.2"/>
  <cols>
    <col min="1" max="1" width="6.5703125" customWidth="1"/>
    <col min="2" max="2" width="22" customWidth="1"/>
    <col min="3" max="3" width="6.42578125" customWidth="1"/>
    <col min="4" max="15" width="8.7109375" customWidth="1"/>
    <col min="17" max="17" width="17.28515625" customWidth="1"/>
  </cols>
  <sheetData>
    <row r="1" spans="1:17" ht="20.25" x14ac:dyDescent="0.3">
      <c r="A1" s="22" t="s">
        <v>58</v>
      </c>
    </row>
    <row r="2" spans="1:17" ht="15.75" x14ac:dyDescent="0.25">
      <c r="A2" s="11"/>
      <c r="B2" s="2"/>
      <c r="C2" s="2"/>
      <c r="D2" s="2"/>
      <c r="E2" s="2"/>
      <c r="F2" s="2"/>
      <c r="G2" s="2"/>
    </row>
    <row r="3" spans="1:17" x14ac:dyDescent="0.2">
      <c r="A3" s="8" t="s">
        <v>59</v>
      </c>
      <c r="B3" s="2"/>
      <c r="C3" s="2"/>
      <c r="D3" s="2"/>
      <c r="E3" s="2"/>
      <c r="F3" s="2"/>
      <c r="G3" s="2"/>
      <c r="Q3" s="1"/>
    </row>
    <row r="4" spans="1:17" x14ac:dyDescent="0.2">
      <c r="A4" s="8" t="s">
        <v>48</v>
      </c>
      <c r="Q4" s="15"/>
    </row>
    <row r="5" spans="1:17" x14ac:dyDescent="0.2">
      <c r="A5" s="12" t="s">
        <v>57</v>
      </c>
      <c r="B5" s="2"/>
      <c r="C5" s="2"/>
      <c r="D5" s="8"/>
      <c r="E5" s="2"/>
      <c r="F5" s="2"/>
    </row>
    <row r="7" spans="1:17" ht="18" x14ac:dyDescent="0.25">
      <c r="A7" s="11" t="s">
        <v>52</v>
      </c>
      <c r="B7" s="2"/>
      <c r="C7" s="2"/>
      <c r="D7" s="8"/>
      <c r="E7" s="2"/>
      <c r="F7" s="2"/>
      <c r="G7" s="2"/>
      <c r="O7" s="18"/>
    </row>
    <row r="8" spans="1:17" x14ac:dyDescent="0.2">
      <c r="A8" s="34" t="s">
        <v>2</v>
      </c>
      <c r="B8" s="35" t="s">
        <v>0</v>
      </c>
      <c r="C8" s="36"/>
      <c r="D8" s="37" t="s">
        <v>7</v>
      </c>
      <c r="E8" s="37" t="s">
        <v>8</v>
      </c>
      <c r="F8" s="37" t="s">
        <v>9</v>
      </c>
      <c r="G8" s="37" t="s">
        <v>10</v>
      </c>
      <c r="H8" s="37" t="s">
        <v>11</v>
      </c>
      <c r="I8" s="37" t="s">
        <v>12</v>
      </c>
      <c r="J8" s="37" t="s">
        <v>13</v>
      </c>
      <c r="K8" s="37" t="s">
        <v>14</v>
      </c>
      <c r="L8" s="37" t="s">
        <v>15</v>
      </c>
      <c r="M8" s="37" t="s">
        <v>16</v>
      </c>
      <c r="N8" s="37" t="s">
        <v>17</v>
      </c>
      <c r="O8" s="37" t="s">
        <v>18</v>
      </c>
    </row>
    <row r="9" spans="1:17" x14ac:dyDescent="0.2">
      <c r="A9" s="6">
        <f>IF(ISBLANK(Report!A22)," - ",Report!A22)</f>
        <v>1.1000000000000001</v>
      </c>
      <c r="B9" t="str">
        <f>IF(ISBLANK(Report!B22)," - ",Report!B22)</f>
        <v>Task 1</v>
      </c>
      <c r="D9" s="33">
        <v>800</v>
      </c>
      <c r="E9" s="33">
        <v>250</v>
      </c>
      <c r="F9" s="33">
        <v>1500</v>
      </c>
      <c r="G9" s="33"/>
      <c r="H9" s="33"/>
      <c r="I9" s="33"/>
      <c r="J9" s="33"/>
      <c r="K9" s="33"/>
      <c r="L9" s="33"/>
      <c r="M9" s="33"/>
      <c r="N9" s="33"/>
      <c r="O9" s="33"/>
    </row>
    <row r="10" spans="1:17" x14ac:dyDescent="0.2">
      <c r="A10" s="6">
        <f>IF(ISBLANK(Report!A23)," - ",Report!A23)</f>
        <v>1.2</v>
      </c>
      <c r="B10" t="str">
        <f>IF(ISBLANK(Report!B23)," - ",Report!B23)</f>
        <v>Task 2</v>
      </c>
      <c r="D10" s="30"/>
      <c r="E10" s="30">
        <v>900</v>
      </c>
      <c r="F10" s="30">
        <v>700</v>
      </c>
      <c r="G10" s="30">
        <v>1200</v>
      </c>
      <c r="H10" s="30">
        <v>1700</v>
      </c>
      <c r="I10" s="30"/>
      <c r="J10" s="30"/>
      <c r="K10" s="30"/>
      <c r="L10" s="30"/>
      <c r="M10" s="30"/>
      <c r="N10" s="30"/>
      <c r="O10" s="30"/>
    </row>
    <row r="11" spans="1:17" x14ac:dyDescent="0.2">
      <c r="A11" s="6">
        <f>IF(ISBLANK(Report!A24)," - ",Report!A24)</f>
        <v>1.3</v>
      </c>
      <c r="B11" t="str">
        <f>IF(ISBLANK(Report!B24)," - ",Report!B24)</f>
        <v>Task 3</v>
      </c>
      <c r="D11" s="30"/>
      <c r="E11" s="30"/>
      <c r="F11" s="30">
        <v>300</v>
      </c>
      <c r="G11" s="30">
        <v>300</v>
      </c>
      <c r="H11" s="30">
        <v>1250</v>
      </c>
      <c r="I11" s="30">
        <v>1500</v>
      </c>
      <c r="J11" s="30"/>
      <c r="K11" s="30"/>
      <c r="L11" s="30"/>
      <c r="M11" s="30"/>
      <c r="N11" s="30"/>
      <c r="O11" s="30"/>
    </row>
    <row r="12" spans="1:17" x14ac:dyDescent="0.2">
      <c r="A12" s="6">
        <f>IF(ISBLANK(Report!A25)," - ",Report!A25)</f>
        <v>1.4</v>
      </c>
      <c r="B12" t="str">
        <f>IF(ISBLANK(Report!B25)," - ",Report!B25)</f>
        <v>Task 4</v>
      </c>
      <c r="D12" s="30"/>
      <c r="E12" s="30"/>
      <c r="F12" s="30">
        <v>100</v>
      </c>
      <c r="G12" s="30">
        <v>500</v>
      </c>
      <c r="H12" s="30">
        <v>900</v>
      </c>
      <c r="I12" s="30">
        <v>700</v>
      </c>
      <c r="J12" s="30">
        <v>400</v>
      </c>
      <c r="K12" s="30"/>
      <c r="L12" s="30"/>
      <c r="M12" s="30"/>
      <c r="N12" s="30"/>
      <c r="O12" s="30"/>
    </row>
    <row r="13" spans="1:17" x14ac:dyDescent="0.2">
      <c r="A13" s="6">
        <f>IF(ISBLANK(Report!A26)," - ",Report!A26)</f>
        <v>1.5</v>
      </c>
      <c r="B13" t="str">
        <f>IF(ISBLANK(Report!B26)," - ",Report!B26)</f>
        <v>Task 5</v>
      </c>
      <c r="D13" s="30"/>
      <c r="E13" s="30"/>
      <c r="F13" s="30"/>
      <c r="G13" s="30"/>
      <c r="H13" s="30">
        <v>400</v>
      </c>
      <c r="I13" s="30">
        <v>600</v>
      </c>
      <c r="J13" s="30">
        <v>500</v>
      </c>
      <c r="K13" s="30"/>
      <c r="L13" s="30"/>
      <c r="M13" s="30"/>
      <c r="N13" s="30"/>
      <c r="O13" s="30"/>
    </row>
    <row r="14" spans="1:17" x14ac:dyDescent="0.2">
      <c r="A14" s="6">
        <f>IF(ISBLANK(Report!A27)," - ",Report!A27)</f>
        <v>1.6</v>
      </c>
      <c r="B14" t="str">
        <f>IF(ISBLANK(Report!B27)," - ",Report!B27)</f>
        <v>Task 6</v>
      </c>
      <c r="D14" s="30"/>
      <c r="E14" s="30"/>
      <c r="F14" s="30"/>
      <c r="G14" s="30"/>
      <c r="H14" s="30"/>
      <c r="I14" s="30"/>
      <c r="J14" s="30"/>
      <c r="K14" s="30"/>
      <c r="L14" s="30"/>
      <c r="M14" s="30"/>
      <c r="N14" s="30"/>
      <c r="O14" s="30"/>
    </row>
    <row r="15" spans="1:17" x14ac:dyDescent="0.2">
      <c r="A15" s="6" t="str">
        <f>IF(ISBLANK(Report!A28)," - ",Report!A28)</f>
        <v xml:space="preserve"> - </v>
      </c>
      <c r="B15" t="str">
        <f>IF(ISBLANK(Report!B28)," - ",Report!B28)</f>
        <v xml:space="preserve"> - </v>
      </c>
      <c r="D15" s="30"/>
      <c r="E15" s="30"/>
      <c r="F15" s="30"/>
      <c r="G15" s="30"/>
      <c r="H15" s="30"/>
      <c r="I15" s="30"/>
      <c r="J15" s="30"/>
      <c r="K15" s="30"/>
      <c r="L15" s="30"/>
      <c r="M15" s="30"/>
      <c r="N15" s="30"/>
      <c r="O15" s="30"/>
    </row>
    <row r="16" spans="1:17" x14ac:dyDescent="0.2">
      <c r="A16" s="6" t="str">
        <f>IF(ISBLANK(Report!A29)," - ",Report!A29)</f>
        <v xml:space="preserve"> - </v>
      </c>
      <c r="B16" t="str">
        <f>IF(ISBLANK(Report!B29)," - ",Report!B29)</f>
        <v xml:space="preserve"> - </v>
      </c>
      <c r="D16" s="30"/>
      <c r="E16" s="30"/>
      <c r="F16" s="30"/>
      <c r="G16" s="30"/>
      <c r="H16" s="30"/>
      <c r="I16" s="30"/>
      <c r="J16" s="30"/>
      <c r="K16" s="30"/>
      <c r="L16" s="30"/>
      <c r="M16" s="30"/>
      <c r="N16" s="30"/>
      <c r="O16" s="30"/>
    </row>
    <row r="17" spans="1:15" x14ac:dyDescent="0.2">
      <c r="A17" s="6" t="str">
        <f>IF(ISBLANK(Report!A30)," - ",Report!A30)</f>
        <v xml:space="preserve"> - </v>
      </c>
      <c r="B17" t="str">
        <f>IF(ISBLANK(Report!B30)," - ",Report!B30)</f>
        <v xml:space="preserve"> - </v>
      </c>
      <c r="D17" s="30"/>
      <c r="E17" s="30"/>
      <c r="F17" s="30"/>
      <c r="G17" s="30"/>
      <c r="H17" s="30"/>
      <c r="I17" s="30"/>
      <c r="J17" s="30"/>
      <c r="K17" s="30"/>
      <c r="L17" s="30"/>
      <c r="M17" s="30"/>
      <c r="N17" s="30"/>
      <c r="O17" s="30"/>
    </row>
    <row r="18" spans="1:15" x14ac:dyDescent="0.2">
      <c r="A18" s="6" t="str">
        <f>IF(ISBLANK(Report!A31)," - ",Report!A31)</f>
        <v xml:space="preserve"> - </v>
      </c>
      <c r="B18" t="str">
        <f>IF(ISBLANK(Report!B31)," - ",Report!B31)</f>
        <v xml:space="preserve"> - </v>
      </c>
      <c r="D18" s="30"/>
      <c r="E18" s="30"/>
      <c r="F18" s="30"/>
      <c r="G18" s="30"/>
      <c r="H18" s="30"/>
      <c r="I18" s="30"/>
      <c r="J18" s="30"/>
      <c r="K18" s="30"/>
      <c r="L18" s="30"/>
      <c r="M18" s="30"/>
      <c r="N18" s="30"/>
      <c r="O18" s="30"/>
    </row>
    <row r="19" spans="1:15" x14ac:dyDescent="0.2">
      <c r="A19" s="6" t="str">
        <f>IF(ISBLANK(Report!A32)," - ",Report!A32)</f>
        <v xml:space="preserve"> - </v>
      </c>
      <c r="B19" t="str">
        <f>IF(ISBLANK(Report!B32)," - ",Report!B32)</f>
        <v xml:space="preserve"> - </v>
      </c>
      <c r="D19" s="30"/>
      <c r="E19" s="30"/>
      <c r="F19" s="30"/>
      <c r="G19" s="30"/>
      <c r="H19" s="30"/>
      <c r="I19" s="30"/>
      <c r="J19" s="30"/>
      <c r="K19" s="30"/>
      <c r="L19" s="30"/>
      <c r="M19" s="30"/>
      <c r="N19" s="30"/>
      <c r="O19" s="30"/>
    </row>
    <row r="20" spans="1:15" x14ac:dyDescent="0.2">
      <c r="A20" s="6" t="str">
        <f>IF(ISBLANK(Report!A33)," - ",Report!A33)</f>
        <v xml:space="preserve"> - </v>
      </c>
      <c r="B20" t="str">
        <f>IF(ISBLANK(Report!B33)," - ",Report!B33)</f>
        <v xml:space="preserve"> - </v>
      </c>
      <c r="D20" s="30"/>
      <c r="E20" s="30"/>
      <c r="F20" s="30"/>
      <c r="G20" s="30"/>
      <c r="H20" s="30"/>
      <c r="I20" s="30"/>
      <c r="J20" s="30"/>
      <c r="K20" s="30"/>
      <c r="L20" s="30"/>
      <c r="M20" s="30"/>
      <c r="N20" s="30"/>
      <c r="O20" s="30"/>
    </row>
    <row r="21" spans="1:15" x14ac:dyDescent="0.2">
      <c r="A21" s="14" t="s">
        <v>35</v>
      </c>
      <c r="B21" s="4"/>
      <c r="C21" s="4"/>
      <c r="D21" s="4"/>
      <c r="E21" s="4"/>
      <c r="F21" s="4"/>
      <c r="G21" s="4"/>
      <c r="H21" s="4"/>
      <c r="I21" s="4"/>
      <c r="J21" s="4"/>
      <c r="K21" s="4"/>
      <c r="L21" s="4"/>
      <c r="M21" s="4"/>
      <c r="N21" s="4"/>
      <c r="O21" s="4"/>
    </row>
    <row r="22" spans="1:15" x14ac:dyDescent="0.2">
      <c r="C22" s="13" t="s">
        <v>55</v>
      </c>
      <c r="D22" s="21">
        <f t="shared" ref="D22:O22" si="0">SUM(D9:D21)</f>
        <v>800</v>
      </c>
      <c r="E22" s="21">
        <f t="shared" si="0"/>
        <v>1150</v>
      </c>
      <c r="F22" s="21">
        <f t="shared" si="0"/>
        <v>2600</v>
      </c>
      <c r="G22" s="21">
        <f t="shared" si="0"/>
        <v>2000</v>
      </c>
      <c r="H22" s="21">
        <f t="shared" si="0"/>
        <v>4250</v>
      </c>
      <c r="I22" s="21">
        <f t="shared" si="0"/>
        <v>2800</v>
      </c>
      <c r="J22" s="21">
        <f t="shared" si="0"/>
        <v>900</v>
      </c>
      <c r="K22" s="21">
        <f t="shared" si="0"/>
        <v>0</v>
      </c>
      <c r="L22" s="21">
        <f t="shared" si="0"/>
        <v>0</v>
      </c>
      <c r="M22" s="21">
        <f t="shared" si="0"/>
        <v>0</v>
      </c>
      <c r="N22" s="21">
        <f t="shared" si="0"/>
        <v>0</v>
      </c>
      <c r="O22" s="21">
        <f t="shared" si="0"/>
        <v>0</v>
      </c>
    </row>
    <row r="24" spans="1:15" x14ac:dyDescent="0.2">
      <c r="C24" s="7" t="s">
        <v>20</v>
      </c>
      <c r="D24" s="39">
        <f>SUM($D22:D22)</f>
        <v>800</v>
      </c>
      <c r="E24" s="39">
        <f>SUM($D22:E22)</f>
        <v>1950</v>
      </c>
      <c r="F24" s="39">
        <f>SUM($D22:F22)</f>
        <v>4550</v>
      </c>
      <c r="G24" s="39">
        <f>SUM($D22:G22)</f>
        <v>6550</v>
      </c>
      <c r="H24" s="39">
        <f>SUM($D22:H22)</f>
        <v>10800</v>
      </c>
      <c r="I24" s="39">
        <f>SUM($D22:I22)</f>
        <v>13600</v>
      </c>
      <c r="J24" s="39">
        <f>SUM($D22:J22)</f>
        <v>14500</v>
      </c>
      <c r="K24" s="39">
        <f>SUM($D22:K22)</f>
        <v>14500</v>
      </c>
      <c r="L24" s="39">
        <f>SUM($D22:L22)</f>
        <v>14500</v>
      </c>
      <c r="M24" s="39">
        <f>SUM($D22:M22)</f>
        <v>14500</v>
      </c>
      <c r="N24" s="39">
        <f>SUM($D22:N22)</f>
        <v>14500</v>
      </c>
      <c r="O24" s="39">
        <f>SUM($D22:O22)</f>
        <v>14500</v>
      </c>
    </row>
  </sheetData>
  <phoneticPr fontId="5" type="noConversion"/>
  <pageMargins left="0.5" right="0.5" top="0.25" bottom="0.25" header="0.5" footer="0.25"/>
  <pageSetup scale="89"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Q16"/>
  <sheetViews>
    <sheetView showGridLines="0" workbookViewId="0">
      <selection activeCell="P23" sqref="P23"/>
    </sheetView>
  </sheetViews>
  <sheetFormatPr defaultRowHeight="12.75" x14ac:dyDescent="0.2"/>
  <cols>
    <col min="2" max="2" width="14.140625" customWidth="1"/>
    <col min="3" max="3" width="17" customWidth="1"/>
    <col min="4" max="4" width="14" customWidth="1"/>
    <col min="5" max="5" width="12.7109375" customWidth="1"/>
    <col min="6" max="6" width="15.28515625" customWidth="1"/>
    <col min="7" max="7" width="6.42578125" customWidth="1"/>
    <col min="8" max="8" width="10" customWidth="1"/>
    <col min="9" max="9" width="16.7109375" customWidth="1"/>
    <col min="10" max="10" width="13.5703125" customWidth="1"/>
    <col min="11" max="11" width="13.7109375" customWidth="1"/>
  </cols>
  <sheetData>
    <row r="2" spans="2:17" ht="34.5" customHeight="1" x14ac:dyDescent="0.2">
      <c r="B2" s="72" t="s">
        <v>71</v>
      </c>
      <c r="C2" s="73"/>
      <c r="D2" s="73"/>
      <c r="E2" s="73"/>
      <c r="F2" s="74"/>
    </row>
    <row r="3" spans="2:17" ht="21.75" customHeight="1" x14ac:dyDescent="0.25">
      <c r="B3" s="75" t="s">
        <v>63</v>
      </c>
      <c r="C3" s="59" t="s">
        <v>64</v>
      </c>
      <c r="D3" s="59" t="s">
        <v>65</v>
      </c>
      <c r="E3" s="75" t="s">
        <v>66</v>
      </c>
      <c r="F3" s="59" t="s">
        <v>67</v>
      </c>
      <c r="H3" s="79" t="s">
        <v>68</v>
      </c>
      <c r="I3" s="79"/>
      <c r="J3" s="79"/>
      <c r="K3" s="79"/>
    </row>
    <row r="4" spans="2:17" ht="21.75" customHeight="1" x14ac:dyDescent="0.25">
      <c r="B4" s="75"/>
      <c r="C4" s="59" t="s">
        <v>72</v>
      </c>
      <c r="D4" s="59" t="s">
        <v>73</v>
      </c>
      <c r="E4" s="75"/>
      <c r="F4" s="59" t="s">
        <v>74</v>
      </c>
      <c r="H4" s="79" t="s">
        <v>69</v>
      </c>
      <c r="I4" s="79"/>
      <c r="J4" s="79"/>
      <c r="K4" s="79"/>
    </row>
    <row r="5" spans="2:17" ht="17.25" customHeight="1" x14ac:dyDescent="0.2">
      <c r="B5" s="68">
        <v>1</v>
      </c>
      <c r="C5" s="61">
        <v>100000</v>
      </c>
      <c r="D5" s="61">
        <v>120000</v>
      </c>
      <c r="E5" s="62">
        <v>1</v>
      </c>
      <c r="F5" s="61">
        <f>E5*C5</f>
        <v>100000</v>
      </c>
      <c r="H5" s="79" t="s">
        <v>70</v>
      </c>
      <c r="I5" s="79"/>
      <c r="J5" s="79"/>
      <c r="K5" s="79"/>
    </row>
    <row r="6" spans="2:17" ht="17.25" customHeight="1" x14ac:dyDescent="0.2">
      <c r="B6" s="68">
        <v>2</v>
      </c>
      <c r="C6" s="61">
        <v>100000</v>
      </c>
      <c r="D6" s="61">
        <v>110000</v>
      </c>
      <c r="E6" s="62">
        <v>1</v>
      </c>
      <c r="F6" s="61">
        <f t="shared" ref="F6:F14" si="0">E6*C6</f>
        <v>100000</v>
      </c>
    </row>
    <row r="7" spans="2:17" ht="17.25" customHeight="1" x14ac:dyDescent="0.2">
      <c r="B7" s="68">
        <v>3</v>
      </c>
      <c r="C7" s="61">
        <v>100000</v>
      </c>
      <c r="D7" s="61">
        <v>80000</v>
      </c>
      <c r="E7" s="62">
        <v>0.9</v>
      </c>
      <c r="F7" s="61">
        <f t="shared" si="0"/>
        <v>90000</v>
      </c>
      <c r="H7" s="64" t="s">
        <v>75</v>
      </c>
      <c r="I7" s="65">
        <f>C15</f>
        <v>1000000</v>
      </c>
    </row>
    <row r="8" spans="2:17" ht="17.25" customHeight="1" x14ac:dyDescent="0.2">
      <c r="B8" s="68">
        <v>4</v>
      </c>
      <c r="C8" s="61">
        <v>100000</v>
      </c>
      <c r="D8" s="61">
        <v>125000</v>
      </c>
      <c r="E8" s="62">
        <v>0.8</v>
      </c>
      <c r="F8" s="61">
        <f t="shared" si="0"/>
        <v>80000</v>
      </c>
      <c r="H8" s="64" t="s">
        <v>76</v>
      </c>
      <c r="I8" s="65">
        <v>500000</v>
      </c>
    </row>
    <row r="9" spans="2:17" ht="17.25" customHeight="1" x14ac:dyDescent="0.2">
      <c r="B9" s="68">
        <v>5</v>
      </c>
      <c r="C9" s="61">
        <v>100000</v>
      </c>
      <c r="D9" s="61">
        <v>75000</v>
      </c>
      <c r="E9" s="62">
        <v>0.5</v>
      </c>
      <c r="F9" s="61">
        <f t="shared" si="0"/>
        <v>50000</v>
      </c>
      <c r="H9" s="64" t="s">
        <v>77</v>
      </c>
      <c r="I9" s="65">
        <f>D15</f>
        <v>510000</v>
      </c>
    </row>
    <row r="10" spans="2:17" ht="17.25" customHeight="1" x14ac:dyDescent="0.2">
      <c r="B10" s="60">
        <v>6</v>
      </c>
      <c r="C10" s="61">
        <v>100000</v>
      </c>
      <c r="D10" s="61">
        <v>0</v>
      </c>
      <c r="E10" s="62">
        <v>0</v>
      </c>
      <c r="F10" s="61">
        <f t="shared" si="0"/>
        <v>0</v>
      </c>
      <c r="H10" s="64" t="s">
        <v>78</v>
      </c>
      <c r="I10" s="65">
        <f>F15</f>
        <v>420000</v>
      </c>
    </row>
    <row r="11" spans="2:17" ht="17.25" customHeight="1" x14ac:dyDescent="0.2">
      <c r="B11" s="60">
        <v>7</v>
      </c>
      <c r="C11" s="61">
        <v>100000</v>
      </c>
      <c r="D11" s="61">
        <v>0</v>
      </c>
      <c r="E11" s="62">
        <v>0</v>
      </c>
      <c r="F11" s="61">
        <f t="shared" si="0"/>
        <v>0</v>
      </c>
    </row>
    <row r="12" spans="2:17" ht="17.25" customHeight="1" x14ac:dyDescent="0.2">
      <c r="B12" s="60">
        <v>8</v>
      </c>
      <c r="C12" s="61">
        <v>100000</v>
      </c>
      <c r="D12" s="61">
        <v>0</v>
      </c>
      <c r="E12" s="62">
        <v>0</v>
      </c>
      <c r="F12" s="61">
        <f t="shared" si="0"/>
        <v>0</v>
      </c>
      <c r="H12" s="76" t="s">
        <v>30</v>
      </c>
      <c r="I12" s="77" t="s">
        <v>30</v>
      </c>
      <c r="J12" s="78" t="s">
        <v>30</v>
      </c>
      <c r="K12" s="66">
        <f>I10-I9</f>
        <v>-90000</v>
      </c>
      <c r="Q12" s="13"/>
    </row>
    <row r="13" spans="2:17" ht="17.25" customHeight="1" x14ac:dyDescent="0.2">
      <c r="B13" s="60">
        <v>9</v>
      </c>
      <c r="C13" s="61">
        <v>100000</v>
      </c>
      <c r="D13" s="61">
        <v>0</v>
      </c>
      <c r="E13" s="62">
        <v>0</v>
      </c>
      <c r="F13" s="61">
        <f t="shared" si="0"/>
        <v>0</v>
      </c>
      <c r="H13" s="76" t="s">
        <v>31</v>
      </c>
      <c r="I13" s="77" t="s">
        <v>31</v>
      </c>
      <c r="J13" s="78" t="s">
        <v>31</v>
      </c>
      <c r="K13" s="67">
        <f>I10/I9</f>
        <v>0.82352941176470584</v>
      </c>
      <c r="Q13" s="13"/>
    </row>
    <row r="14" spans="2:17" ht="17.25" customHeight="1" x14ac:dyDescent="0.2">
      <c r="B14" s="60">
        <v>10</v>
      </c>
      <c r="C14" s="61">
        <v>100000</v>
      </c>
      <c r="D14" s="61">
        <v>0</v>
      </c>
      <c r="E14" s="62">
        <v>0</v>
      </c>
      <c r="F14" s="61">
        <f t="shared" si="0"/>
        <v>0</v>
      </c>
      <c r="H14" s="76" t="s">
        <v>29</v>
      </c>
      <c r="I14" s="77" t="s">
        <v>29</v>
      </c>
      <c r="J14" s="78" t="s">
        <v>29</v>
      </c>
      <c r="K14" s="66">
        <f>I10-I8</f>
        <v>-80000</v>
      </c>
      <c r="Q14" s="13"/>
    </row>
    <row r="15" spans="2:17" ht="17.25" customHeight="1" x14ac:dyDescent="0.2">
      <c r="B15" s="63" t="s">
        <v>75</v>
      </c>
      <c r="C15" s="61">
        <f>SUM(C5:C14)</f>
        <v>1000000</v>
      </c>
      <c r="D15" s="61">
        <f>SUM(D5:D14)</f>
        <v>510000</v>
      </c>
      <c r="E15" s="62"/>
      <c r="F15" s="61">
        <f>SUM(F5:F14)</f>
        <v>420000</v>
      </c>
      <c r="H15" s="76" t="s">
        <v>32</v>
      </c>
      <c r="I15" s="77" t="s">
        <v>32</v>
      </c>
      <c r="J15" s="78" t="s">
        <v>32</v>
      </c>
      <c r="K15" s="67">
        <f>I10/I8</f>
        <v>0.84</v>
      </c>
      <c r="Q15" s="13"/>
    </row>
    <row r="16" spans="2:17" x14ac:dyDescent="0.2">
      <c r="Q16" s="13"/>
    </row>
  </sheetData>
  <mergeCells count="10">
    <mergeCell ref="H14:J14"/>
    <mergeCell ref="H15:J15"/>
    <mergeCell ref="H3:K3"/>
    <mergeCell ref="H4:K4"/>
    <mergeCell ref="H5:K5"/>
    <mergeCell ref="B2:F2"/>
    <mergeCell ref="B3:B4"/>
    <mergeCell ref="E3:E4"/>
    <mergeCell ref="H12:J12"/>
    <mergeCell ref="H13:J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Report</vt:lpstr>
      <vt:lpstr>EV</vt:lpstr>
      <vt:lpstr>AC</vt:lpstr>
      <vt:lpstr>Simple EVA Table</vt:lpstr>
      <vt:lpstr>AC!Print_Area</vt:lpstr>
      <vt:lpstr>EV!Print_Area</vt:lpstr>
      <vt:lpstr>Report!Print_Area</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 Value Management Template</dc:title>
  <dc:creator>www.vertex42.com</dc:creator>
  <dc:description>(c) 2012 Vertex42 LLC. All Rights Reserved.</dc:description>
  <cp:lastModifiedBy>rmdavids</cp:lastModifiedBy>
  <cp:lastPrinted>2011-07-18T20:50:15Z</cp:lastPrinted>
  <dcterms:created xsi:type="dcterms:W3CDTF">2010-01-09T00:01:03Z</dcterms:created>
  <dcterms:modified xsi:type="dcterms:W3CDTF">2015-07-01T18:35:18Z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 Vertex42 LLC</vt:lpwstr>
  </property>
  <property fmtid="{D5CDD505-2E9C-101B-9397-08002B2CF9AE}" pid="3" name="Version">
    <vt:lpwstr>1.0.0</vt:lpwstr>
  </property>
</Properties>
</file>