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erico\Documents\RICOTÍ\ADEMUZ\ARTÍCULOS\Testing GPS\DIVISION DE PAPER\Para enviar a MethodsEcolEvol\Para Github\"/>
    </mc:Choice>
  </mc:AlternateContent>
  <bookViews>
    <workbookView xWindow="0" yWindow="0" windowWidth="15345" windowHeight="4635"/>
  </bookViews>
  <sheets>
    <sheet name="Datos T-test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2" l="1"/>
  <c r="H21" i="2"/>
  <c r="I21" i="2" s="1"/>
  <c r="G21" i="2"/>
  <c r="M21" i="2" s="1"/>
  <c r="N21" i="2" s="1"/>
  <c r="K27" i="2" l="1"/>
  <c r="K26" i="2"/>
  <c r="K25" i="2"/>
  <c r="K24" i="2"/>
  <c r="K23" i="2"/>
  <c r="K22" i="2"/>
  <c r="K20" i="2"/>
  <c r="K19" i="2"/>
  <c r="K18" i="2"/>
  <c r="M18" i="2"/>
  <c r="H20" i="2"/>
  <c r="I20" i="2" s="1"/>
  <c r="G20" i="2"/>
  <c r="M20" i="2" s="1"/>
  <c r="N20" i="2" s="1"/>
  <c r="H19" i="2"/>
  <c r="I19" i="2" s="1"/>
  <c r="G19" i="2"/>
  <c r="M19" i="2" s="1"/>
  <c r="N19" i="2" s="1"/>
  <c r="H18" i="2"/>
  <c r="I18" i="2" s="1"/>
  <c r="H25" i="2"/>
  <c r="I25" i="2" s="1"/>
  <c r="G25" i="2"/>
  <c r="M25" i="2" s="1"/>
  <c r="N25" i="2" s="1"/>
  <c r="H24" i="2"/>
  <c r="I24" i="2" s="1"/>
  <c r="G24" i="2"/>
  <c r="M24" i="2" s="1"/>
  <c r="N24" i="2" s="1"/>
  <c r="H23" i="2"/>
  <c r="I23" i="2" s="1"/>
  <c r="G23" i="2"/>
  <c r="M23" i="2" s="1"/>
  <c r="N23" i="2" s="1"/>
  <c r="H27" i="2"/>
  <c r="I27" i="2" s="1"/>
  <c r="G27" i="2"/>
  <c r="M27" i="2" s="1"/>
  <c r="N27" i="2" s="1"/>
  <c r="H26" i="2"/>
  <c r="I26" i="2" s="1"/>
  <c r="G26" i="2"/>
  <c r="M26" i="2" s="1"/>
  <c r="N26" i="2" s="1"/>
  <c r="H22" i="2"/>
  <c r="I22" i="2" s="1"/>
  <c r="G22" i="2"/>
  <c r="M22" i="2" s="1"/>
  <c r="N22" i="2" s="1"/>
  <c r="P22" i="2" l="1"/>
  <c r="O24" i="2"/>
  <c r="O22" i="2"/>
  <c r="O20" i="2"/>
  <c r="J22" i="2"/>
  <c r="J18" i="2"/>
  <c r="N18" i="2"/>
  <c r="O8" i="2"/>
  <c r="M8" i="2"/>
  <c r="H8" i="2"/>
  <c r="H9" i="2"/>
  <c r="H10" i="2"/>
  <c r="H11" i="2"/>
  <c r="G8" i="2"/>
  <c r="G9" i="2"/>
  <c r="G10" i="2"/>
  <c r="G11" i="2"/>
  <c r="O18" i="2" l="1"/>
  <c r="P18" i="2"/>
  <c r="H7" i="2"/>
  <c r="G7" i="2"/>
  <c r="H6" i="2"/>
  <c r="G6" i="2"/>
  <c r="H5" i="2"/>
  <c r="G5" i="2"/>
  <c r="H4" i="2"/>
  <c r="G4" i="2"/>
  <c r="H3" i="2"/>
  <c r="G3" i="2"/>
  <c r="H2" i="2"/>
  <c r="G2" i="2"/>
</calcChain>
</file>

<file path=xl/sharedStrings.xml><?xml version="1.0" encoding="utf-8"?>
<sst xmlns="http://schemas.openxmlformats.org/spreadsheetml/2006/main" count="90" uniqueCount="43">
  <si>
    <t>2A365983</t>
  </si>
  <si>
    <t>2A365994</t>
  </si>
  <si>
    <t>2A491457</t>
  </si>
  <si>
    <t>2A514005</t>
  </si>
  <si>
    <t>2A514208</t>
  </si>
  <si>
    <t>2A514209</t>
  </si>
  <si>
    <t>2A514211</t>
  </si>
  <si>
    <t>2A514212</t>
  </si>
  <si>
    <t>2A514214</t>
  </si>
  <si>
    <t>Individuo</t>
  </si>
  <si>
    <t>Dif_Peso</t>
  </si>
  <si>
    <t>Tiempo (días)</t>
  </si>
  <si>
    <t>N</t>
  </si>
  <si>
    <t>Captura 2</t>
  </si>
  <si>
    <t>Captura 3</t>
  </si>
  <si>
    <t>Peso_2</t>
  </si>
  <si>
    <t>Peso_1</t>
  </si>
  <si>
    <t>Captura_1</t>
  </si>
  <si>
    <t>Peso_3</t>
  </si>
  <si>
    <t>GPS</t>
  </si>
  <si>
    <t>S</t>
  </si>
  <si>
    <t>?</t>
  </si>
  <si>
    <t>2A185141*</t>
  </si>
  <si>
    <t>% cambio de peso</t>
  </si>
  <si>
    <t>Media</t>
  </si>
  <si>
    <t>cambio de peso diario</t>
  </si>
  <si>
    <t>%cambio peso diario</t>
  </si>
  <si>
    <t>Fecha media</t>
  </si>
  <si>
    <t>Dia Medio</t>
  </si>
  <si>
    <t>en rojo usados por Pedro</t>
  </si>
  <si>
    <t>* Tiene una tercera recaptura con peso = 39, PERO MEJOR USAR SOLO LA PRIMERA RECAPTURA PARA CALCULAR LA PERDIDA DE PESO EN UN PERIODO MAS CORTO</t>
  </si>
  <si>
    <t>Dias con mochila</t>
  </si>
  <si>
    <t>Medias</t>
  </si>
  <si>
    <t>todos</t>
  </si>
  <si>
    <t>tiempo &lt;30 días</t>
  </si>
  <si>
    <t>t=-0.245</t>
  </si>
  <si>
    <t>p=0.812</t>
  </si>
  <si>
    <t>En verde, coincide el tiempo entre capturas con el tiempo que carga la mochila</t>
  </si>
  <si>
    <t>y uno pierde peso y el otro gana :)</t>
  </si>
  <si>
    <t>SE</t>
  </si>
  <si>
    <t>SEXO</t>
  </si>
  <si>
    <t>M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</si>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</sst>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22" fontId="2" fillId="0" borderId="0" xfId="0" applyNumberFormat="1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T-test'!$L$18:$L$21</c:f>
              <c:numCache>
                <c:formatCode>General</c:formatCode>
                <c:ptCount val="4"/>
                <c:pt idx="0">
                  <c:v>114</c:v>
                </c:pt>
                <c:pt idx="1">
                  <c:v>94</c:v>
                </c:pt>
                <c:pt idx="2">
                  <c:v>90</c:v>
                </c:pt>
                <c:pt idx="3">
                  <c:v>104</c:v>
                </c:pt>
              </c:numCache>
            </c:numRef>
          </c:xVal>
          <c:yVal>
            <c:numRef>
              <c:f>'Datos T-test'!$N$18:$N$21</c:f>
              <c:numCache>
                <c:formatCode>General</c:formatCode>
                <c:ptCount val="4"/>
                <c:pt idx="0">
                  <c:v>1.4300047660579426E-2</c:v>
                </c:pt>
                <c:pt idx="1">
                  <c:v>-0.50331917398928361</c:v>
                </c:pt>
                <c:pt idx="2">
                  <c:v>-0.29572965706077176</c:v>
                </c:pt>
                <c:pt idx="3">
                  <c:v>2.9937738800969581E-2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F3-434B-96DD-E1D34FAAB30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'Datos T-test'!$L$22:$L$27</c:f>
              <c:numCache>
                <c:formatCode>General</c:formatCode>
                <c:ptCount val="6"/>
                <c:pt idx="0">
                  <c:v>134</c:v>
                </c:pt>
                <c:pt idx="1">
                  <c:v>105</c:v>
                </c:pt>
                <c:pt idx="2">
                  <c:v>105</c:v>
                </c:pt>
                <c:pt idx="3">
                  <c:v>107</c:v>
                </c:pt>
                <c:pt idx="4">
                  <c:v>81</c:v>
                </c:pt>
                <c:pt idx="5">
                  <c:v>81</c:v>
                </c:pt>
              </c:numCache>
            </c:numRef>
          </c:xVal>
          <c:yVal>
            <c:numRef>
              <c:f>'Datos T-test'!$N$22:$N$27</c:f>
              <c:numCache>
                <c:formatCode>General</c:formatCode>
                <c:ptCount val="6"/>
                <c:pt idx="0">
                  <c:v>-0.25643392130425868</c:v>
                </c:pt>
                <c:pt idx="1">
                  <c:v>-7.7672978224829936E-2</c:v>
                </c:pt>
                <c:pt idx="2">
                  <c:v>-2.0476895222564642E-2</c:v>
                </c:pt>
                <c:pt idx="3">
                  <c:v>-6.6560899510960711E-2</c:v>
                </c:pt>
                <c:pt idx="4">
                  <c:v>-0.82902448025400943</c:v>
                </c:pt>
                <c:pt idx="5">
                  <c:v>0.467773862998074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2F3-434B-96DD-E1D34FAAB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687840"/>
        <c:axId val="323707336"/>
      </c:scatterChart>
      <c:valAx>
        <c:axId val="324687840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3707336"/>
        <c:crosses val="autoZero"/>
        <c:crossBetween val="midCat"/>
      </c:valAx>
      <c:valAx>
        <c:axId val="32370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468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T-test'!$G$18:$G$21</c:f>
              <c:numCache>
                <c:formatCode>General</c:formatCode>
                <c:ptCount val="4"/>
                <c:pt idx="0">
                  <c:v>37</c:v>
                </c:pt>
                <c:pt idx="1">
                  <c:v>20.177083333328483</c:v>
                </c:pt>
                <c:pt idx="2">
                  <c:v>11.895833333328483</c:v>
                </c:pt>
                <c:pt idx="3">
                  <c:v>25.020833333335759</c:v>
                </c:pt>
              </c:numCache>
            </c:numRef>
          </c:xVal>
          <c:yVal>
            <c:numRef>
              <c:f>'Datos T-test'!$N$18:$N$21</c:f>
              <c:numCache>
                <c:formatCode>General</c:formatCode>
                <c:ptCount val="4"/>
                <c:pt idx="0">
                  <c:v>1.4300047660579426E-2</c:v>
                </c:pt>
                <c:pt idx="1">
                  <c:v>-0.50331917398928361</c:v>
                </c:pt>
                <c:pt idx="2">
                  <c:v>-0.29572965706077176</c:v>
                </c:pt>
                <c:pt idx="3">
                  <c:v>2.9937738800969581E-2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46-4FB4-A0AE-FBCF1DF1C99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'Datos T-test'!$G$22:$G$27</c:f>
              <c:numCache>
                <c:formatCode>General</c:formatCode>
                <c:ptCount val="6"/>
                <c:pt idx="0">
                  <c:v>20.958333333335759</c:v>
                </c:pt>
                <c:pt idx="1">
                  <c:v>48.958333333335759</c:v>
                </c:pt>
                <c:pt idx="2">
                  <c:v>48.958333333335759</c:v>
                </c:pt>
                <c:pt idx="3">
                  <c:v>52.4375</c:v>
                </c:pt>
                <c:pt idx="4">
                  <c:v>12.020833333328483</c:v>
                </c:pt>
                <c:pt idx="5">
                  <c:v>12.0625</c:v>
                </c:pt>
              </c:numCache>
            </c:numRef>
          </c:xVal>
          <c:yVal>
            <c:numRef>
              <c:f>'Datos T-test'!$N$22:$N$27</c:f>
              <c:numCache>
                <c:formatCode>General</c:formatCode>
                <c:ptCount val="6"/>
                <c:pt idx="0">
                  <c:v>-0.25643392130425868</c:v>
                </c:pt>
                <c:pt idx="1">
                  <c:v>-7.7672978224829936E-2</c:v>
                </c:pt>
                <c:pt idx="2">
                  <c:v>-2.0476895222564642E-2</c:v>
                </c:pt>
                <c:pt idx="3">
                  <c:v>-6.6560899510960711E-2</c:v>
                </c:pt>
                <c:pt idx="4">
                  <c:v>-0.82902448025400943</c:v>
                </c:pt>
                <c:pt idx="5">
                  <c:v>0.467773862998074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E46-4FB4-A0AE-FBCF1DF1C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907024"/>
        <c:axId val="323517720"/>
      </c:scatterChart>
      <c:valAx>
        <c:axId val="34390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ES" sz="12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betwen captures (days)</a:t>
                </a:r>
                <a:endParaRPr lang="es-ES" sz="12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E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"/>
          </a:p>
        </c:txPr>
        <c:crossAx val="323517720"/>
        <c:crosses val="autoZero"/>
        <c:crossBetween val="midCat"/>
      </c:valAx>
      <c:valAx>
        <c:axId val="323517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Daily weight change (%)</a:t>
                </a:r>
                <a:endParaRPr lang="es-ES" sz="12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s-E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"/>
          </a:p>
        </c:txPr>
        <c:crossAx val="34390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120650</xdr:rowOff>
    </xdr:from>
    <xdr:to>
      <xdr:col>5</xdr:col>
      <xdr:colOff>368300</xdr:colOff>
      <xdr:row>48</xdr:row>
      <xdr:rowOff>6350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D5D83009-E602-4923-9FAE-D05CDF72B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30</xdr:row>
      <xdr:rowOff>146050</xdr:rowOff>
    </xdr:from>
    <xdr:to>
      <xdr:col>11</xdr:col>
      <xdr:colOff>346075</xdr:colOff>
      <xdr:row>48</xdr:row>
      <xdr:rowOff>31750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xmlns="" id="{0FE261DC-0CAF-4AA3-9CB3-FA7BBCE69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M22" sqref="M22"/>
    </sheetView>
  </sheetViews>
  <sheetFormatPr baseColWidth="10" defaultColWidth="11.5703125" defaultRowHeight="12.75" x14ac:dyDescent="0.2"/>
  <cols>
    <col min="1" max="1" width="9.42578125" style="1" bestFit="1" customWidth="1"/>
    <col min="2" max="2" width="9.42578125" style="1" customWidth="1"/>
    <col min="3" max="3" width="17.140625" style="1" bestFit="1" customWidth="1"/>
    <col min="4" max="4" width="6.85546875" style="1" bestFit="1" customWidth="1"/>
    <col min="5" max="5" width="17.140625" style="1" bestFit="1" customWidth="1"/>
    <col min="6" max="6" width="6.85546875" style="1" bestFit="1" customWidth="1"/>
    <col min="7" max="7" width="12" style="1" bestFit="1" customWidth="1"/>
    <col min="8" max="8" width="8.140625" style="1" bestFit="1" customWidth="1"/>
    <col min="9" max="9" width="15.28515625" style="1" bestFit="1" customWidth="1"/>
    <col min="10" max="10" width="10.28515625" style="1" customWidth="1"/>
    <col min="11" max="11" width="15" style="1" bestFit="1" customWidth="1"/>
    <col min="12" max="12" width="8.85546875" style="1" bestFit="1" customWidth="1"/>
    <col min="13" max="13" width="18.5703125" style="1" bestFit="1" customWidth="1"/>
    <col min="14" max="14" width="17.5703125" style="1" bestFit="1" customWidth="1"/>
    <col min="15" max="16" width="11.5703125" style="1"/>
    <col min="17" max="17" width="13.85546875" style="1" bestFit="1" customWidth="1"/>
    <col min="18" max="18" width="5.85546875" style="1" bestFit="1" customWidth="1"/>
    <col min="19" max="16384" width="11.5703125" style="1"/>
  </cols>
  <sheetData>
    <row r="1" spans="1:15" x14ac:dyDescent="0.2">
      <c r="A1" s="1" t="s">
        <v>9</v>
      </c>
      <c r="B1" s="1" t="s">
        <v>19</v>
      </c>
      <c r="C1" s="1" t="s">
        <v>17</v>
      </c>
      <c r="D1" s="1" t="s">
        <v>16</v>
      </c>
      <c r="E1" s="1" t="s">
        <v>13</v>
      </c>
      <c r="F1" s="1" t="s">
        <v>15</v>
      </c>
      <c r="G1" s="1" t="s">
        <v>11</v>
      </c>
      <c r="H1" s="1" t="s">
        <v>10</v>
      </c>
      <c r="I1" s="1" t="s">
        <v>14</v>
      </c>
      <c r="J1" s="1" t="s">
        <v>18</v>
      </c>
      <c r="M1" s="1" t="s">
        <v>11</v>
      </c>
      <c r="O1" s="1" t="s">
        <v>10</v>
      </c>
    </row>
    <row r="2" spans="1:15" x14ac:dyDescent="0.2">
      <c r="A2" s="1" t="s">
        <v>3</v>
      </c>
      <c r="B2" s="1" t="s">
        <v>20</v>
      </c>
      <c r="C2" s="4">
        <v>43955.416666666664</v>
      </c>
      <c r="D2" s="1">
        <v>34.4</v>
      </c>
      <c r="E2" s="4">
        <v>43976.375</v>
      </c>
      <c r="F2" s="1">
        <v>32.6</v>
      </c>
      <c r="G2" s="1">
        <f t="shared" ref="G2:H7" si="0">E2-C2</f>
        <v>20.958333333335759</v>
      </c>
      <c r="H2" s="1">
        <f t="shared" si="0"/>
        <v>-1.7999999999999972</v>
      </c>
    </row>
    <row r="3" spans="1:15" x14ac:dyDescent="0.2">
      <c r="A3" s="2" t="s">
        <v>4</v>
      </c>
      <c r="B3" s="5" t="s">
        <v>21</v>
      </c>
      <c r="C3" s="4">
        <v>44271.395833333336</v>
      </c>
      <c r="D3" s="2">
        <v>36.9</v>
      </c>
      <c r="E3" s="4">
        <v>44283.416666666664</v>
      </c>
      <c r="F3" s="1">
        <v>33.4</v>
      </c>
      <c r="G3" s="1">
        <f t="shared" si="0"/>
        <v>12.020833333328483</v>
      </c>
      <c r="H3" s="1">
        <f t="shared" si="0"/>
        <v>-3.5</v>
      </c>
    </row>
    <row r="4" spans="1:15" x14ac:dyDescent="0.2">
      <c r="A4" s="2" t="s">
        <v>5</v>
      </c>
      <c r="B4" s="5" t="s">
        <v>21</v>
      </c>
      <c r="C4" s="4">
        <v>44271.395833333336</v>
      </c>
      <c r="D4" s="2">
        <v>37.9</v>
      </c>
      <c r="E4" s="4">
        <v>44283.458333333336</v>
      </c>
      <c r="F4" s="1">
        <v>40.1</v>
      </c>
      <c r="G4" s="1">
        <f t="shared" si="0"/>
        <v>12.0625</v>
      </c>
      <c r="H4" s="1">
        <f t="shared" si="0"/>
        <v>2.2000000000000028</v>
      </c>
    </row>
    <row r="5" spans="1:15" x14ac:dyDescent="0.2">
      <c r="A5" s="2" t="s">
        <v>6</v>
      </c>
      <c r="B5" s="2" t="s">
        <v>20</v>
      </c>
      <c r="C5" s="4">
        <v>44277.416666666664</v>
      </c>
      <c r="D5" s="1">
        <v>40.200000000000003</v>
      </c>
      <c r="E5" s="4">
        <v>44326.375</v>
      </c>
      <c r="F5" s="1">
        <v>38.700000000000003</v>
      </c>
      <c r="G5" s="1">
        <f t="shared" si="0"/>
        <v>48.958333333335759</v>
      </c>
      <c r="H5" s="1">
        <f t="shared" si="0"/>
        <v>-1.5</v>
      </c>
    </row>
    <row r="6" spans="1:15" x14ac:dyDescent="0.2">
      <c r="A6" s="2" t="s">
        <v>7</v>
      </c>
      <c r="B6" s="2" t="s">
        <v>20</v>
      </c>
      <c r="C6" s="4">
        <v>44277.416666666664</v>
      </c>
      <c r="D6" s="1">
        <v>40.1</v>
      </c>
      <c r="E6" s="4">
        <v>44326.375</v>
      </c>
      <c r="F6" s="1">
        <v>39.700000000000003</v>
      </c>
      <c r="G6" s="1">
        <f t="shared" si="0"/>
        <v>48.958333333335759</v>
      </c>
      <c r="H6" s="1">
        <f t="shared" si="0"/>
        <v>-0.39999999999999858</v>
      </c>
    </row>
    <row r="7" spans="1:15" x14ac:dyDescent="0.2">
      <c r="A7" s="2" t="s">
        <v>8</v>
      </c>
      <c r="B7" s="2" t="s">
        <v>20</v>
      </c>
      <c r="C7" s="4">
        <v>44277.416666666664</v>
      </c>
      <c r="D7" s="1">
        <v>37.9</v>
      </c>
      <c r="E7" s="4">
        <v>44329.854166666664</v>
      </c>
      <c r="F7" s="1">
        <v>36.6</v>
      </c>
      <c r="G7" s="1">
        <f t="shared" si="0"/>
        <v>52.4375</v>
      </c>
      <c r="H7" s="1">
        <f t="shared" si="0"/>
        <v>-1.2999999999999972</v>
      </c>
    </row>
    <row r="8" spans="1:15" x14ac:dyDescent="0.2">
      <c r="A8" s="2" t="s">
        <v>22</v>
      </c>
      <c r="B8" s="2" t="s">
        <v>12</v>
      </c>
      <c r="C8" s="4">
        <v>41735.416666666664</v>
      </c>
      <c r="D8" s="1">
        <v>37.700000000000003</v>
      </c>
      <c r="E8" s="4">
        <v>41772.416666666664</v>
      </c>
      <c r="F8" s="1">
        <v>37.9</v>
      </c>
      <c r="G8" s="1">
        <f t="shared" ref="G8:G11" si="1">E8-C8</f>
        <v>37</v>
      </c>
      <c r="H8" s="1">
        <f t="shared" ref="H8:H11" si="2">F8-D8</f>
        <v>0.19999999999999574</v>
      </c>
      <c r="I8" s="4">
        <v>41777.416666666664</v>
      </c>
      <c r="J8" s="2">
        <v>39</v>
      </c>
      <c r="K8" s="2"/>
      <c r="L8" s="2"/>
      <c r="M8" s="1">
        <f>I8-E8</f>
        <v>5</v>
      </c>
      <c r="O8" s="1">
        <f>J8-F8</f>
        <v>1.1000000000000014</v>
      </c>
    </row>
    <row r="9" spans="1:15" x14ac:dyDescent="0.2">
      <c r="A9" s="3" t="s">
        <v>0</v>
      </c>
      <c r="B9" s="3" t="s">
        <v>12</v>
      </c>
      <c r="C9" s="4">
        <v>42819.364583333336</v>
      </c>
      <c r="D9" s="3">
        <v>40.799999999999997</v>
      </c>
      <c r="E9" s="4">
        <v>42839.541666666664</v>
      </c>
      <c r="F9" s="3">
        <v>36.86</v>
      </c>
      <c r="G9" s="1">
        <f t="shared" si="1"/>
        <v>20.177083333328483</v>
      </c>
      <c r="H9" s="1">
        <f t="shared" si="2"/>
        <v>-3.9399999999999977</v>
      </c>
    </row>
    <row r="10" spans="1:15" x14ac:dyDescent="0.2">
      <c r="A10" s="2" t="s">
        <v>1</v>
      </c>
      <c r="B10" s="2" t="s">
        <v>12</v>
      </c>
      <c r="C10" s="4">
        <v>43184.458333333336</v>
      </c>
      <c r="D10" s="2">
        <v>40.5</v>
      </c>
      <c r="E10" s="4">
        <v>43196.354166666664</v>
      </c>
      <c r="F10" s="2">
        <v>39.1</v>
      </c>
      <c r="G10" s="1">
        <f t="shared" si="1"/>
        <v>11.895833333328483</v>
      </c>
      <c r="H10" s="1">
        <f t="shared" si="2"/>
        <v>-1.3999999999999986</v>
      </c>
    </row>
    <row r="11" spans="1:15" x14ac:dyDescent="0.2">
      <c r="A11" s="2" t="s">
        <v>2</v>
      </c>
      <c r="B11" s="5" t="s">
        <v>21</v>
      </c>
      <c r="C11" s="4">
        <v>43557.4375</v>
      </c>
      <c r="D11" s="2">
        <v>39.9</v>
      </c>
      <c r="E11" s="4">
        <v>43582.458333333336</v>
      </c>
      <c r="F11" s="2">
        <v>40.200000000000003</v>
      </c>
      <c r="G11" s="1">
        <f t="shared" si="1"/>
        <v>25.020833333335759</v>
      </c>
      <c r="H11" s="1">
        <f t="shared" si="2"/>
        <v>0.30000000000000426</v>
      </c>
    </row>
    <row r="14" spans="1:15" x14ac:dyDescent="0.2">
      <c r="A14" s="1" t="s">
        <v>30</v>
      </c>
    </row>
    <row r="17" spans="1:19" x14ac:dyDescent="0.2">
      <c r="A17" s="1" t="s">
        <v>9</v>
      </c>
      <c r="B17" s="1" t="s">
        <v>19</v>
      </c>
      <c r="C17" s="1" t="s">
        <v>17</v>
      </c>
      <c r="D17" s="1" t="s">
        <v>16</v>
      </c>
      <c r="E17" s="1" t="s">
        <v>13</v>
      </c>
      <c r="F17" s="1" t="s">
        <v>15</v>
      </c>
      <c r="G17" s="1" t="s">
        <v>11</v>
      </c>
      <c r="H17" s="1" t="s">
        <v>10</v>
      </c>
      <c r="I17" s="1" t="s">
        <v>23</v>
      </c>
      <c r="J17" s="1" t="s">
        <v>24</v>
      </c>
      <c r="K17" s="1" t="s">
        <v>27</v>
      </c>
      <c r="L17" s="1" t="s">
        <v>28</v>
      </c>
      <c r="M17" s="1" t="s">
        <v>25</v>
      </c>
      <c r="N17" s="1" t="s">
        <v>26</v>
      </c>
      <c r="O17" s="1" t="s">
        <v>32</v>
      </c>
      <c r="P17" s="1" t="s">
        <v>39</v>
      </c>
      <c r="R17" s="1" t="s">
        <v>40</v>
      </c>
      <c r="S17" s="1" t="s">
        <v>31</v>
      </c>
    </row>
    <row r="18" spans="1:19" x14ac:dyDescent="0.2">
      <c r="A18" s="2" t="s">
        <v>22</v>
      </c>
      <c r="B18" s="2" t="s">
        <v>12</v>
      </c>
      <c r="C18" s="4">
        <v>41735.416666666664</v>
      </c>
      <c r="D18" s="1">
        <v>37.700000000000003</v>
      </c>
      <c r="E18" s="4">
        <v>41772.416666666664</v>
      </c>
      <c r="F18" s="1">
        <v>37.9</v>
      </c>
      <c r="G18" s="1">
        <v>37</v>
      </c>
      <c r="H18" s="1">
        <f t="shared" ref="H18:H27" si="3">F18-D18</f>
        <v>0.19999999999999574</v>
      </c>
      <c r="I18" s="1">
        <f>100*H18/D18</f>
        <v>0.53050397877982947</v>
      </c>
      <c r="J18" s="1">
        <f>AVERAGE(I18:I20)</f>
        <v>-4.1943829632583309</v>
      </c>
      <c r="K18" s="4">
        <f>(C18+E18)/2</f>
        <v>41753.916666666664</v>
      </c>
      <c r="L18" s="8">
        <v>114</v>
      </c>
      <c r="M18" s="1">
        <f t="shared" ref="M18:M27" si="4">LN((F18/D18)^(1/G18))</f>
        <v>1.4300047660579425E-4</v>
      </c>
      <c r="N18" s="7">
        <f>100*M18</f>
        <v>1.4300047660579426E-2</v>
      </c>
      <c r="O18" s="7">
        <f>AVERAGE(N18:N21)</f>
        <v>-0.18870276114712659</v>
      </c>
      <c r="P18" s="7">
        <f>STDEV(N18:N21)/SQRT(4)</f>
        <v>0.12892247421090849</v>
      </c>
      <c r="Q18" s="7" t="s">
        <v>33</v>
      </c>
      <c r="R18" s="7" t="s">
        <v>41</v>
      </c>
    </row>
    <row r="19" spans="1:19" x14ac:dyDescent="0.2">
      <c r="A19" s="3" t="s">
        <v>0</v>
      </c>
      <c r="B19" s="3" t="s">
        <v>12</v>
      </c>
      <c r="C19" s="4">
        <v>42819.364583333336</v>
      </c>
      <c r="D19" s="3">
        <v>40.799999999999997</v>
      </c>
      <c r="E19" s="4">
        <v>42839.541666666664</v>
      </c>
      <c r="F19" s="3">
        <v>36.86</v>
      </c>
      <c r="G19" s="1">
        <f t="shared" ref="G19:G27" si="5">E19-C19</f>
        <v>20.177083333328483</v>
      </c>
      <c r="H19" s="1">
        <f t="shared" si="3"/>
        <v>-3.9399999999999977</v>
      </c>
      <c r="I19" s="1">
        <f t="shared" ref="I19:I27" si="6">100*H19/D19</f>
        <v>-9.6568627450980351</v>
      </c>
      <c r="K19" s="4">
        <f t="shared" ref="K19:K27" si="7">(C19+E19)/2</f>
        <v>42829.453125</v>
      </c>
      <c r="L19" s="8">
        <v>94</v>
      </c>
      <c r="M19" s="1">
        <f t="shared" si="4"/>
        <v>-5.0331917398928365E-3</v>
      </c>
      <c r="N19" s="7">
        <f t="shared" ref="N19:N27" si="8">100*M19</f>
        <v>-0.50331917398928361</v>
      </c>
      <c r="O19" s="7"/>
      <c r="P19" s="7"/>
      <c r="Q19" s="7"/>
      <c r="R19" s="7" t="s">
        <v>41</v>
      </c>
    </row>
    <row r="20" spans="1:19" x14ac:dyDescent="0.2">
      <c r="A20" s="2" t="s">
        <v>1</v>
      </c>
      <c r="B20" s="2" t="s">
        <v>12</v>
      </c>
      <c r="C20" s="4">
        <v>43184.458333333336</v>
      </c>
      <c r="D20" s="2">
        <v>40.5</v>
      </c>
      <c r="E20" s="4">
        <v>43196.354166666664</v>
      </c>
      <c r="F20" s="2">
        <v>39.1</v>
      </c>
      <c r="G20" s="1">
        <f t="shared" si="5"/>
        <v>11.895833333328483</v>
      </c>
      <c r="H20" s="1">
        <f t="shared" si="3"/>
        <v>-1.3999999999999986</v>
      </c>
      <c r="I20" s="1">
        <f t="shared" si="6"/>
        <v>-3.4567901234567868</v>
      </c>
      <c r="K20" s="4">
        <f t="shared" si="7"/>
        <v>43190.40625</v>
      </c>
      <c r="L20" s="8">
        <v>90</v>
      </c>
      <c r="M20" s="1">
        <f t="shared" si="4"/>
        <v>-2.9572965706077176E-3</v>
      </c>
      <c r="N20" s="7">
        <f t="shared" si="8"/>
        <v>-0.29572965706077176</v>
      </c>
      <c r="O20" s="7">
        <f>AVERAGE(N19:N21)</f>
        <v>-0.2563703640830286</v>
      </c>
      <c r="P20" s="7"/>
      <c r="Q20" s="7" t="s">
        <v>34</v>
      </c>
      <c r="R20" s="7" t="s">
        <v>41</v>
      </c>
    </row>
    <row r="21" spans="1:19" x14ac:dyDescent="0.2">
      <c r="A21" s="2" t="s">
        <v>2</v>
      </c>
      <c r="B21" s="2" t="s">
        <v>12</v>
      </c>
      <c r="C21" s="4">
        <v>43557.4375</v>
      </c>
      <c r="D21" s="2">
        <v>39.9</v>
      </c>
      <c r="E21" s="4">
        <v>43582.458333333336</v>
      </c>
      <c r="F21" s="2">
        <v>40.200000000000003</v>
      </c>
      <c r="G21" s="1">
        <f t="shared" ref="G21" si="9">E21-C21</f>
        <v>25.020833333335759</v>
      </c>
      <c r="H21" s="1">
        <f t="shared" ref="H21" si="10">F21-D21</f>
        <v>0.30000000000000426</v>
      </c>
      <c r="I21" s="1">
        <f t="shared" ref="I21" si="11">100*H21/D21</f>
        <v>0.75187969924813103</v>
      </c>
      <c r="K21" s="4">
        <f t="shared" ref="K21" si="12">(C21+E21)/2</f>
        <v>43569.947916666672</v>
      </c>
      <c r="L21" s="8">
        <v>104</v>
      </c>
      <c r="M21" s="1">
        <f t="shared" si="4"/>
        <v>2.993773880096958E-4</v>
      </c>
      <c r="N21" s="7">
        <f t="shared" si="8"/>
        <v>2.9937738800969581E-2</v>
      </c>
      <c r="O21" s="7"/>
      <c r="P21" s="7"/>
      <c r="Q21" s="7"/>
      <c r="R21" s="7" t="s">
        <v>41</v>
      </c>
    </row>
    <row r="22" spans="1:19" x14ac:dyDescent="0.2">
      <c r="A22" s="9" t="s">
        <v>3</v>
      </c>
      <c r="B22" s="1" t="s">
        <v>20</v>
      </c>
      <c r="C22" s="4">
        <v>43955.416666666664</v>
      </c>
      <c r="D22" s="1">
        <v>34.4</v>
      </c>
      <c r="E22" s="4">
        <v>43976.375</v>
      </c>
      <c r="F22" s="1">
        <v>32.6</v>
      </c>
      <c r="G22" s="1">
        <f t="shared" si="5"/>
        <v>20.958333333335759</v>
      </c>
      <c r="H22" s="1">
        <f t="shared" si="3"/>
        <v>-1.7999999999999972</v>
      </c>
      <c r="I22" s="1">
        <f t="shared" si="6"/>
        <v>-5.2325581395348753</v>
      </c>
      <c r="J22" s="1">
        <f>AVERAGE(I22:I27)</f>
        <v>-2.8453053872971421</v>
      </c>
      <c r="K22" s="4">
        <f t="shared" si="7"/>
        <v>43965.895833333328</v>
      </c>
      <c r="L22" s="8">
        <v>134</v>
      </c>
      <c r="M22" s="1">
        <f t="shared" si="4"/>
        <v>-2.5643392130425867E-3</v>
      </c>
      <c r="N22" s="6">
        <f t="shared" si="8"/>
        <v>-0.25643392130425868</v>
      </c>
      <c r="O22" s="6">
        <f>AVERAGE(N22:N27)</f>
        <v>-0.13039921858642492</v>
      </c>
      <c r="P22" s="7">
        <f>STDEV(N22:N27)/SQRT(6)</f>
        <v>0.17133897616910634</v>
      </c>
      <c r="Q22" s="6" t="s">
        <v>33</v>
      </c>
      <c r="R22" s="6" t="s">
        <v>41</v>
      </c>
      <c r="S22" s="1">
        <v>7.6</v>
      </c>
    </row>
    <row r="23" spans="1:19" x14ac:dyDescent="0.2">
      <c r="A23" s="10" t="s">
        <v>6</v>
      </c>
      <c r="B23" s="2" t="s">
        <v>20</v>
      </c>
      <c r="C23" s="4">
        <v>44277.416666666664</v>
      </c>
      <c r="D23" s="1">
        <v>40.200000000000003</v>
      </c>
      <c r="E23" s="4">
        <v>44326.375</v>
      </c>
      <c r="F23" s="1">
        <v>38.700000000000003</v>
      </c>
      <c r="G23" s="1">
        <f t="shared" si="5"/>
        <v>48.958333333335759</v>
      </c>
      <c r="H23" s="1">
        <f t="shared" si="3"/>
        <v>-1.5</v>
      </c>
      <c r="I23" s="1">
        <f t="shared" si="6"/>
        <v>-3.7313432835820892</v>
      </c>
      <c r="K23" s="4">
        <f t="shared" si="7"/>
        <v>44301.895833333328</v>
      </c>
      <c r="L23" s="8">
        <v>105</v>
      </c>
      <c r="M23" s="1">
        <f t="shared" si="4"/>
        <v>-7.7672978224829932E-4</v>
      </c>
      <c r="N23" s="6">
        <f t="shared" si="8"/>
        <v>-7.7672978224829936E-2</v>
      </c>
      <c r="O23" s="6"/>
      <c r="P23" s="6"/>
      <c r="Q23" s="6"/>
      <c r="R23" s="6" t="s">
        <v>41</v>
      </c>
      <c r="S23" s="1">
        <v>12.1</v>
      </c>
    </row>
    <row r="24" spans="1:19" x14ac:dyDescent="0.2">
      <c r="A24" s="10" t="s">
        <v>7</v>
      </c>
      <c r="B24" s="2" t="s">
        <v>20</v>
      </c>
      <c r="C24" s="4">
        <v>44277.416666666664</v>
      </c>
      <c r="D24" s="1">
        <v>40.1</v>
      </c>
      <c r="E24" s="4">
        <v>44326.375</v>
      </c>
      <c r="F24" s="1">
        <v>39.700000000000003</v>
      </c>
      <c r="G24" s="1">
        <f t="shared" si="5"/>
        <v>48.958333333335759</v>
      </c>
      <c r="H24" s="1">
        <f t="shared" si="3"/>
        <v>-0.39999999999999858</v>
      </c>
      <c r="I24" s="1">
        <f t="shared" si="6"/>
        <v>-0.99750623441396147</v>
      </c>
      <c r="K24" s="4">
        <f t="shared" si="7"/>
        <v>44301.895833333328</v>
      </c>
      <c r="L24" s="8">
        <v>105</v>
      </c>
      <c r="M24" s="1">
        <f t="shared" si="4"/>
        <v>-2.0476895222564643E-4</v>
      </c>
      <c r="N24" s="6">
        <f t="shared" si="8"/>
        <v>-2.0476895222564642E-2</v>
      </c>
      <c r="O24" s="6">
        <f>AVERAGE(N22,N26:N27)</f>
        <v>-0.20589484618673135</v>
      </c>
      <c r="P24" s="6"/>
      <c r="Q24" s="6" t="s">
        <v>34</v>
      </c>
      <c r="R24" s="6" t="s">
        <v>41</v>
      </c>
      <c r="S24" s="1">
        <v>12.1</v>
      </c>
    </row>
    <row r="25" spans="1:19" x14ac:dyDescent="0.2">
      <c r="A25" s="10" t="s">
        <v>8</v>
      </c>
      <c r="B25" s="2" t="s">
        <v>20</v>
      </c>
      <c r="C25" s="4">
        <v>44277.416666666664</v>
      </c>
      <c r="D25" s="1">
        <v>37.9</v>
      </c>
      <c r="E25" s="4">
        <v>44329.854166666664</v>
      </c>
      <c r="F25" s="1">
        <v>36.6</v>
      </c>
      <c r="G25" s="1">
        <f t="shared" si="5"/>
        <v>52.4375</v>
      </c>
      <c r="H25" s="1">
        <f t="shared" si="3"/>
        <v>-1.2999999999999972</v>
      </c>
      <c r="I25" s="1">
        <f t="shared" si="6"/>
        <v>-3.4300791556728156</v>
      </c>
      <c r="K25" s="4">
        <f t="shared" si="7"/>
        <v>44303.635416666664</v>
      </c>
      <c r="L25" s="8">
        <v>107</v>
      </c>
      <c r="M25" s="1">
        <f t="shared" si="4"/>
        <v>-6.6560899510960706E-4</v>
      </c>
      <c r="N25" s="6">
        <f t="shared" si="8"/>
        <v>-6.6560899510960711E-2</v>
      </c>
      <c r="O25" s="6"/>
      <c r="P25" s="6"/>
      <c r="Q25" s="6"/>
      <c r="R25" s="6" t="s">
        <v>41</v>
      </c>
      <c r="S25" s="1">
        <v>12.1</v>
      </c>
    </row>
    <row r="26" spans="1:19" x14ac:dyDescent="0.2">
      <c r="A26" s="10" t="s">
        <v>4</v>
      </c>
      <c r="B26" s="2" t="s">
        <v>20</v>
      </c>
      <c r="C26" s="4">
        <v>44271.395833333336</v>
      </c>
      <c r="D26" s="2">
        <v>36.9</v>
      </c>
      <c r="E26" s="4">
        <v>44283.416666666664</v>
      </c>
      <c r="F26" s="1">
        <v>33.4</v>
      </c>
      <c r="G26" s="11">
        <f t="shared" si="5"/>
        <v>12.020833333328483</v>
      </c>
      <c r="H26" s="1">
        <f t="shared" si="3"/>
        <v>-3.5</v>
      </c>
      <c r="I26" s="1">
        <f t="shared" si="6"/>
        <v>-9.48509485094851</v>
      </c>
      <c r="K26" s="4">
        <f t="shared" si="7"/>
        <v>44277.40625</v>
      </c>
      <c r="L26" s="8">
        <v>81</v>
      </c>
      <c r="M26" s="1">
        <f t="shared" si="4"/>
        <v>-8.2902448025400938E-3</v>
      </c>
      <c r="N26" s="6">
        <f t="shared" si="8"/>
        <v>-0.82902448025400943</v>
      </c>
      <c r="O26" s="6"/>
      <c r="P26" s="6"/>
      <c r="Q26" s="6"/>
      <c r="R26" s="6" t="s">
        <v>42</v>
      </c>
      <c r="S26" s="1">
        <v>12</v>
      </c>
    </row>
    <row r="27" spans="1:19" x14ac:dyDescent="0.2">
      <c r="A27" s="10" t="s">
        <v>5</v>
      </c>
      <c r="B27" s="2" t="s">
        <v>20</v>
      </c>
      <c r="C27" s="4">
        <v>44271.395833333336</v>
      </c>
      <c r="D27" s="2">
        <v>37.9</v>
      </c>
      <c r="E27" s="4">
        <v>44283.458333333336</v>
      </c>
      <c r="F27" s="1">
        <v>40.1</v>
      </c>
      <c r="G27" s="11">
        <f t="shared" si="5"/>
        <v>12.0625</v>
      </c>
      <c r="H27" s="1">
        <f t="shared" si="3"/>
        <v>2.2000000000000028</v>
      </c>
      <c r="I27" s="1">
        <f t="shared" si="6"/>
        <v>5.8047493403694013</v>
      </c>
      <c r="K27" s="4">
        <f t="shared" si="7"/>
        <v>44277.427083333336</v>
      </c>
      <c r="L27" s="8">
        <v>81</v>
      </c>
      <c r="M27" s="1">
        <f t="shared" si="4"/>
        <v>4.6777386299807402E-3</v>
      </c>
      <c r="N27" s="6">
        <f t="shared" si="8"/>
        <v>0.467773862998074</v>
      </c>
      <c r="O27" s="6"/>
      <c r="P27" s="6"/>
      <c r="Q27" s="6"/>
      <c r="R27" s="6" t="s">
        <v>41</v>
      </c>
      <c r="S27" s="1">
        <v>12.1</v>
      </c>
    </row>
    <row r="29" spans="1:19" x14ac:dyDescent="0.2">
      <c r="A29" s="9" t="s">
        <v>29</v>
      </c>
      <c r="G29" s="12" t="s">
        <v>37</v>
      </c>
      <c r="N29" s="5" t="s">
        <v>35</v>
      </c>
    </row>
    <row r="30" spans="1:19" x14ac:dyDescent="0.2">
      <c r="G30" s="11" t="s">
        <v>38</v>
      </c>
      <c r="N30" s="5" t="s">
        <v>36</v>
      </c>
    </row>
  </sheetData>
  <sortState ref="A18:H25">
    <sortCondition ref="B18:B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 T-test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Sáez-Gómez</dc:creator>
  <cp:lastModifiedBy>Pedro Sáez-Gómez</cp:lastModifiedBy>
  <dcterms:created xsi:type="dcterms:W3CDTF">2024-01-15T09:51:17Z</dcterms:created>
  <dcterms:modified xsi:type="dcterms:W3CDTF">2024-03-02T11:02:14Z</dcterms:modified>
</cp:coreProperties>
</file>