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sl$\Ubuntu-20.04\home\novello\GLAMORISE\nlqs\"/>
    </mc:Choice>
  </mc:AlternateContent>
  <bookViews>
    <workbookView xWindow="0" yWindow="0" windowWidth="19200" windowHeight="10365"/>
  </bookViews>
  <sheets>
    <sheet name="TD" sheetId="5" r:id="rId1"/>
    <sheet name="Resumo" sheetId="2" r:id="rId2"/>
    <sheet name="ANP" sheetId="4" r:id="rId3"/>
    <sheet name="DANKE_Grettel" sheetId="1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C3" i="5"/>
  <c r="E3" i="5"/>
  <c r="C4" i="5"/>
  <c r="E4" i="5"/>
  <c r="G4" i="5" l="1"/>
  <c r="C5" i="5"/>
  <c r="G3" i="5"/>
  <c r="F4" i="5"/>
  <c r="D4" i="5"/>
  <c r="D3" i="5"/>
  <c r="F3" i="5"/>
  <c r="E5" i="5"/>
  <c r="E4" i="2"/>
  <c r="C4" i="2"/>
  <c r="E3" i="2"/>
  <c r="G3" i="2" s="1"/>
  <c r="C3" i="2"/>
  <c r="H3" i="5" l="1"/>
  <c r="F5" i="5"/>
  <c r="G5" i="5"/>
  <c r="H4" i="5"/>
  <c r="D5" i="5"/>
  <c r="C5" i="2"/>
  <c r="G4" i="2"/>
  <c r="G5" i="2" s="1"/>
  <c r="E5" i="2"/>
  <c r="H5" i="5" l="1"/>
  <c r="D4" i="2"/>
  <c r="F4" i="2"/>
  <c r="F3" i="2"/>
  <c r="F5" i="2" s="1"/>
  <c r="D3" i="2"/>
  <c r="D5" i="2" s="1"/>
  <c r="H3" i="2" l="1"/>
  <c r="H4" i="2"/>
  <c r="H5" i="2" l="1"/>
</calcChain>
</file>

<file path=xl/sharedStrings.xml><?xml version="1.0" encoding="utf-8"?>
<sst xmlns="http://schemas.openxmlformats.org/spreadsheetml/2006/main" count="419" uniqueCount="254">
  <si>
    <t>ORDER BY p5_field, p2_year, p8_state</t>
  </si>
  <si>
    <t>ORDER BY field</t>
  </si>
  <si>
    <t xml:space="preserve">GROUP BY p5_field, p2_year, p8_state </t>
  </si>
  <si>
    <t xml:space="preserve">GROUP BY field </t>
  </si>
  <si>
    <t xml:space="preserve">    GROUP BY p5_field, p2_year, p8_state, p1_month) </t>
  </si>
  <si>
    <t xml:space="preserve">    GROUP BY field, year, month) </t>
  </si>
  <si>
    <t xml:space="preserve">    FROM NLIDB_result_set </t>
  </si>
  <si>
    <t>What was the average monthly production of oil per field in the state of "Rio de Janeiro" and year 2015? Esa query danke retorna correto</t>
  </si>
  <si>
    <t xml:space="preserve">    SELECT p5_field, p2_year, p8_state, sum(p6_oil_production) as p6_oil_production </t>
  </si>
  <si>
    <t xml:space="preserve">    SELECT field, sum(oil_production) as oil_production </t>
  </si>
  <si>
    <t>What was the month production of oil field in the state of Rio de Janeiro and year 2015?</t>
  </si>
  <si>
    <t>FROM (</t>
  </si>
  <si>
    <t>success</t>
  </si>
  <si>
    <t>Precisa botar rio de janeiro entre quotes, porque senão o Danke erra colocar Rio no field e Janiero no states</t>
  </si>
  <si>
    <t xml:space="preserve">SELECT p5_field, p2_year, p8_state, avg(p6_oil_production) as avg_p6_oil_production </t>
  </si>
  <si>
    <t xml:space="preserve">SELECT field, avg(oil_production) as avg_oil_production </t>
  </si>
  <si>
    <t>What was the average monthly production of oil per field in the state of Rio de Janeiro and year 2015?</t>
  </si>
  <si>
    <r>
      <t xml:space="preserve">Sem </t>
    </r>
    <r>
      <rPr>
        <b/>
        <sz val="12"/>
        <color rgb="FFFF0000"/>
        <rFont val="Roboto"/>
      </rPr>
      <t>in</t>
    </r>
  </si>
  <si>
    <r>
      <t xml:space="preserve">Com </t>
    </r>
    <r>
      <rPr>
        <sz val="12"/>
        <color rgb="FFFF0000"/>
        <rFont val="Roboto"/>
      </rPr>
      <t>in</t>
    </r>
  </si>
  <si>
    <t xml:space="preserve"> ORDER BY p5_field, p8_state</t>
  </si>
  <si>
    <t>ORDER BY field, state</t>
  </si>
  <si>
    <t>GROUP BY p5_field, p8_state</t>
  </si>
  <si>
    <t xml:space="preserve">GROUP BY field, state </t>
  </si>
  <si>
    <t xml:space="preserve">    GROUP BY p5_field, p8_state, p2_year)</t>
  </si>
  <si>
    <t xml:space="preserve">      GROUP BY field, state, year)</t>
  </si>
  <si>
    <t xml:space="preserve"> </t>
  </si>
  <si>
    <t xml:space="preserve">      FROM NLIDB_result_set </t>
  </si>
  <si>
    <t xml:space="preserve">    SELECT p5_field, p8_state, sum(p6_oil_production) as p6_oil_production</t>
  </si>
  <si>
    <t xml:space="preserve">      SELECT field, state, sum(oil_production) as oil_production </t>
  </si>
  <si>
    <t>What was the year production of oil field and state in the year in 2015?</t>
  </si>
  <si>
    <t>failure</t>
  </si>
  <si>
    <t>O danke não está filtrando o resultado pelo ano 2015, por isso os número estão errado</t>
  </si>
  <si>
    <t xml:space="preserve">SELECT p5_field, p8_state, avg(p6_oil_production) as avg_p6_oil_production </t>
  </si>
  <si>
    <t xml:space="preserve">SELECT field, state, avg(oil_production) as avg_oil_production </t>
  </si>
  <si>
    <t>What was the average yearly production of oil per field and state in the year in 2015?</t>
  </si>
  <si>
    <t>Which state of the federation has the gas production?</t>
  </si>
  <si>
    <t>resultado correto</t>
  </si>
  <si>
    <t>SELECT p8_state, min(p7_gas_production) as min_p7_gas_production FROM NLIDB_result_set GROUP BY p8_state ORDER BY p8_state</t>
  </si>
  <si>
    <t>'SELECT state, min(gas_production) as min_gas_production FROM NLIDB_result_set GROUP BY state ORDER BY state</t>
  </si>
  <si>
    <t>Which state of the federation has the lowest gas production?</t>
  </si>
  <si>
    <t>Which federated state has the gas production?</t>
  </si>
  <si>
    <t>SELECT state, min(gas_production) as min_gas_production FROM NLIDB_result_set GROUP BY state ORDER BY state</t>
  </si>
  <si>
    <t>Which federated state has the lowest gas production?</t>
  </si>
  <si>
    <t>Which basin has the year oil production?</t>
  </si>
  <si>
    <t>SELECT p9_basin, max(p6_oil_production) as max_p6_oil_production FROM (SELECT p9_basin, sum(p6_oil_production) as p6_oil_production FROM NLIDB_result_set GROUP BY p9_basin, p2_year) GROUP BY p9_basin ORDER BY p9_basin</t>
  </si>
  <si>
    <t>SELECT basin, max(oil_production) as max_oil_production FROM (SELECT basin, sum(oil_production) as oil_production FROM NLIDB_result_set GROUP BY basin, year) GROUP BY basin ORDER BY basin</t>
  </si>
  <si>
    <t>Which field produces the oil month?</t>
  </si>
  <si>
    <t>Teria que substituir per month com  month and year</t>
  </si>
  <si>
    <t>SELECT p1_month, p5_field, max(p6_oil_production) as max_p6_oil_production FROM NLIDB_result_set GROUP BY p1_month, p5_field ORDER BY p1_month, p5_field</t>
  </si>
  <si>
    <t>SELECT year, month, field, max(oil_production) as max_oil_production FROM NLIDB_result_set GROUP BY year, month, field ORDER BY year, month, field</t>
  </si>
  <si>
    <t>Which field produces the most oil per month?</t>
  </si>
  <si>
    <t>What was the gas production basin with production less than 1000 cubic meters</t>
  </si>
  <si>
    <t>'SELECT p9_basin, avg(p7_gas_production) as avg_p7_gas_production FROM NLIDB_result_set GROUP BY p9_basin HAVING avg(p7_gas_production) &lt; 1000 ORDER BY p9_basin</t>
  </si>
  <si>
    <t>SELECT basin, avg(gas_production) as avg_gas_production FROM NLIDB_result_set GROUP BY basin HAVING avg(gas_production) &lt; 1000 ORDER BY basin</t>
  </si>
  <si>
    <t>What was the mean gas production per basin with production less than 1000 cubic meters?</t>
  </si>
  <si>
    <t>What was the gas production field with production greater than 100 cubic meters</t>
  </si>
  <si>
    <t>SELECT p5_field, avg(p7_gas_production) as avg_p7_gas_production FROM NLIDB_result_set GROUP BY p5_field HAVING avg(p7_gas_production) &gt; 100 ORDER BY p5_field</t>
  </si>
  <si>
    <t>SELECT field, avg(gas_production) as avg_gas_production FROM NLIDB_result_set GROUP BY field HAVING avg(gas_production) &gt; 100 ORDER BY field</t>
  </si>
  <si>
    <t>What was the mean gas production per field with production greater than 100 cubic meters?</t>
  </si>
  <si>
    <t>What was the year petroleum production field by Rio de Janeiro</t>
  </si>
  <si>
    <t>Idem no anteriorr</t>
  </si>
  <si>
    <t>SELECT p5_field, p4_operator, p7_gas_production, p8_state, avg(petroleum production) as avg_petroleum production FROM (SELECT p5_field, p4_operator, p7_gas_production, p8_state, sum(petroleum production) as petroleum production FROM NLIDB_result_set GROUP BY p5_field, p4_operator, p7_gas_production, p8_state, p2_year) GROUP BY p5_field, p4_operator, p7_gas_production, p8_state ORDER BY p5_field, p4_operator, p7_gas_production, p8_state</t>
  </si>
  <si>
    <t>SELECT field, avg(oil_production) as avg_oil_production FROM (SELECT field, sum(oil_production) as oil_production FROM NLIDB_result_set GROUP BY field, year) GROUP BY field ORDER BY field</t>
  </si>
  <si>
    <t>What was the mean yearly petroleum production by field by Rio de Janeiro?</t>
  </si>
  <si>
    <t>DANKE ERRA</t>
  </si>
  <si>
    <t>Traz o operator quando não devia estar trazendo porque acha match com petroleum</t>
  </si>
  <si>
    <t>GROUP BY field ORDER BY field</t>
  </si>
  <si>
    <t>_query_specific_synonym não funcionou bem, tem que ter em conta as keywords não encontradas</t>
  </si>
  <si>
    <t xml:space="preserve">     FROM NLIDB_result_set GROUP BY field, year, month) </t>
  </si>
  <si>
    <t>What was the month petroleum production field in the state of Rio de Janeiro?</t>
  </si>
  <si>
    <t>Trouxe o gas production e não oil_production</t>
  </si>
  <si>
    <t>'SELECT p5_field, p4_operator, p7_gas_production, p8_state, avg(petroleum production) as avg_petroleum production FROM (SELECT p5_field, p4_operator, p7_gas_production, p8_state, sum(petroleum production) as petroleum production FROM NLIDB_result_set GROUP BY p5_field, p4_operator, p7_gas_production, p8_state, p1_month) GROUP BY p5_field, p4_operator, p7_gas_production, p8_state ORDER BY p5_field, p4_operator, p7_gas_production, p8_state</t>
  </si>
  <si>
    <t>SELECT field, avg(oil_production) as avg_oil_production FROM (</t>
  </si>
  <si>
    <t>What was the mean monthly petroleum production by field in the state of Rio de Janeiro?</t>
  </si>
  <si>
    <t>What was the field gas production month?</t>
  </si>
  <si>
    <t>Idem ao anterior</t>
  </si>
  <si>
    <t>SELECT p5_field, p1_month, avg(p7_gas_production) as avg_p7_gas_production FROM NLIDB_result_set GROUP BY p5_field, p1_month ORDER BY p5_field, p1_month</t>
  </si>
  <si>
    <t>SELECT field, year, month, avg(gas_production) as avg_gas_production FROM NLIDB_result_set GROUP BY field, year, month ORDER BY field, year, month</t>
  </si>
  <si>
    <t>What was the per field mean gas production per month?</t>
  </si>
  <si>
    <t>What was the month gas production field?</t>
  </si>
  <si>
    <t>SELECT p1_month, p5_field, avg(p7_gas_production) as avg_p7_gas_production FROM NLIDB_result_set GROUP BY p1_month, p5_field ORDER BY p1_month, p5_field</t>
  </si>
  <si>
    <t>SELECT year, month, field, avg(gas_production) as avg_gas_production FROM NLIDB_result_set GROUP BY year, month, field ORDER BY year, month, field</t>
  </si>
  <si>
    <t>What was the per month mean gas production per field?</t>
  </si>
  <si>
    <t>ORDER BY year, month, field</t>
  </si>
  <si>
    <t xml:space="preserve">GROUP BY year, month, field </t>
  </si>
  <si>
    <t>What was the gas production month field?</t>
  </si>
  <si>
    <t xml:space="preserve">FROM NLIDB_result_set </t>
  </si>
  <si>
    <t>SELECT year, month, field, avg(gas_production) as avg_gas_production</t>
  </si>
  <si>
    <t>What was the mean gas production per month per field?</t>
  </si>
  <si>
    <t>ORDER BY p5_field</t>
  </si>
  <si>
    <t xml:space="preserve">   GROUP BY field, year) </t>
  </si>
  <si>
    <t xml:space="preserve">GROUP BY p5_field </t>
  </si>
  <si>
    <t xml:space="preserve">   FROM NLIDB_result_set </t>
  </si>
  <si>
    <t>FROM NLIDB_result_set GROUP BY p5_field, p2_year)</t>
  </si>
  <si>
    <t xml:space="preserve">   SELECT field, sum(gas_production) as gas_production </t>
  </si>
  <si>
    <t>What was the year gas production field?</t>
  </si>
  <si>
    <t xml:space="preserve">FROM (SELECT p5_field, sum(p7_gas_production) as p7_gas_production </t>
  </si>
  <si>
    <t xml:space="preserve">SELECT p5_field, avg(p7_gas_production) as avg_p7_gas_production </t>
  </si>
  <si>
    <t>SELECT field, avg(gas_production) as avg_gas_production</t>
  </si>
  <si>
    <t>What was the mean yearly gas production per field?</t>
  </si>
  <si>
    <t>ORDER BY p4_operator</t>
  </si>
  <si>
    <t>ORDER BY operator</t>
  </si>
  <si>
    <t xml:space="preserve">   GROUP BY p4_operator, p1_month) GROUP BY p4_operator</t>
  </si>
  <si>
    <t xml:space="preserve">   GROUP BY operator, year, month) GROUP BY operator </t>
  </si>
  <si>
    <t xml:space="preserve">   FROM NLIDB_result_set</t>
  </si>
  <si>
    <t xml:space="preserve">   SELECT p4_operator, sum(p6_oil_production) as p6_oil_production </t>
  </si>
  <si>
    <t xml:space="preserve">   SELECT operator, sum(oil_production) as oil_production</t>
  </si>
  <si>
    <t>What was the month oil production by the operator Petrobrás?</t>
  </si>
  <si>
    <t>Tem que colocar month and year por monthly</t>
  </si>
  <si>
    <t>Problema de encode com petrobrás</t>
  </si>
  <si>
    <t xml:space="preserve">SELECT p4_operator, avg(p6_oil_production) as avg_p6_oil_production </t>
  </si>
  <si>
    <t xml:space="preserve">SELECT operator, avg(oil_production) as avg_oil_production </t>
  </si>
  <si>
    <t>What was the average monthly oil production by the operator Petrobrás?</t>
  </si>
  <si>
    <t>Mesmo assim o resultado correto</t>
  </si>
  <si>
    <t>ORDER BY p9_basin, p8_state</t>
  </si>
  <si>
    <t>ORDER BY basin</t>
  </si>
  <si>
    <t>Traz a coluna state tambien</t>
  </si>
  <si>
    <t xml:space="preserve">GROUP BY p9_basin, p8_state </t>
  </si>
  <si>
    <t xml:space="preserve">GROUP BY basin </t>
  </si>
  <si>
    <t>What was the gas production in the state of São Paulo basin</t>
  </si>
  <si>
    <t>Problemas de encode em São</t>
  </si>
  <si>
    <t xml:space="preserve">SELECT p9_basin, p8_state, min(p7_gas_production) as min_p7_gas_production </t>
  </si>
  <si>
    <t>SELECT basin, min(gas_production) as min_gas_production</t>
  </si>
  <si>
    <t>What was the minimum gas production in the state of São Paulo per basin?</t>
  </si>
  <si>
    <t>ORDER BY p5_field, p8_state</t>
  </si>
  <si>
    <t>GROUP BY field</t>
  </si>
  <si>
    <t>What was the production of oil in the state of Ceará field?</t>
  </si>
  <si>
    <t>FROM NLIDB_result_set</t>
  </si>
  <si>
    <t>Problema de encode no ceará</t>
  </si>
  <si>
    <t>SELECT p5_field, p8_state, max(p6_oil_production) as max_p6_oil_production</t>
  </si>
  <si>
    <t xml:space="preserve">SELECT field, max(oil_production) as max_oil_production </t>
  </si>
  <si>
    <t>What was the maximum production of oil in the state of Ceará per field?</t>
  </si>
  <si>
    <t>Field no singular porque no _query_specific_synonym passam ele em singula mesmo na query estando em plural</t>
  </si>
  <si>
    <t>How many field are there in Parana?</t>
  </si>
  <si>
    <t>No caso do danke tive que colocar</t>
  </si>
  <si>
    <t>O count precisa ser count distinct</t>
  </si>
  <si>
    <t>ORDER BY p8_state</t>
  </si>
  <si>
    <t>Traz o state a consulta</t>
  </si>
  <si>
    <t>GROUP BY p8_state</t>
  </si>
  <si>
    <t>fields are there in Paraná?</t>
  </si>
  <si>
    <t>Problemas com encode</t>
  </si>
  <si>
    <t xml:space="preserve">SELECT p8_state, count(p5_field) as count_p5_field </t>
  </si>
  <si>
    <t>SELECT count(field) as count_field FROM NLIDB_result_set</t>
  </si>
  <si>
    <t>How many fields are there in Paraná?</t>
  </si>
  <si>
    <t xml:space="preserve"> ORDER BY p8_state</t>
  </si>
  <si>
    <t xml:space="preserve">   GROUP BY year)</t>
  </si>
  <si>
    <t xml:space="preserve">    GROUP BY p8_state, p2_year) </t>
  </si>
  <si>
    <t xml:space="preserve">    FROM NLIDB_result_set</t>
  </si>
  <si>
    <t xml:space="preserve">     SELECT sum(oil_production) as oil_production </t>
  </si>
  <si>
    <t>What was the year production of oil in the state of Alagoas?</t>
  </si>
  <si>
    <t xml:space="preserve">   SELECT p8_state, sum(p6_oil_production) as p6_oil_production </t>
  </si>
  <si>
    <t xml:space="preserve"> FROM (</t>
  </si>
  <si>
    <t>SELECT p8_state, avg(p6_oil_production) as avg_p6_oil_production FROM (</t>
  </si>
  <si>
    <t>SELECT avg(oil_production) as avg_oil_production</t>
  </si>
  <si>
    <t>What was the average yearly production of oil in the state of Alagoas?</t>
  </si>
  <si>
    <t>ORDER BY p8_state'</t>
  </si>
  <si>
    <t xml:space="preserve">    GROUP BY p8_state, p1_month) GROUP BY p8_state</t>
  </si>
  <si>
    <t xml:space="preserve">      GROUP BY year, month)</t>
  </si>
  <si>
    <t>Danke retorna também rio grande do norte porque o match é parcial</t>
  </si>
  <si>
    <t xml:space="preserve">       FROM NLIDB_result_set </t>
  </si>
  <si>
    <t xml:space="preserve">    SELECT p8_state, sum(p6_oil_production) as p6_oil_production </t>
  </si>
  <si>
    <t xml:space="preserve">       SELECT sum(oil_production) as oil_production </t>
  </si>
  <si>
    <t>'What was the month production of oil in the state of Rio de Janeiro?'</t>
  </si>
  <si>
    <t>O danke só retornar month e não o year, quando mudo o config para botar o year o field synom o field _query_specific_synonym não funciona bem</t>
  </si>
  <si>
    <t xml:space="preserve">'SELECT p8_state, avg(p6_oil_production) as avg_p6_oil_production </t>
  </si>
  <si>
    <t xml:space="preserve">SELECT avg(oil_production) as avg_oil_production </t>
  </si>
  <si>
    <t>What was the average monthly production of oil in the state of Rio de Janeiro?</t>
  </si>
  <si>
    <t>'What was the production of oil in the state of Rio de Janeiro?'</t>
  </si>
  <si>
    <t>O danke retorna a coluna com o nome do estado também</t>
  </si>
  <si>
    <t>Retorna correto</t>
  </si>
  <si>
    <t>SELECT * FROM NLIDB_result_set</t>
  </si>
  <si>
    <t>What was the production of oil in the state of Rio de Janeiro?</t>
  </si>
  <si>
    <t>Comentarios</t>
  </si>
  <si>
    <t>DANKE</t>
  </si>
  <si>
    <t>Mock</t>
  </si>
  <si>
    <t>D</t>
  </si>
  <si>
    <t>G</t>
  </si>
  <si>
    <t>status/NLIDB</t>
  </si>
  <si>
    <t>GLAMORISE</t>
  </si>
  <si>
    <t>%</t>
  </si>
  <si>
    <t xml:space="preserve">% </t>
  </si>
  <si>
    <t>Final Result</t>
  </si>
  <si>
    <t xml:space="preserve">%  </t>
  </si>
  <si>
    <t>Total</t>
  </si>
  <si>
    <t>Give me the operator with the fields</t>
  </si>
  <si>
    <t>Give me the operator with the highest number of fields</t>
  </si>
  <si>
    <t>Q22</t>
  </si>
  <si>
    <t>Q21</t>
  </si>
  <si>
    <t>Q20</t>
  </si>
  <si>
    <t>Q19</t>
  </si>
  <si>
    <t>Q18</t>
  </si>
  <si>
    <t>Which basin has the highest yearly oil production?</t>
  </si>
  <si>
    <t>Q17</t>
  </si>
  <si>
    <t>Q16</t>
  </si>
  <si>
    <t>Q15</t>
  </si>
  <si>
    <t>Q14</t>
  </si>
  <si>
    <t>Q13</t>
  </si>
  <si>
    <t>Q12</t>
  </si>
  <si>
    <t>Q11</t>
  </si>
  <si>
    <t>Q10</t>
  </si>
  <si>
    <t>Q9</t>
  </si>
  <si>
    <t>Q8</t>
  </si>
  <si>
    <t>Q7</t>
  </si>
  <si>
    <t>Q6</t>
  </si>
  <si>
    <t>Q5</t>
  </si>
  <si>
    <t>Q4</t>
  </si>
  <si>
    <t>Q3</t>
  </si>
  <si>
    <t>Q2</t>
  </si>
  <si>
    <t>SELECT * FROM NLIDB_RESULT_SET</t>
  </si>
  <si>
    <t>Q1</t>
  </si>
  <si>
    <t>Observation</t>
  </si>
  <si>
    <t>NaLIR</t>
  </si>
  <si>
    <t>GLAMORISE SQL</t>
  </si>
  <si>
    <t>NLQ preproccessed by GLAMORISE</t>
  </si>
  <si>
    <t>NLQ</t>
  </si>
  <si>
    <t>ID</t>
  </si>
  <si>
    <t>What was the production of oil in the state of "Rio de Janeiro"?</t>
  </si>
  <si>
    <t>What was the average monthly production of oil in the state of "Rio de Janeiro"?</t>
  </si>
  <si>
    <t>What was the minimum gas production in the state of "São Paulo" per basin?</t>
  </si>
  <si>
    <t>What was the mean monthly petroleum production by field in the state of "Rio de Janeiro"?</t>
  </si>
  <si>
    <t>What was the mean yearly petroleum production by field by "Rio de Janeiro"?</t>
  </si>
  <si>
    <t>What was the average monthly production of oil per field in the state of "Rio de Janeiro" and year 2015?</t>
  </si>
  <si>
    <r>
      <t>Se tira o</t>
    </r>
    <r>
      <rPr>
        <b/>
        <sz val="18"/>
        <color rgb="FFFF0000"/>
        <rFont val="Calibri"/>
        <family val="2"/>
        <scheme val="minor"/>
      </rPr>
      <t xml:space="preserve"> in</t>
    </r>
    <r>
      <rPr>
        <sz val="18"/>
        <color theme="1"/>
        <rFont val="Calibri"/>
        <family val="2"/>
        <scheme val="minor"/>
      </rPr>
      <t xml:space="preserve"> antes do 2015 ele da o resultado certo</t>
    </r>
  </si>
  <si>
    <t>SELECT p8_state, avg(p6_oil_production) as avg_p6_oil_production FROM (SELECT p8_state, sum(p6_oil_production) as p6_oil_production FROM NLIDB_result_set GROUP BY p8_state, p1_month, p2_year) GROUP BY p8_state ORDER BY p8_state</t>
  </si>
  <si>
    <t>What was the year year month production of oil in the state of "Rio de Janeiro"?</t>
  </si>
  <si>
    <t>fields are there in Paraná?'</t>
  </si>
  <si>
    <t>SELECT p8_state, count(DISTINCT p5_field) as count_p5_field FROM NLIDB_result_set GROUP BY p8_state ORDER BY p8_state</t>
  </si>
  <si>
    <t>SELECT p8_state, avg(p6_oil_production) as avg_p6_oil_production FROM (SELECT p8_state, sum(p6_oil_production) as p6_oil_production FROM NLIDB_result_set GROUP BY p8_state, p2_year) GROUP BY p8_state ORDER BY p8_state</t>
  </si>
  <si>
    <t>What was the gas production in the state of "São Paulo" basin?</t>
  </si>
  <si>
    <t>SELECT p5_field, p8_state, max(p6_oil_production) as max_p6_oil_production FROM NLIDB_result_set GROUP BY p5_field, p8_state ORDER BY p5_field, p8_state</t>
  </si>
  <si>
    <t>SELECT p9_basin, p8_state, min(p7_gas_production) as min_p7_gas_production FROM NLIDB_result_set GROUP BY p9_basin, p8_state ORDER BY p9_basin, p8_state</t>
  </si>
  <si>
    <t>What was the year year month oil production by the operator Petrobrás?</t>
  </si>
  <si>
    <t>SELECT p4_operator, avg(p6_oil_production) as avg_p6_oil_production FROM (SELECT p4_operator, sum(p6_oil_production) as p6_oil_production FROM NLIDB_result_set GROUP BY p4_operator, p1_month, p2_year) GROUP BY p4_operator ORDER BY p4_operator</t>
  </si>
  <si>
    <t>SELECT p5_field, avg(p7_gas_production) as avg_p7_gas_production FROM (SELECT p5_field, sum(p7_gas_production) as p7_gas_production FROM NLIDB_result_set GROUP BY p5_field, p2_year) GROUP BY p5_field ORDER BY p5_field</t>
  </si>
  <si>
    <t>What was the gas production year month year field?</t>
  </si>
  <si>
    <t>SELECT p1_month, p2_year, p5_field, avg(p7_gas_production) as avg_p7_gas_production FROM NLIDB_result_set GROUP BY p1_month, p2_year, p5_field ORDER BY p1_month, p2_year, p5_field</t>
  </si>
  <si>
    <t>What was the per month per year mean gas production per field?</t>
  </si>
  <si>
    <t>What was the per field mean gas production per month per year?</t>
  </si>
  <si>
    <t>SELECT p5_field, p1_month, p2_year, avg(p7_gas_production) as avg_p7_gas_production FROM NLIDB_result_set GROUP BY p5_field, p1_month, p2_year ORDER BY p5_field, p1_month, p2_year</t>
  </si>
  <si>
    <t>´10</t>
  </si>
  <si>
    <t>gas production instead of oil production</t>
  </si>
  <si>
    <t>What was the year year month petroleum production field in the state of "Rio de Janeiro"?</t>
  </si>
  <si>
    <t>SELECT p5_field, p4_operator, p7_gas_production, p8_state, avg(petroleum production) as avg_petroleum production FROM (SELECT p5_field, p4_operator, p7_gas_production, p8_state, sum(petroleum production) as petroleum production FROM NLIDB_result_set GROUP BY p5_field, p4_operator, p7_gas_production, p8_state, p1_month, p2_year) GROUP BY p5_field, p4_operator, p7_gas_production, p8_state ORDER BY p5_field, p4_operator, p7_gas_production, p8_state</t>
  </si>
  <si>
    <t>What was the year petroleum production field by "Rio de Janeiro"?</t>
  </si>
  <si>
    <t>What was the gas production field with production greater than 100 cubic meters?</t>
  </si>
  <si>
    <t>What was the gas production basin with production less than 1000 cubic meters?</t>
  </si>
  <si>
    <t>SELECT p9_basin, avg(p7_gas_production) as avg_p7_gas_production FROM NLIDB_result_set GROUP BY p9_basin HAVING avg(p7_gas_production) &lt; 1000 ORDER BY p9_basin</t>
  </si>
  <si>
    <t>Which field produces the oil year month year?</t>
  </si>
  <si>
    <t>SELECT p1_month, p2_year, p5_field, max(p6_oil_production) as max_p6_oil_production FROM NLIDB_result_set GROUP BY p1_month, p2_year, p5_field ORDER BY p1_month, p2_year, p5_field</t>
  </si>
  <si>
    <t>What was the year production of oil field and state in the year 2015?</t>
  </si>
  <si>
    <t>SELECT p5_field, p8_state, avg(p6_oil_production) as avg_p6_oil_production FROM (SELECT p5_field, p8_state, sum(p6_oil_production) as p6_oil_production FROM NLIDB_result_set GROUP BY p5_field, p8_state, p2_year) GROUP BY p5_field, p8_state ORDER BY p5_field, p8_state</t>
  </si>
  <si>
    <t>What was the month production of oil field in the state of "Rio de Janeiro" and year 2015?</t>
  </si>
  <si>
    <t>SELECT p5_field, p2_year, p8_state, avg(p6_oil_production) as avg_p6_oil_production FROM (SELECT p5_field, p2_year, p8_state, sum(p6_oil_production) as p6_oil_production FROM NLIDB_result_set GROUP BY p5_field, p2_year, p8_state, p1_month) GROUP BY p5_field, p2_year, p8_state ORDER BY p5_field, p2_year, p8_state</t>
  </si>
  <si>
    <t>SELECT p4_operator, max(p5_field) as max_p5_field FROM (SELECT p4_operator, count(DISTINCT p5_field) as p5_field FROM NLIDB_result_set GROUP BY p4_operator) ORDER BY p4_operator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</si>
</sst>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155724"/>
      <name val="Roboto"/>
    </font>
    <font>
      <b/>
      <sz val="12"/>
      <color rgb="FFFF0000"/>
      <name val="Roboto"/>
    </font>
    <font>
      <sz val="12"/>
      <color rgb="FFFF0000"/>
      <name val="Roboto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Alignment="1">
      <alignment horizontal="right"/>
    </xf>
    <xf numFmtId="9" fontId="0" fillId="0" borderId="0" xfId="1" applyFont="1"/>
    <xf numFmtId="9" fontId="1" fillId="0" borderId="0" xfId="0" applyNumberFormat="1" applyFont="1"/>
    <xf numFmtId="9" fontId="0" fillId="0" borderId="0" xfId="0" applyNumberFormat="1"/>
    <xf numFmtId="9" fontId="0" fillId="0" borderId="0" xfId="1" applyNumberFormat="1" applyFont="1"/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</cellXfs>
  <cellStyles count="2">
    <cellStyle name="Normal" xfId="0" builtinId="0"/>
    <cellStyle name="Porcentagem" xfId="1" builtinId="5"/>
  </cellStyles>
  <dxfs count="20">
    <dxf>
      <numFmt numFmtId="13" formatCode="0%"/>
    </dxf>
    <dxf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lir_nlidb_anp.nlq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"/>
      <sheetName val="nalir_nlidb_anp.nlqs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3" name="Tabela2" displayName="Tabela2" ref="B2:H5" totalsRowCount="1" headerRowDxfId="9">
  <tableColumns count="7">
    <tableColumn id="1" name="status/NLIDB" totalsRowLabel="Total"/>
    <tableColumn id="2" name="GLAMORISE" totalsRowFunction="sum" dataDxfId="8">
      <calculatedColumnFormula>COUNTIF(ANP!$E$2:$E$23,TD!$B3)</calculatedColumnFormula>
    </tableColumn>
    <tableColumn id="5" name="%" totalsRowFunction="sum" dataDxfId="6" totalsRowDxfId="7" dataCellStyle="Porcentagem">
      <calculatedColumnFormula>C3/(C$3+C$4)</calculatedColumnFormula>
    </tableColumn>
    <tableColumn id="3" name="NaLIR" totalsRowFunction="sum" dataDxfId="5">
      <calculatedColumnFormula>COUNTIF(ANP!$F$2:$F$23,TD!$B3)</calculatedColumnFormula>
    </tableColumn>
    <tableColumn id="6" name="% " totalsRowFunction="sum" dataDxfId="3" totalsRowDxfId="4" dataCellStyle="Porcentagem">
      <calculatedColumnFormula>E3/(E$3+E$4)</calculatedColumnFormula>
    </tableColumn>
    <tableColumn id="4" name="Final Result" totalsRowFunction="sum" dataDxfId="2">
      <calculatedColumnFormula>COUNTIF(ANP!$G$2:$G$23,TD!$B3)</calculatedColumnFormula>
    </tableColumn>
    <tableColumn id="7" name="%  " totalsRowFunction="sum" dataDxfId="0" totalsRowDxfId="1">
      <calculatedColumnFormula>G3/(G$3+G$4)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ela24" displayName="Tabela24" ref="B2:H5" totalsRowCount="1" headerRowDxfId="19">
  <tableColumns count="7">
    <tableColumn id="1" name="status/NLIDB" totalsRowLabel="Total"/>
    <tableColumn id="2" name="GLAMORISE" totalsRowFunction="sum" dataDxfId="18">
      <calculatedColumnFormula>COUNTIF(DANKE_Grettel!E:E,Resumo!$B3)</calculatedColumnFormula>
    </tableColumn>
    <tableColumn id="5" name="%" totalsRowFunction="sum" dataDxfId="17" totalsRowDxfId="16" dataCellStyle="Porcentagem">
      <calculatedColumnFormula>C3/(#REF!+#REF!)</calculatedColumnFormula>
    </tableColumn>
    <tableColumn id="3" name="DANKE" totalsRowFunction="sum" dataDxfId="15">
      <calculatedColumnFormula>COUNTIF(DANKE_Grettel!F:F,Resumo!$B3)</calculatedColumnFormula>
    </tableColumn>
    <tableColumn id="6" name="% " totalsRowFunction="sum" dataDxfId="14" totalsRowDxfId="13" dataCellStyle="Porcentagem">
      <calculatedColumnFormula>E3/(#REF!+#REF!)</calculatedColumnFormula>
    </tableColumn>
    <tableColumn id="4" name="Final Result" totalsRowFunction="sum" dataDxfId="12">
      <calculatedColumnFormula>Tabela24[[#This Row],[DANKE]]</calculatedColumnFormula>
    </tableColumn>
    <tableColumn id="7" name="%  " totalsRowFunction="sum" dataDxfId="11" dataCellStyle="Porcentagem">
      <calculatedColumnFormula>G3/(#REF!+#REF!)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2" name="Tabela1" displayName="Tabela1" ref="A1:H23" totalsRowShown="0">
  <tableColumns count="8">
    <tableColumn id="5" name="ID"/>
    <tableColumn id="1" name="NLQ"/>
    <tableColumn id="2" name="NLQ preproccessed by GLAMORISE"/>
    <tableColumn id="4" name="GLAMORISE SQL"/>
    <tableColumn id="8" name="GLAMORISE"/>
    <tableColumn id="9" name="NaLIR"/>
    <tableColumn id="7" name="Final Result" dataDxfId="10">
      <calculatedColumnFormula>IF(AND(Tabela1[[#This Row],[GLAMORISE]]="success",Tabela1[[#This Row],[NaLIR]]="success"),"success","failure")</calculatedColumnFormula>
    </tableColumn>
    <tableColumn id="6" name="Observatio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"/>
  <sheetViews>
    <sheetView showGridLines="0" tabSelected="1" zoomScale="160" zoomScaleNormal="160" workbookViewId="0">
      <selection activeCell="F3" sqref="F3"/>
    </sheetView>
  </sheetViews>
  <sheetFormatPr defaultRowHeight="15" x14ac:dyDescent="0.25"/>
  <cols>
    <col min="2" max="2" width="13.85546875" customWidth="1"/>
    <col min="3" max="3" width="12.7109375" customWidth="1"/>
    <col min="4" max="4" width="7.5703125" customWidth="1"/>
    <col min="5" max="5" width="12.42578125" customWidth="1"/>
    <col min="7" max="7" width="11.28515625" bestFit="1" customWidth="1"/>
  </cols>
  <sheetData>
    <row r="2" spans="2:8" x14ac:dyDescent="0.25">
      <c r="B2" s="14" t="s">
        <v>177</v>
      </c>
      <c r="C2" s="14" t="s">
        <v>178</v>
      </c>
      <c r="D2" s="14" t="s">
        <v>179</v>
      </c>
      <c r="E2" s="14" t="s">
        <v>211</v>
      </c>
      <c r="F2" s="14" t="s">
        <v>180</v>
      </c>
      <c r="G2" s="14" t="s">
        <v>181</v>
      </c>
      <c r="H2" s="14" t="s">
        <v>182</v>
      </c>
    </row>
    <row r="3" spans="2:8" x14ac:dyDescent="0.25">
      <c r="B3" t="s">
        <v>12</v>
      </c>
      <c r="C3">
        <f>COUNTIF(ANP!$E$2:$E$23,TD!$B3)</f>
        <v>22</v>
      </c>
      <c r="D3" s="15">
        <f>C3/(C$3+C$4)</f>
        <v>1</v>
      </c>
      <c r="E3">
        <f>COUNTIF(ANP!$F$2:$F$23,TD!$B3)</f>
        <v>20</v>
      </c>
      <c r="F3" s="18">
        <f>E3/(E$3+E$4)</f>
        <v>0.90909090909090906</v>
      </c>
      <c r="G3">
        <f>COUNTIF(ANP!$G$2:$G$23,TD!$B3)</f>
        <v>20</v>
      </c>
      <c r="H3" s="15">
        <f>G3/(G$3+G$4)</f>
        <v>0.90909090909090906</v>
      </c>
    </row>
    <row r="4" spans="2:8" x14ac:dyDescent="0.25">
      <c r="B4" t="s">
        <v>30</v>
      </c>
      <c r="C4">
        <f>COUNTIF(ANP!$E$2:$E$23,TD!$B4)</f>
        <v>0</v>
      </c>
      <c r="D4" s="15">
        <f>C4/(C$3+C$4)</f>
        <v>0</v>
      </c>
      <c r="E4">
        <f>COUNTIF(ANP!$F$2:$F$23,TD!$B4)</f>
        <v>2</v>
      </c>
      <c r="F4" s="15">
        <f>E4/(E$3+E$4)</f>
        <v>9.0909090909090912E-2</v>
      </c>
      <c r="G4">
        <f>COUNTIF(ANP!$G$2:$G$23,TD!$B4)</f>
        <v>2</v>
      </c>
      <c r="H4" s="17">
        <f>G4/(G$3+G$4)</f>
        <v>9.0909090909090912E-2</v>
      </c>
    </row>
    <row r="5" spans="2:8" x14ac:dyDescent="0.25">
      <c r="B5" t="s">
        <v>183</v>
      </c>
      <c r="C5">
        <f>SUBTOTAL(109,Tabela2[GLAMORISE])</f>
        <v>22</v>
      </c>
      <c r="D5" s="17">
        <f>SUBTOTAL(109,Tabela2[%])</f>
        <v>1</v>
      </c>
      <c r="E5">
        <f>SUBTOTAL(109,Tabela2[NaLIR])</f>
        <v>22</v>
      </c>
      <c r="F5" s="16">
        <f>SUBTOTAL(109,Tabela2[% ])</f>
        <v>1</v>
      </c>
      <c r="G5">
        <f>SUBTOTAL(109,Tabela2[Final Result])</f>
        <v>22</v>
      </c>
      <c r="H5" s="17">
        <f>SUBTOTAL(109,Tabela2[%  ])</f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"/>
  <sheetViews>
    <sheetView showGridLines="0" zoomScale="124" zoomScaleNormal="124" workbookViewId="0">
      <selection activeCell="J21" sqref="J21"/>
    </sheetView>
  </sheetViews>
  <sheetFormatPr defaultRowHeight="15" x14ac:dyDescent="0.25"/>
  <sheetData>
    <row r="2" spans="2:8" x14ac:dyDescent="0.25">
      <c r="B2" s="14" t="s">
        <v>177</v>
      </c>
      <c r="C2" s="14" t="s">
        <v>178</v>
      </c>
      <c r="D2" s="14" t="s">
        <v>179</v>
      </c>
      <c r="E2" s="14" t="s">
        <v>173</v>
      </c>
      <c r="F2" s="14" t="s">
        <v>180</v>
      </c>
      <c r="G2" s="14" t="s">
        <v>181</v>
      </c>
      <c r="H2" s="14" t="s">
        <v>182</v>
      </c>
    </row>
    <row r="3" spans="2:8" x14ac:dyDescent="0.25">
      <c r="B3" t="s">
        <v>12</v>
      </c>
      <c r="C3">
        <f>COUNTIF(DANKE_Grettel!E:E,Resumo!$B3)</f>
        <v>21</v>
      </c>
      <c r="D3" s="15" t="e">
        <f>C3/(#REF!+#REF!)</f>
        <v>#REF!</v>
      </c>
      <c r="E3">
        <f>COUNTIF(DANKE_Grettel!F:F,Resumo!$B3)</f>
        <v>12</v>
      </c>
      <c r="F3" s="18" t="e">
        <f>E3/(#REF!+#REF!)</f>
        <v>#REF!</v>
      </c>
      <c r="G3">
        <f>Tabela24[[#This Row],[DANKE]]</f>
        <v>12</v>
      </c>
      <c r="H3" s="15" t="e">
        <f>G3/(#REF!+#REF!)</f>
        <v>#REF!</v>
      </c>
    </row>
    <row r="4" spans="2:8" x14ac:dyDescent="0.25">
      <c r="B4" t="s">
        <v>30</v>
      </c>
      <c r="C4">
        <f>COUNTIF(DANKE_Grettel!E:E,Resumo!$B4)</f>
        <v>0</v>
      </c>
      <c r="D4" s="15" t="e">
        <f>C4/(#REF!+#REF!)</f>
        <v>#REF!</v>
      </c>
      <c r="E4">
        <f>COUNTIF(DANKE_Grettel!F:F,Resumo!$B4)</f>
        <v>9</v>
      </c>
      <c r="F4" s="15" t="e">
        <f>E4/(#REF!+#REF!)</f>
        <v>#REF!</v>
      </c>
      <c r="G4">
        <f>Tabela24[[#This Row],[DANKE]]</f>
        <v>9</v>
      </c>
      <c r="H4" s="17" t="e">
        <f>G4/(#REF!+#REF!)</f>
        <v>#REF!</v>
      </c>
    </row>
    <row r="5" spans="2:8" x14ac:dyDescent="0.25">
      <c r="B5" t="s">
        <v>183</v>
      </c>
      <c r="C5">
        <f>SUBTOTAL(109,Tabela24[GLAMORISE])</f>
        <v>21</v>
      </c>
      <c r="D5" s="17" t="e">
        <f>SUBTOTAL(109,Tabela24[%])</f>
        <v>#REF!</v>
      </c>
      <c r="E5">
        <f>SUBTOTAL(109,Tabela24[DANKE])</f>
        <v>21</v>
      </c>
      <c r="F5" s="16" t="e">
        <f>SUBTOTAL(109,Tabela24[% ])</f>
        <v>#REF!</v>
      </c>
      <c r="G5">
        <f>SUBTOTAL(109,Tabela24[Final Result])</f>
        <v>21</v>
      </c>
      <c r="H5" s="17" t="e">
        <f>SUBTOTAL(109,Tabela24[%  ])</f>
        <v>#REF!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C20" sqref="C20"/>
    </sheetView>
  </sheetViews>
  <sheetFormatPr defaultRowHeight="15" x14ac:dyDescent="0.25"/>
  <cols>
    <col min="1" max="1" width="4.42578125" bestFit="1" customWidth="1"/>
    <col min="2" max="2" width="80.42578125" bestFit="1" customWidth="1"/>
    <col min="3" max="3" width="96.85546875" bestFit="1" customWidth="1"/>
    <col min="4" max="4" width="206.5703125" bestFit="1" customWidth="1"/>
    <col min="5" max="7" width="9.7109375" customWidth="1"/>
    <col min="8" max="8" width="11.140625" customWidth="1"/>
  </cols>
  <sheetData>
    <row r="1" spans="1:8" x14ac:dyDescent="0.25">
      <c r="A1" t="s">
        <v>215</v>
      </c>
      <c r="B1" t="s">
        <v>214</v>
      </c>
      <c r="C1" t="s">
        <v>213</v>
      </c>
      <c r="D1" t="s">
        <v>212</v>
      </c>
      <c r="E1" t="s">
        <v>178</v>
      </c>
      <c r="F1" t="s">
        <v>211</v>
      </c>
      <c r="G1" t="s">
        <v>181</v>
      </c>
      <c r="H1" t="s">
        <v>210</v>
      </c>
    </row>
    <row r="2" spans="1:8" x14ac:dyDescent="0.25">
      <c r="A2" t="s">
        <v>209</v>
      </c>
      <c r="B2" t="s">
        <v>216</v>
      </c>
      <c r="C2" t="s">
        <v>216</v>
      </c>
      <c r="D2" t="s">
        <v>208</v>
      </c>
      <c r="E2" t="s">
        <v>12</v>
      </c>
      <c r="F2" t="s">
        <v>12</v>
      </c>
      <c r="G2" t="str">
        <f>IF(AND(Tabela1[[#This Row],[GLAMORISE]]="success",Tabela1[[#This Row],[NaLIR]]="success"),"success","failure")</f>
        <v>success</v>
      </c>
    </row>
    <row r="3" spans="1:8" x14ac:dyDescent="0.25">
      <c r="A3" t="s">
        <v>207</v>
      </c>
      <c r="B3" t="s">
        <v>217</v>
      </c>
      <c r="C3" t="s">
        <v>224</v>
      </c>
      <c r="D3" t="s">
        <v>223</v>
      </c>
      <c r="E3" t="s">
        <v>12</v>
      </c>
      <c r="F3" t="s">
        <v>12</v>
      </c>
      <c r="G3" t="str">
        <f>IF(AND(Tabela1[[#This Row],[GLAMORISE]]="success",Tabela1[[#This Row],[NaLIR]]="success"),"success","failure")</f>
        <v>success</v>
      </c>
    </row>
    <row r="4" spans="1:8" x14ac:dyDescent="0.25">
      <c r="A4" t="s">
        <v>206</v>
      </c>
      <c r="B4" t="s">
        <v>154</v>
      </c>
      <c r="C4" t="s">
        <v>149</v>
      </c>
      <c r="D4" t="s">
        <v>227</v>
      </c>
      <c r="E4" t="s">
        <v>12</v>
      </c>
      <c r="F4" t="s">
        <v>12</v>
      </c>
      <c r="G4" t="str">
        <f>IF(AND(Tabela1[[#This Row],[GLAMORISE]]="success",Tabela1[[#This Row],[NaLIR]]="success"),"success","failure")</f>
        <v>success</v>
      </c>
    </row>
    <row r="5" spans="1:8" x14ac:dyDescent="0.25">
      <c r="A5" t="s">
        <v>205</v>
      </c>
      <c r="B5" t="s">
        <v>143</v>
      </c>
      <c r="C5" t="s">
        <v>225</v>
      </c>
      <c r="D5" t="s">
        <v>226</v>
      </c>
      <c r="E5" t="s">
        <v>12</v>
      </c>
      <c r="F5" t="s">
        <v>12</v>
      </c>
      <c r="G5" t="str">
        <f>IF(AND(Tabela1[[#This Row],[GLAMORISE]]="success",Tabela1[[#This Row],[NaLIR]]="success"),"success","failure")</f>
        <v>success</v>
      </c>
    </row>
    <row r="6" spans="1:8" x14ac:dyDescent="0.25">
      <c r="A6" t="s">
        <v>204</v>
      </c>
      <c r="B6" t="s">
        <v>131</v>
      </c>
      <c r="C6" t="s">
        <v>126</v>
      </c>
      <c r="D6" t="s">
        <v>229</v>
      </c>
      <c r="E6" t="s">
        <v>12</v>
      </c>
      <c r="F6" t="s">
        <v>12</v>
      </c>
      <c r="G6" t="str">
        <f>IF(AND(Tabela1[[#This Row],[GLAMORISE]]="success",Tabela1[[#This Row],[NaLIR]]="success"),"success","failure")</f>
        <v>success</v>
      </c>
    </row>
    <row r="7" spans="1:8" x14ac:dyDescent="0.25">
      <c r="A7" t="s">
        <v>203</v>
      </c>
      <c r="B7" t="s">
        <v>218</v>
      </c>
      <c r="C7" t="s">
        <v>228</v>
      </c>
      <c r="D7" t="s">
        <v>230</v>
      </c>
      <c r="E7" t="s">
        <v>12</v>
      </c>
      <c r="F7" t="s">
        <v>12</v>
      </c>
      <c r="G7" t="str">
        <f>IF(AND(Tabela1[[#This Row],[GLAMORISE]]="success",Tabela1[[#This Row],[NaLIR]]="success"),"success","failure")</f>
        <v>success</v>
      </c>
    </row>
    <row r="8" spans="1:8" x14ac:dyDescent="0.25">
      <c r="A8" t="s">
        <v>202</v>
      </c>
      <c r="B8" t="s">
        <v>112</v>
      </c>
      <c r="C8" t="s">
        <v>231</v>
      </c>
      <c r="D8" t="s">
        <v>232</v>
      </c>
      <c r="E8" t="s">
        <v>12</v>
      </c>
      <c r="F8" t="s">
        <v>12</v>
      </c>
      <c r="G8" t="str">
        <f>IF(AND(Tabela1[[#This Row],[GLAMORISE]]="success",Tabela1[[#This Row],[NaLIR]]="success"),"success","failure")</f>
        <v>success</v>
      </c>
    </row>
    <row r="9" spans="1:8" x14ac:dyDescent="0.25">
      <c r="A9" t="s">
        <v>201</v>
      </c>
      <c r="B9" t="s">
        <v>99</v>
      </c>
      <c r="C9" t="s">
        <v>95</v>
      </c>
      <c r="D9" t="s">
        <v>233</v>
      </c>
      <c r="E9" t="s">
        <v>12</v>
      </c>
      <c r="F9" t="s">
        <v>12</v>
      </c>
      <c r="G9" t="str">
        <f>IF(AND(Tabela1[[#This Row],[GLAMORISE]]="success",Tabela1[[#This Row],[NaLIR]]="success"),"success","failure")</f>
        <v>success</v>
      </c>
    </row>
    <row r="10" spans="1:8" x14ac:dyDescent="0.25">
      <c r="A10" t="s">
        <v>200</v>
      </c>
      <c r="B10" t="s">
        <v>88</v>
      </c>
      <c r="C10" t="s">
        <v>234</v>
      </c>
      <c r="D10" t="s">
        <v>235</v>
      </c>
      <c r="E10" t="s">
        <v>12</v>
      </c>
      <c r="F10" t="s">
        <v>12</v>
      </c>
      <c r="G10" t="str">
        <f>IF(AND(Tabela1[[#This Row],[GLAMORISE]]="success",Tabela1[[#This Row],[NaLIR]]="success"),"success","failure")</f>
        <v>success</v>
      </c>
    </row>
    <row r="11" spans="1:8" x14ac:dyDescent="0.25">
      <c r="A11" t="s">
        <v>199</v>
      </c>
      <c r="B11" t="s">
        <v>82</v>
      </c>
      <c r="C11" t="s">
        <v>236</v>
      </c>
      <c r="D11" t="s">
        <v>235</v>
      </c>
      <c r="E11" t="s">
        <v>12</v>
      </c>
      <c r="F11" t="s">
        <v>12</v>
      </c>
      <c r="G11" t="str">
        <f>IF(AND(Tabela1[[#This Row],[GLAMORISE]]="success",Tabela1[[#This Row],[NaLIR]]="success"),"success","failure")</f>
        <v>success</v>
      </c>
    </row>
    <row r="12" spans="1:8" x14ac:dyDescent="0.25">
      <c r="A12" t="s">
        <v>198</v>
      </c>
      <c r="B12" t="s">
        <v>78</v>
      </c>
      <c r="C12" t="s">
        <v>237</v>
      </c>
      <c r="D12" t="s">
        <v>238</v>
      </c>
      <c r="E12" t="s">
        <v>12</v>
      </c>
      <c r="F12" t="s">
        <v>12</v>
      </c>
      <c r="G12" t="str">
        <f>IF(AND(Tabela1[[#This Row],[GLAMORISE]]="success",Tabela1[[#This Row],[NaLIR]]="success"),"success","failure")</f>
        <v>success</v>
      </c>
    </row>
    <row r="13" spans="1:8" x14ac:dyDescent="0.25">
      <c r="A13" t="s">
        <v>197</v>
      </c>
      <c r="B13" t="s">
        <v>219</v>
      </c>
      <c r="C13" t="s">
        <v>241</v>
      </c>
      <c r="D13" t="s">
        <v>242</v>
      </c>
      <c r="E13" t="s">
        <v>12</v>
      </c>
      <c r="F13" s="22" t="s">
        <v>30</v>
      </c>
      <c r="G13" s="22" t="str">
        <f>IF(AND(Tabela1[[#This Row],[GLAMORISE]]="success",Tabela1[[#This Row],[NaLIR]]="success"),"success","failure")</f>
        <v>failure</v>
      </c>
      <c r="H13" s="22" t="s">
        <v>240</v>
      </c>
    </row>
    <row r="14" spans="1:8" x14ac:dyDescent="0.25">
      <c r="A14" t="s">
        <v>196</v>
      </c>
      <c r="B14" t="s">
        <v>220</v>
      </c>
      <c r="C14" t="s">
        <v>243</v>
      </c>
      <c r="D14" t="s">
        <v>61</v>
      </c>
      <c r="E14" t="s">
        <v>12</v>
      </c>
      <c r="F14" s="22" t="s">
        <v>30</v>
      </c>
      <c r="G14" s="22" t="str">
        <f>IF(AND(Tabela1[[#This Row],[GLAMORISE]]="success",Tabela1[[#This Row],[NaLIR]]="success"),"success","failure")</f>
        <v>failure</v>
      </c>
      <c r="H14" s="22" t="s">
        <v>240</v>
      </c>
    </row>
    <row r="15" spans="1:8" x14ac:dyDescent="0.25">
      <c r="A15" t="s">
        <v>195</v>
      </c>
      <c r="B15" t="s">
        <v>58</v>
      </c>
      <c r="C15" t="s">
        <v>244</v>
      </c>
      <c r="D15" t="s">
        <v>56</v>
      </c>
      <c r="E15" t="s">
        <v>12</v>
      </c>
      <c r="F15" t="s">
        <v>12</v>
      </c>
      <c r="G15" t="str">
        <f>IF(AND(Tabela1[[#This Row],[GLAMORISE]]="success",Tabela1[[#This Row],[NaLIR]]="success"),"success","failure")</f>
        <v>success</v>
      </c>
    </row>
    <row r="16" spans="1:8" x14ac:dyDescent="0.25">
      <c r="A16" t="s">
        <v>194</v>
      </c>
      <c r="B16" t="s">
        <v>54</v>
      </c>
      <c r="C16" t="s">
        <v>245</v>
      </c>
      <c r="D16" t="s">
        <v>246</v>
      </c>
      <c r="E16" t="s">
        <v>12</v>
      </c>
      <c r="F16" t="s">
        <v>12</v>
      </c>
      <c r="G16" t="str">
        <f>IF(AND(Tabela1[[#This Row],[GLAMORISE]]="success",Tabela1[[#This Row],[NaLIR]]="success"),"success","failure")</f>
        <v>success</v>
      </c>
    </row>
    <row r="17" spans="1:8" x14ac:dyDescent="0.25">
      <c r="A17" t="s">
        <v>193</v>
      </c>
      <c r="B17" t="s">
        <v>50</v>
      </c>
      <c r="C17" t="s">
        <v>247</v>
      </c>
      <c r="D17" t="s">
        <v>248</v>
      </c>
      <c r="E17" t="s">
        <v>12</v>
      </c>
      <c r="F17" t="s">
        <v>12</v>
      </c>
      <c r="G17" t="str">
        <f>IF(AND(Tabela1[[#This Row],[GLAMORISE]]="success",Tabela1[[#This Row],[NaLIR]]="success"),"success","failure")</f>
        <v>success</v>
      </c>
    </row>
    <row r="18" spans="1:8" x14ac:dyDescent="0.25">
      <c r="A18" t="s">
        <v>192</v>
      </c>
      <c r="B18" t="s">
        <v>191</v>
      </c>
      <c r="C18" t="s">
        <v>43</v>
      </c>
      <c r="D18" t="s">
        <v>44</v>
      </c>
      <c r="E18" t="s">
        <v>12</v>
      </c>
      <c r="F18" t="s">
        <v>12</v>
      </c>
      <c r="G18" t="str">
        <f>IF(AND(Tabela1[[#This Row],[GLAMORISE]]="success",Tabela1[[#This Row],[NaLIR]]="success"),"success","failure")</f>
        <v>success</v>
      </c>
      <c r="H18" s="22"/>
    </row>
    <row r="19" spans="1:8" x14ac:dyDescent="0.25">
      <c r="A19" t="s">
        <v>190</v>
      </c>
      <c r="B19" t="s">
        <v>42</v>
      </c>
      <c r="C19" t="s">
        <v>40</v>
      </c>
      <c r="D19" t="s">
        <v>37</v>
      </c>
      <c r="E19" t="s">
        <v>12</v>
      </c>
      <c r="F19" t="s">
        <v>12</v>
      </c>
      <c r="G19" t="str">
        <f>IF(AND(Tabela1[[#This Row],[GLAMORISE]]="success",Tabela1[[#This Row],[NaLIR]]="success"),"success","failure")</f>
        <v>success</v>
      </c>
      <c r="H19" s="22"/>
    </row>
    <row r="20" spans="1:8" x14ac:dyDescent="0.25">
      <c r="A20" t="s">
        <v>189</v>
      </c>
      <c r="B20" t="s">
        <v>39</v>
      </c>
      <c r="C20" t="s">
        <v>40</v>
      </c>
      <c r="D20" t="s">
        <v>37</v>
      </c>
      <c r="E20" t="s">
        <v>12</v>
      </c>
      <c r="F20" t="s">
        <v>12</v>
      </c>
      <c r="G20" t="str">
        <f>IF(AND(Tabela1[[#This Row],[GLAMORISE]]="success",Tabela1[[#This Row],[NaLIR]]="success"),"success","failure")</f>
        <v>success</v>
      </c>
      <c r="H20" s="22"/>
    </row>
    <row r="21" spans="1:8" x14ac:dyDescent="0.25">
      <c r="A21" t="s">
        <v>188</v>
      </c>
      <c r="B21" t="s">
        <v>34</v>
      </c>
      <c r="C21" t="s">
        <v>249</v>
      </c>
      <c r="D21" t="s">
        <v>250</v>
      </c>
      <c r="E21" t="s">
        <v>12</v>
      </c>
      <c r="F21" t="s">
        <v>12</v>
      </c>
      <c r="G21" t="str">
        <f>IF(AND(Tabela1[[#This Row],[GLAMORISE]]="success",Tabela1[[#This Row],[NaLIR]]="success"),"success","failure")</f>
        <v>success</v>
      </c>
    </row>
    <row r="22" spans="1:8" x14ac:dyDescent="0.25">
      <c r="A22" t="s">
        <v>187</v>
      </c>
      <c r="B22" t="s">
        <v>221</v>
      </c>
      <c r="C22" t="s">
        <v>251</v>
      </c>
      <c r="D22" t="s">
        <v>252</v>
      </c>
      <c r="E22" t="s">
        <v>12</v>
      </c>
      <c r="F22" t="s">
        <v>12</v>
      </c>
      <c r="G22" t="str">
        <f>IF(AND(Tabela1[[#This Row],[GLAMORISE]]="success",Tabela1[[#This Row],[NaLIR]]="success"),"success","failure")</f>
        <v>success</v>
      </c>
    </row>
    <row r="23" spans="1:8" x14ac:dyDescent="0.25">
      <c r="A23" t="s">
        <v>186</v>
      </c>
      <c r="B23" t="s">
        <v>185</v>
      </c>
      <c r="C23" t="s">
        <v>184</v>
      </c>
      <c r="D23" t="s">
        <v>253</v>
      </c>
      <c r="E23" t="s">
        <v>12</v>
      </c>
      <c r="F23" t="s">
        <v>12</v>
      </c>
      <c r="G23" t="str">
        <f>IF(AND(Tabela1[[#This Row],[GLAMORISE]]="success",Tabela1[[#This Row],[NaLIR]]="success"),"success","failure")</f>
        <v>success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opLeftCell="C103" zoomScale="55" zoomScaleNormal="55" workbookViewId="0">
      <selection activeCell="C100" sqref="C100"/>
    </sheetView>
  </sheetViews>
  <sheetFormatPr defaultRowHeight="23.25" x14ac:dyDescent="0.35"/>
  <cols>
    <col min="1" max="1" width="88.140625" bestFit="1" customWidth="1"/>
    <col min="2" max="2" width="84.85546875" bestFit="1" customWidth="1"/>
    <col min="3" max="3" width="171.85546875" bestFit="1" customWidth="1"/>
    <col min="4" max="4" width="84.5703125" style="24" bestFit="1" customWidth="1"/>
    <col min="5" max="6" width="12.5703125" style="23" bestFit="1" customWidth="1"/>
  </cols>
  <sheetData>
    <row r="1" spans="1:7" ht="24" thickBot="1" x14ac:dyDescent="0.4">
      <c r="A1" s="1"/>
      <c r="E1" s="23" t="s">
        <v>176</v>
      </c>
      <c r="F1" s="23" t="s">
        <v>175</v>
      </c>
    </row>
    <row r="2" spans="1:7" ht="24" thickBot="1" x14ac:dyDescent="0.4">
      <c r="A2" s="12"/>
      <c r="B2" s="12" t="s">
        <v>174</v>
      </c>
      <c r="C2" s="13" t="s">
        <v>173</v>
      </c>
      <c r="D2" s="25" t="s">
        <v>172</v>
      </c>
      <c r="E2" s="23" t="s">
        <v>12</v>
      </c>
      <c r="F2" s="23" t="s">
        <v>12</v>
      </c>
      <c r="G2">
        <v>1</v>
      </c>
    </row>
    <row r="3" spans="1:7" x14ac:dyDescent="0.35">
      <c r="A3" s="8" t="s">
        <v>171</v>
      </c>
      <c r="B3" s="20" t="s">
        <v>170</v>
      </c>
      <c r="C3" s="19" t="s">
        <v>170</v>
      </c>
      <c r="D3" s="26" t="s">
        <v>169</v>
      </c>
    </row>
    <row r="4" spans="1:7" ht="46.5" x14ac:dyDescent="0.35">
      <c r="A4" s="8"/>
      <c r="B4" s="20"/>
      <c r="C4" s="20"/>
      <c r="D4" s="26" t="s">
        <v>168</v>
      </c>
    </row>
    <row r="5" spans="1:7" ht="24" thickBot="1" x14ac:dyDescent="0.4">
      <c r="A5" s="10" t="s">
        <v>167</v>
      </c>
      <c r="B5" s="21"/>
      <c r="C5" s="21"/>
      <c r="D5" s="27"/>
    </row>
    <row r="6" spans="1:7" ht="69.75" x14ac:dyDescent="0.35">
      <c r="A6" s="8" t="s">
        <v>166</v>
      </c>
      <c r="B6" s="5" t="s">
        <v>165</v>
      </c>
      <c r="C6" s="5" t="s">
        <v>164</v>
      </c>
      <c r="D6" s="26" t="s">
        <v>163</v>
      </c>
      <c r="E6" s="23" t="s">
        <v>12</v>
      </c>
      <c r="F6" s="23" t="s">
        <v>30</v>
      </c>
      <c r="G6">
        <v>2</v>
      </c>
    </row>
    <row r="7" spans="1:7" x14ac:dyDescent="0.35">
      <c r="A7" s="8"/>
      <c r="B7" s="5" t="s">
        <v>11</v>
      </c>
      <c r="C7" s="5" t="s">
        <v>11</v>
      </c>
      <c r="D7" s="26"/>
    </row>
    <row r="8" spans="1:7" x14ac:dyDescent="0.35">
      <c r="A8" s="8" t="s">
        <v>162</v>
      </c>
      <c r="B8" s="5" t="s">
        <v>161</v>
      </c>
      <c r="C8" s="5" t="s">
        <v>160</v>
      </c>
      <c r="D8" s="28"/>
    </row>
    <row r="9" spans="1:7" ht="46.5" x14ac:dyDescent="0.35">
      <c r="A9" s="7"/>
      <c r="B9" s="5" t="s">
        <v>159</v>
      </c>
      <c r="C9" s="5" t="s">
        <v>6</v>
      </c>
      <c r="D9" s="26" t="s">
        <v>158</v>
      </c>
    </row>
    <row r="10" spans="1:7" x14ac:dyDescent="0.35">
      <c r="A10" s="7"/>
      <c r="B10" s="5" t="s">
        <v>157</v>
      </c>
      <c r="C10" s="5" t="s">
        <v>156</v>
      </c>
      <c r="D10" s="28"/>
    </row>
    <row r="11" spans="1:7" x14ac:dyDescent="0.35">
      <c r="A11" s="7"/>
      <c r="B11" s="5"/>
      <c r="C11" s="5" t="s">
        <v>155</v>
      </c>
      <c r="D11" s="28"/>
    </row>
    <row r="12" spans="1:7" x14ac:dyDescent="0.35">
      <c r="A12" s="7"/>
      <c r="B12" s="6"/>
      <c r="C12" s="5"/>
      <c r="D12" s="28"/>
    </row>
    <row r="13" spans="1:7" ht="24" thickBot="1" x14ac:dyDescent="0.4">
      <c r="A13" s="3"/>
      <c r="B13" s="2"/>
      <c r="C13" s="2"/>
      <c r="D13" s="27"/>
    </row>
    <row r="14" spans="1:7" x14ac:dyDescent="0.35">
      <c r="A14" s="8" t="s">
        <v>154</v>
      </c>
      <c r="B14" s="5" t="s">
        <v>153</v>
      </c>
      <c r="C14" s="5" t="s">
        <v>152</v>
      </c>
      <c r="D14" s="26" t="s">
        <v>116</v>
      </c>
      <c r="E14" s="23" t="s">
        <v>12</v>
      </c>
      <c r="F14" s="23" t="s">
        <v>12</v>
      </c>
      <c r="G14">
        <v>3</v>
      </c>
    </row>
    <row r="15" spans="1:7" x14ac:dyDescent="0.35">
      <c r="A15" s="8"/>
      <c r="B15" s="5" t="s">
        <v>151</v>
      </c>
      <c r="C15" s="5" t="s">
        <v>150</v>
      </c>
      <c r="D15" s="26" t="s">
        <v>113</v>
      </c>
    </row>
    <row r="16" spans="1:7" x14ac:dyDescent="0.35">
      <c r="A16" s="8" t="s">
        <v>149</v>
      </c>
      <c r="B16" s="5" t="s">
        <v>148</v>
      </c>
      <c r="C16" s="5" t="s">
        <v>6</v>
      </c>
      <c r="D16" s="26"/>
    </row>
    <row r="17" spans="1:7" x14ac:dyDescent="0.35">
      <c r="A17" s="7"/>
      <c r="B17" s="5" t="s">
        <v>147</v>
      </c>
      <c r="C17" s="5" t="s">
        <v>146</v>
      </c>
      <c r="D17" s="28"/>
    </row>
    <row r="18" spans="1:7" x14ac:dyDescent="0.35">
      <c r="A18" s="7"/>
      <c r="B18" s="5" t="s">
        <v>145</v>
      </c>
      <c r="C18" s="5" t="s">
        <v>138</v>
      </c>
      <c r="D18" s="28"/>
    </row>
    <row r="19" spans="1:7" x14ac:dyDescent="0.35">
      <c r="A19" s="7"/>
      <c r="B19" s="5"/>
      <c r="C19" s="5" t="s">
        <v>144</v>
      </c>
      <c r="D19" s="28"/>
    </row>
    <row r="20" spans="1:7" x14ac:dyDescent="0.35">
      <c r="A20" s="7"/>
      <c r="B20" s="6"/>
      <c r="C20" s="5"/>
      <c r="D20" s="28"/>
    </row>
    <row r="21" spans="1:7" ht="24" thickBot="1" x14ac:dyDescent="0.4">
      <c r="A21" s="3"/>
      <c r="B21" s="2"/>
      <c r="C21" s="2"/>
      <c r="D21" s="27"/>
    </row>
    <row r="22" spans="1:7" x14ac:dyDescent="0.35">
      <c r="A22" s="8" t="s">
        <v>143</v>
      </c>
      <c r="B22" s="19" t="s">
        <v>142</v>
      </c>
      <c r="C22" s="5" t="s">
        <v>141</v>
      </c>
      <c r="D22" s="26" t="s">
        <v>140</v>
      </c>
      <c r="E22" s="23" t="s">
        <v>12</v>
      </c>
      <c r="F22" s="23" t="s">
        <v>12</v>
      </c>
      <c r="G22">
        <v>4</v>
      </c>
    </row>
    <row r="23" spans="1:7" x14ac:dyDescent="0.35">
      <c r="A23" s="8"/>
      <c r="B23" s="20"/>
      <c r="C23" s="5" t="s">
        <v>127</v>
      </c>
      <c r="D23" s="28"/>
    </row>
    <row r="24" spans="1:7" x14ac:dyDescent="0.35">
      <c r="A24" s="8" t="s">
        <v>139</v>
      </c>
      <c r="B24" s="20"/>
      <c r="C24" s="5" t="s">
        <v>138</v>
      </c>
      <c r="D24" s="26" t="s">
        <v>137</v>
      </c>
    </row>
    <row r="25" spans="1:7" x14ac:dyDescent="0.35">
      <c r="A25" s="7"/>
      <c r="B25" s="20"/>
      <c r="C25" s="5" t="s">
        <v>136</v>
      </c>
      <c r="D25" s="26" t="s">
        <v>135</v>
      </c>
    </row>
    <row r="26" spans="1:7" x14ac:dyDescent="0.35">
      <c r="A26" s="7"/>
      <c r="B26" s="20"/>
      <c r="C26" s="5"/>
      <c r="D26" s="26" t="s">
        <v>134</v>
      </c>
    </row>
    <row r="27" spans="1:7" x14ac:dyDescent="0.35">
      <c r="A27" s="7"/>
      <c r="B27" s="20"/>
      <c r="C27" s="6"/>
      <c r="D27" s="26" t="s">
        <v>133</v>
      </c>
    </row>
    <row r="28" spans="1:7" ht="70.5" thickBot="1" x14ac:dyDescent="0.4">
      <c r="A28" s="3"/>
      <c r="B28" s="21"/>
      <c r="C28" s="2"/>
      <c r="D28" s="29" t="s">
        <v>132</v>
      </c>
    </row>
    <row r="29" spans="1:7" x14ac:dyDescent="0.35">
      <c r="A29" s="8" t="s">
        <v>131</v>
      </c>
      <c r="B29" s="5" t="s">
        <v>130</v>
      </c>
      <c r="C29" s="5" t="s">
        <v>129</v>
      </c>
      <c r="D29" s="26" t="s">
        <v>128</v>
      </c>
      <c r="E29" s="23" t="s">
        <v>12</v>
      </c>
      <c r="F29" s="23" t="s">
        <v>12</v>
      </c>
      <c r="G29">
        <v>5</v>
      </c>
    </row>
    <row r="30" spans="1:7" x14ac:dyDescent="0.35">
      <c r="A30" s="8"/>
      <c r="B30" s="5" t="s">
        <v>127</v>
      </c>
      <c r="C30" s="5" t="s">
        <v>127</v>
      </c>
      <c r="D30" s="26"/>
    </row>
    <row r="31" spans="1:7" x14ac:dyDescent="0.35">
      <c r="A31" s="8" t="s">
        <v>126</v>
      </c>
      <c r="B31" s="5" t="s">
        <v>125</v>
      </c>
      <c r="C31" s="5" t="s">
        <v>21</v>
      </c>
      <c r="D31" s="26" t="s">
        <v>116</v>
      </c>
    </row>
    <row r="32" spans="1:7" x14ac:dyDescent="0.35">
      <c r="A32" s="7"/>
      <c r="B32" s="5" t="s">
        <v>1</v>
      </c>
      <c r="C32" s="5" t="s">
        <v>124</v>
      </c>
      <c r="D32" s="26" t="s">
        <v>113</v>
      </c>
    </row>
    <row r="33" spans="1:7" x14ac:dyDescent="0.35">
      <c r="A33" s="7"/>
      <c r="B33" s="5"/>
      <c r="C33" s="5"/>
      <c r="D33" s="28"/>
    </row>
    <row r="34" spans="1:7" ht="24" thickBot="1" x14ac:dyDescent="0.4">
      <c r="A34" s="3"/>
      <c r="B34" s="2"/>
      <c r="C34" s="2"/>
      <c r="D34" s="27"/>
    </row>
    <row r="35" spans="1:7" x14ac:dyDescent="0.35">
      <c r="A35" s="8" t="s">
        <v>123</v>
      </c>
      <c r="B35" s="5" t="s">
        <v>122</v>
      </c>
      <c r="C35" s="5" t="s">
        <v>121</v>
      </c>
      <c r="D35" s="26" t="s">
        <v>120</v>
      </c>
      <c r="E35" s="23" t="s">
        <v>12</v>
      </c>
      <c r="F35" s="23" t="s">
        <v>12</v>
      </c>
      <c r="G35">
        <v>6</v>
      </c>
    </row>
    <row r="36" spans="1:7" x14ac:dyDescent="0.35">
      <c r="A36" s="8"/>
      <c r="B36" s="5" t="s">
        <v>86</v>
      </c>
      <c r="C36" s="5" t="s">
        <v>86</v>
      </c>
      <c r="D36" s="26"/>
    </row>
    <row r="37" spans="1:7" x14ac:dyDescent="0.35">
      <c r="A37" s="8" t="s">
        <v>119</v>
      </c>
      <c r="B37" s="5" t="s">
        <v>118</v>
      </c>
      <c r="C37" s="5" t="s">
        <v>117</v>
      </c>
      <c r="D37" s="26" t="s">
        <v>116</v>
      </c>
    </row>
    <row r="38" spans="1:7" x14ac:dyDescent="0.35">
      <c r="A38" s="7"/>
      <c r="B38" s="5" t="s">
        <v>115</v>
      </c>
      <c r="C38" s="5" t="s">
        <v>114</v>
      </c>
      <c r="D38" s="26" t="s">
        <v>113</v>
      </c>
    </row>
    <row r="39" spans="1:7" x14ac:dyDescent="0.35">
      <c r="A39" s="7"/>
      <c r="B39" s="5"/>
      <c r="C39" s="5"/>
      <c r="D39" s="26"/>
    </row>
    <row r="40" spans="1:7" x14ac:dyDescent="0.35">
      <c r="A40" s="7"/>
      <c r="B40" s="4"/>
      <c r="C40" s="6"/>
      <c r="D40" s="28"/>
    </row>
    <row r="41" spans="1:7" x14ac:dyDescent="0.35">
      <c r="A41" s="7"/>
      <c r="B41" s="5"/>
      <c r="C41" s="6"/>
      <c r="D41" s="28"/>
    </row>
    <row r="42" spans="1:7" ht="24" thickBot="1" x14ac:dyDescent="0.4">
      <c r="A42" s="3"/>
      <c r="B42" s="11"/>
      <c r="C42" s="2"/>
      <c r="D42" s="27"/>
    </row>
    <row r="43" spans="1:7" x14ac:dyDescent="0.35">
      <c r="A43" s="8" t="s">
        <v>112</v>
      </c>
      <c r="B43" s="5" t="s">
        <v>111</v>
      </c>
      <c r="C43" s="5" t="s">
        <v>110</v>
      </c>
      <c r="D43" s="26" t="s">
        <v>109</v>
      </c>
      <c r="E43" s="23" t="s">
        <v>12</v>
      </c>
      <c r="F43" s="23" t="s">
        <v>30</v>
      </c>
      <c r="G43">
        <v>7</v>
      </c>
    </row>
    <row r="44" spans="1:7" x14ac:dyDescent="0.35">
      <c r="A44" s="8"/>
      <c r="B44" s="5" t="s">
        <v>11</v>
      </c>
      <c r="C44" s="5" t="s">
        <v>11</v>
      </c>
      <c r="D44" s="26" t="s">
        <v>108</v>
      </c>
    </row>
    <row r="45" spans="1:7" x14ac:dyDescent="0.35">
      <c r="A45" s="8" t="s">
        <v>107</v>
      </c>
      <c r="B45" s="5" t="s">
        <v>106</v>
      </c>
      <c r="C45" s="5" t="s">
        <v>105</v>
      </c>
      <c r="D45" s="26"/>
    </row>
    <row r="46" spans="1:7" x14ac:dyDescent="0.35">
      <c r="A46" s="7"/>
      <c r="B46" s="5" t="s">
        <v>92</v>
      </c>
      <c r="C46" s="5" t="s">
        <v>104</v>
      </c>
      <c r="D46" s="28"/>
    </row>
    <row r="47" spans="1:7" x14ac:dyDescent="0.35">
      <c r="A47" s="7"/>
      <c r="B47" s="5" t="s">
        <v>103</v>
      </c>
      <c r="C47" s="5" t="s">
        <v>102</v>
      </c>
      <c r="D47" s="28"/>
    </row>
    <row r="48" spans="1:7" x14ac:dyDescent="0.35">
      <c r="A48" s="7"/>
      <c r="B48" s="5" t="s">
        <v>101</v>
      </c>
      <c r="C48" s="5" t="s">
        <v>100</v>
      </c>
      <c r="D48" s="28"/>
    </row>
    <row r="49" spans="1:7" x14ac:dyDescent="0.35">
      <c r="A49" s="7"/>
      <c r="B49" s="5"/>
      <c r="C49" s="5"/>
      <c r="D49" s="28"/>
    </row>
    <row r="50" spans="1:7" ht="24" thickBot="1" x14ac:dyDescent="0.4">
      <c r="A50" s="3"/>
      <c r="B50" s="2"/>
      <c r="C50" s="2"/>
      <c r="D50" s="27"/>
    </row>
    <row r="51" spans="1:7" x14ac:dyDescent="0.35">
      <c r="A51" s="8" t="s">
        <v>99</v>
      </c>
      <c r="B51" s="5" t="s">
        <v>98</v>
      </c>
      <c r="C51" s="5" t="s">
        <v>97</v>
      </c>
      <c r="D51" s="26"/>
      <c r="E51" s="23" t="s">
        <v>12</v>
      </c>
      <c r="F51" s="23" t="s">
        <v>12</v>
      </c>
      <c r="G51">
        <v>8</v>
      </c>
    </row>
    <row r="52" spans="1:7" x14ac:dyDescent="0.35">
      <c r="A52" s="8"/>
      <c r="B52" s="5" t="s">
        <v>11</v>
      </c>
      <c r="C52" s="5" t="s">
        <v>96</v>
      </c>
      <c r="D52" s="26"/>
    </row>
    <row r="53" spans="1:7" x14ac:dyDescent="0.35">
      <c r="A53" s="8" t="s">
        <v>95</v>
      </c>
      <c r="B53" s="5" t="s">
        <v>94</v>
      </c>
      <c r="C53" s="5" t="s">
        <v>93</v>
      </c>
      <c r="D53" s="26" t="s">
        <v>36</v>
      </c>
    </row>
    <row r="54" spans="1:7" x14ac:dyDescent="0.35">
      <c r="A54" s="7"/>
      <c r="B54" s="5" t="s">
        <v>92</v>
      </c>
      <c r="C54" s="5" t="s">
        <v>91</v>
      </c>
      <c r="D54" s="28"/>
    </row>
    <row r="55" spans="1:7" x14ac:dyDescent="0.35">
      <c r="A55" s="7"/>
      <c r="B55" s="5" t="s">
        <v>90</v>
      </c>
      <c r="C55" s="5" t="s">
        <v>89</v>
      </c>
      <c r="D55" s="28"/>
    </row>
    <row r="56" spans="1:7" x14ac:dyDescent="0.35">
      <c r="A56" s="7"/>
      <c r="B56" s="5" t="s">
        <v>3</v>
      </c>
      <c r="C56" s="5"/>
      <c r="D56" s="28"/>
    </row>
    <row r="57" spans="1:7" x14ac:dyDescent="0.35">
      <c r="A57" s="7"/>
      <c r="B57" s="5" t="s">
        <v>1</v>
      </c>
      <c r="C57" s="6"/>
      <c r="D57" s="28"/>
    </row>
    <row r="58" spans="1:7" x14ac:dyDescent="0.35">
      <c r="A58" s="7"/>
      <c r="B58" s="5"/>
      <c r="C58" s="6"/>
      <c r="D58" s="28"/>
    </row>
    <row r="59" spans="1:7" ht="24" thickBot="1" x14ac:dyDescent="0.4">
      <c r="A59" s="3"/>
      <c r="B59" s="2"/>
      <c r="C59" s="2"/>
      <c r="D59" s="27"/>
    </row>
    <row r="60" spans="1:7" ht="21" x14ac:dyDescent="0.35">
      <c r="A60" s="8" t="s">
        <v>88</v>
      </c>
      <c r="B60" s="5" t="s">
        <v>87</v>
      </c>
      <c r="C60" s="19" t="s">
        <v>80</v>
      </c>
      <c r="D60" s="30" t="s">
        <v>47</v>
      </c>
      <c r="E60" s="23" t="s">
        <v>12</v>
      </c>
      <c r="F60" s="23" t="s">
        <v>30</v>
      </c>
      <c r="G60">
        <v>9</v>
      </c>
    </row>
    <row r="61" spans="1:7" ht="21" x14ac:dyDescent="0.35">
      <c r="A61" s="8"/>
      <c r="B61" s="5" t="s">
        <v>86</v>
      </c>
      <c r="C61" s="20"/>
      <c r="D61" s="31"/>
    </row>
    <row r="62" spans="1:7" ht="21" x14ac:dyDescent="0.35">
      <c r="A62" s="8" t="s">
        <v>85</v>
      </c>
      <c r="B62" s="5" t="s">
        <v>84</v>
      </c>
      <c r="C62" s="20"/>
      <c r="D62" s="31"/>
    </row>
    <row r="63" spans="1:7" ht="21" x14ac:dyDescent="0.35">
      <c r="A63" s="7"/>
      <c r="B63" s="5" t="s">
        <v>83</v>
      </c>
      <c r="C63" s="20"/>
      <c r="D63" s="31"/>
    </row>
    <row r="64" spans="1:7" ht="21" x14ac:dyDescent="0.35">
      <c r="A64" s="7"/>
      <c r="B64" s="5"/>
      <c r="C64" s="20"/>
      <c r="D64" s="31"/>
    </row>
    <row r="65" spans="1:7" ht="21.75" thickBot="1" x14ac:dyDescent="0.4">
      <c r="A65" s="3"/>
      <c r="B65" s="2"/>
      <c r="C65" s="21"/>
      <c r="D65" s="32"/>
    </row>
    <row r="66" spans="1:7" ht="309.60000000000002" customHeight="1" x14ac:dyDescent="0.35">
      <c r="A66" s="8" t="s">
        <v>82</v>
      </c>
      <c r="B66" s="19" t="s">
        <v>81</v>
      </c>
      <c r="C66" s="19" t="s">
        <v>80</v>
      </c>
      <c r="D66" s="30" t="s">
        <v>75</v>
      </c>
      <c r="E66" s="23" t="s">
        <v>12</v>
      </c>
      <c r="F66" s="23" t="s">
        <v>30</v>
      </c>
      <c r="G66" t="s">
        <v>239</v>
      </c>
    </row>
    <row r="67" spans="1:7" ht="21" x14ac:dyDescent="0.35">
      <c r="A67" s="8"/>
      <c r="B67" s="20"/>
      <c r="C67" s="20"/>
      <c r="D67" s="31"/>
    </row>
    <row r="68" spans="1:7" ht="21.75" thickBot="1" x14ac:dyDescent="0.4">
      <c r="A68" s="10" t="s">
        <v>79</v>
      </c>
      <c r="B68" s="21"/>
      <c r="C68" s="21"/>
      <c r="D68" s="32"/>
    </row>
    <row r="69" spans="1:7" ht="340.5" customHeight="1" x14ac:dyDescent="0.35">
      <c r="A69" s="8" t="s">
        <v>78</v>
      </c>
      <c r="B69" s="19" t="s">
        <v>77</v>
      </c>
      <c r="C69" s="19" t="s">
        <v>76</v>
      </c>
      <c r="D69" s="30" t="s">
        <v>75</v>
      </c>
      <c r="E69" s="23" t="s">
        <v>12</v>
      </c>
      <c r="F69" s="23" t="s">
        <v>30</v>
      </c>
      <c r="G69">
        <v>11</v>
      </c>
    </row>
    <row r="70" spans="1:7" ht="21" x14ac:dyDescent="0.35">
      <c r="A70" s="8"/>
      <c r="B70" s="20"/>
      <c r="C70" s="20"/>
      <c r="D70" s="31"/>
    </row>
    <row r="71" spans="1:7" ht="21.75" thickBot="1" x14ac:dyDescent="0.4">
      <c r="A71" s="10" t="s">
        <v>74</v>
      </c>
      <c r="B71" s="21"/>
      <c r="C71" s="21"/>
      <c r="D71" s="32"/>
    </row>
    <row r="72" spans="1:7" ht="409.6" customHeight="1" x14ac:dyDescent="0.35">
      <c r="A72" s="8" t="s">
        <v>73</v>
      </c>
      <c r="B72" s="5" t="s">
        <v>72</v>
      </c>
      <c r="C72" s="19" t="s">
        <v>71</v>
      </c>
      <c r="D72" s="26" t="s">
        <v>70</v>
      </c>
      <c r="E72" s="23" t="s">
        <v>12</v>
      </c>
      <c r="F72" s="23" t="s">
        <v>30</v>
      </c>
      <c r="G72">
        <v>12</v>
      </c>
    </row>
    <row r="73" spans="1:7" x14ac:dyDescent="0.35">
      <c r="A73" s="8"/>
      <c r="B73" s="5" t="s">
        <v>9</v>
      </c>
      <c r="C73" s="20"/>
      <c r="D73" s="26"/>
    </row>
    <row r="74" spans="1:7" ht="46.5" x14ac:dyDescent="0.35">
      <c r="A74" s="8" t="s">
        <v>69</v>
      </c>
      <c r="B74" s="5" t="s">
        <v>68</v>
      </c>
      <c r="C74" s="20"/>
      <c r="D74" s="26" t="s">
        <v>67</v>
      </c>
    </row>
    <row r="75" spans="1:7" ht="46.5" x14ac:dyDescent="0.35">
      <c r="A75" s="7"/>
      <c r="B75" s="5" t="s">
        <v>66</v>
      </c>
      <c r="C75" s="20"/>
      <c r="D75" s="26" t="s">
        <v>65</v>
      </c>
    </row>
    <row r="76" spans="1:7" x14ac:dyDescent="0.35">
      <c r="A76" s="7"/>
      <c r="B76" s="5"/>
      <c r="C76" s="20"/>
      <c r="D76" s="26" t="s">
        <v>64</v>
      </c>
    </row>
    <row r="77" spans="1:7" x14ac:dyDescent="0.35">
      <c r="A77" s="7"/>
      <c r="B77" s="6"/>
      <c r="C77" s="20"/>
      <c r="D77" s="26"/>
    </row>
    <row r="78" spans="1:7" ht="24" thickBot="1" x14ac:dyDescent="0.4">
      <c r="A78" s="3"/>
      <c r="B78" s="2"/>
      <c r="C78" s="21"/>
      <c r="D78" s="29"/>
    </row>
    <row r="79" spans="1:7" ht="409.6" customHeight="1" x14ac:dyDescent="0.35">
      <c r="A79" s="8" t="s">
        <v>63</v>
      </c>
      <c r="B79" s="19" t="s">
        <v>62</v>
      </c>
      <c r="C79" s="19" t="s">
        <v>61</v>
      </c>
      <c r="D79" s="30" t="s">
        <v>60</v>
      </c>
      <c r="E79" s="23" t="s">
        <v>12</v>
      </c>
      <c r="F79" s="23" t="s">
        <v>30</v>
      </c>
      <c r="G79">
        <v>13</v>
      </c>
    </row>
    <row r="80" spans="1:7" ht="21" x14ac:dyDescent="0.35">
      <c r="A80" s="8"/>
      <c r="B80" s="20"/>
      <c r="C80" s="20"/>
      <c r="D80" s="31"/>
    </row>
    <row r="81" spans="1:7" ht="21.75" thickBot="1" x14ac:dyDescent="0.4">
      <c r="A81" s="10" t="s">
        <v>59</v>
      </c>
      <c r="B81" s="21"/>
      <c r="C81" s="21"/>
      <c r="D81" s="32"/>
    </row>
    <row r="82" spans="1:7" ht="30" x14ac:dyDescent="0.35">
      <c r="A82" s="8" t="s">
        <v>58</v>
      </c>
      <c r="B82" s="19" t="s">
        <v>57</v>
      </c>
      <c r="C82" s="19" t="s">
        <v>56</v>
      </c>
      <c r="D82" s="30" t="s">
        <v>36</v>
      </c>
      <c r="E82" s="23" t="s">
        <v>12</v>
      </c>
      <c r="F82" s="23" t="s">
        <v>12</v>
      </c>
      <c r="G82">
        <v>14</v>
      </c>
    </row>
    <row r="83" spans="1:7" ht="21" x14ac:dyDescent="0.35">
      <c r="A83" s="8"/>
      <c r="B83" s="20"/>
      <c r="C83" s="20"/>
      <c r="D83" s="31"/>
    </row>
    <row r="84" spans="1:7" ht="21.75" thickBot="1" x14ac:dyDescent="0.4">
      <c r="A84" s="10" t="s">
        <v>55</v>
      </c>
      <c r="B84" s="21"/>
      <c r="C84" s="21"/>
      <c r="D84" s="32"/>
    </row>
    <row r="85" spans="1:7" ht="247.5" customHeight="1" x14ac:dyDescent="0.35">
      <c r="A85" s="8" t="s">
        <v>54</v>
      </c>
      <c r="B85" s="19" t="s">
        <v>53</v>
      </c>
      <c r="C85" s="19" t="s">
        <v>52</v>
      </c>
      <c r="D85" s="30" t="s">
        <v>36</v>
      </c>
      <c r="E85" s="23" t="s">
        <v>12</v>
      </c>
      <c r="F85" s="23" t="s">
        <v>12</v>
      </c>
      <c r="G85">
        <v>15</v>
      </c>
    </row>
    <row r="86" spans="1:7" ht="21" x14ac:dyDescent="0.35">
      <c r="A86" s="8"/>
      <c r="B86" s="20"/>
      <c r="C86" s="20"/>
      <c r="D86" s="31"/>
    </row>
    <row r="87" spans="1:7" ht="21.75" thickBot="1" x14ac:dyDescent="0.4">
      <c r="A87" s="10" t="s">
        <v>51</v>
      </c>
      <c r="B87" s="21"/>
      <c r="C87" s="21"/>
      <c r="D87" s="32"/>
    </row>
    <row r="88" spans="1:7" ht="309.60000000000002" customHeight="1" x14ac:dyDescent="0.35">
      <c r="A88" s="8" t="s">
        <v>50</v>
      </c>
      <c r="B88" s="19" t="s">
        <v>49</v>
      </c>
      <c r="C88" s="19" t="s">
        <v>48</v>
      </c>
      <c r="D88" s="30" t="s">
        <v>47</v>
      </c>
      <c r="E88" s="23" t="s">
        <v>12</v>
      </c>
      <c r="F88" s="23" t="s">
        <v>30</v>
      </c>
      <c r="G88">
        <v>16</v>
      </c>
    </row>
    <row r="89" spans="1:7" ht="21" x14ac:dyDescent="0.35">
      <c r="A89" s="8"/>
      <c r="B89" s="20"/>
      <c r="C89" s="20"/>
      <c r="D89" s="31"/>
    </row>
    <row r="90" spans="1:7" ht="21.75" thickBot="1" x14ac:dyDescent="0.4">
      <c r="A90" s="10" t="s">
        <v>46</v>
      </c>
      <c r="B90" s="21"/>
      <c r="C90" s="21"/>
      <c r="D90" s="32"/>
    </row>
    <row r="91" spans="1:7" ht="409.6" customHeight="1" x14ac:dyDescent="0.35">
      <c r="A91" s="8" t="s">
        <v>43</v>
      </c>
      <c r="B91" s="19" t="s">
        <v>45</v>
      </c>
      <c r="C91" s="19" t="s">
        <v>44</v>
      </c>
      <c r="D91" s="30" t="s">
        <v>36</v>
      </c>
      <c r="E91" s="23" t="s">
        <v>12</v>
      </c>
      <c r="F91" s="23" t="s">
        <v>12</v>
      </c>
      <c r="G91">
        <v>17</v>
      </c>
    </row>
    <row r="92" spans="1:7" ht="21" x14ac:dyDescent="0.35">
      <c r="A92" s="8"/>
      <c r="B92" s="20"/>
      <c r="C92" s="20"/>
      <c r="D92" s="31"/>
    </row>
    <row r="93" spans="1:7" ht="21.75" thickBot="1" x14ac:dyDescent="0.4">
      <c r="A93" s="10" t="s">
        <v>43</v>
      </c>
      <c r="B93" s="21"/>
      <c r="C93" s="21"/>
      <c r="D93" s="32"/>
    </row>
    <row r="94" spans="1:7" ht="231.95" customHeight="1" x14ac:dyDescent="0.35">
      <c r="A94" s="8" t="s">
        <v>42</v>
      </c>
      <c r="B94" s="19" t="s">
        <v>41</v>
      </c>
      <c r="C94" s="19" t="s">
        <v>37</v>
      </c>
      <c r="D94" s="30" t="s">
        <v>36</v>
      </c>
      <c r="E94" s="23" t="s">
        <v>12</v>
      </c>
      <c r="F94" s="23" t="s">
        <v>12</v>
      </c>
      <c r="G94">
        <v>18</v>
      </c>
    </row>
    <row r="95" spans="1:7" ht="21" x14ac:dyDescent="0.35">
      <c r="A95" s="8"/>
      <c r="B95" s="20"/>
      <c r="C95" s="20"/>
      <c r="D95" s="31"/>
    </row>
    <row r="96" spans="1:7" ht="21.75" thickBot="1" x14ac:dyDescent="0.4">
      <c r="A96" s="10" t="s">
        <v>40</v>
      </c>
      <c r="B96" s="21"/>
      <c r="C96" s="21"/>
      <c r="D96" s="32"/>
    </row>
    <row r="97" spans="1:7" ht="231.95" customHeight="1" x14ac:dyDescent="0.35">
      <c r="A97" s="8" t="s">
        <v>39</v>
      </c>
      <c r="B97" s="19" t="s">
        <v>38</v>
      </c>
      <c r="C97" s="19" t="s">
        <v>37</v>
      </c>
      <c r="D97" s="30" t="s">
        <v>36</v>
      </c>
      <c r="E97" s="23" t="s">
        <v>12</v>
      </c>
      <c r="F97" s="23" t="s">
        <v>12</v>
      </c>
      <c r="G97">
        <v>19</v>
      </c>
    </row>
    <row r="98" spans="1:7" ht="21" x14ac:dyDescent="0.35">
      <c r="A98" s="8"/>
      <c r="B98" s="20"/>
      <c r="C98" s="20"/>
      <c r="D98" s="31"/>
    </row>
    <row r="99" spans="1:7" ht="21.75" thickBot="1" x14ac:dyDescent="0.4">
      <c r="A99" s="10" t="s">
        <v>35</v>
      </c>
      <c r="B99" s="21"/>
      <c r="C99" s="21"/>
      <c r="D99" s="32"/>
    </row>
    <row r="100" spans="1:7" ht="46.5" x14ac:dyDescent="0.35">
      <c r="A100" s="8" t="s">
        <v>34</v>
      </c>
      <c r="B100" s="5" t="s">
        <v>33</v>
      </c>
      <c r="C100" s="5" t="s">
        <v>32</v>
      </c>
      <c r="D100" s="26" t="s">
        <v>31</v>
      </c>
      <c r="E100" s="23" t="s">
        <v>12</v>
      </c>
      <c r="F100" s="23" t="s">
        <v>30</v>
      </c>
      <c r="G100">
        <v>20</v>
      </c>
    </row>
    <row r="101" spans="1:7" x14ac:dyDescent="0.35">
      <c r="A101" s="8"/>
      <c r="B101" s="5" t="s">
        <v>11</v>
      </c>
      <c r="C101" s="5" t="s">
        <v>11</v>
      </c>
      <c r="D101" s="26" t="s">
        <v>222</v>
      </c>
    </row>
    <row r="102" spans="1:7" x14ac:dyDescent="0.35">
      <c r="A102" s="8" t="s">
        <v>29</v>
      </c>
      <c r="B102" s="5" t="s">
        <v>28</v>
      </c>
      <c r="C102" s="5" t="s">
        <v>27</v>
      </c>
      <c r="D102" s="26"/>
    </row>
    <row r="103" spans="1:7" x14ac:dyDescent="0.35">
      <c r="A103" s="7"/>
      <c r="B103" s="5" t="s">
        <v>26</v>
      </c>
      <c r="C103" s="5" t="s">
        <v>6</v>
      </c>
      <c r="D103" s="26" t="s">
        <v>25</v>
      </c>
    </row>
    <row r="104" spans="1:7" x14ac:dyDescent="0.35">
      <c r="A104" s="7"/>
      <c r="B104" s="5" t="s">
        <v>24</v>
      </c>
      <c r="C104" s="5" t="s">
        <v>23</v>
      </c>
      <c r="D104" s="28"/>
    </row>
    <row r="105" spans="1:7" x14ac:dyDescent="0.35">
      <c r="A105" s="7"/>
      <c r="B105" s="5" t="s">
        <v>22</v>
      </c>
      <c r="C105" s="5" t="s">
        <v>21</v>
      </c>
      <c r="D105" s="28"/>
    </row>
    <row r="106" spans="1:7" x14ac:dyDescent="0.35">
      <c r="A106" s="7"/>
      <c r="B106" s="5" t="s">
        <v>20</v>
      </c>
      <c r="C106" s="5" t="s">
        <v>19</v>
      </c>
      <c r="D106" s="28"/>
    </row>
    <row r="107" spans="1:7" x14ac:dyDescent="0.35">
      <c r="A107" s="7"/>
      <c r="B107" s="6"/>
      <c r="C107" s="5"/>
      <c r="D107" s="28"/>
    </row>
    <row r="108" spans="1:7" x14ac:dyDescent="0.35">
      <c r="A108" s="7"/>
      <c r="B108" s="6"/>
      <c r="C108" s="5" t="s">
        <v>18</v>
      </c>
      <c r="D108" s="28"/>
    </row>
    <row r="109" spans="1:7" x14ac:dyDescent="0.35">
      <c r="A109" s="7"/>
      <c r="B109" s="6"/>
      <c r="C109" s="4"/>
      <c r="D109" s="28"/>
    </row>
    <row r="110" spans="1:7" x14ac:dyDescent="0.35">
      <c r="A110" s="7"/>
      <c r="B110" s="6"/>
      <c r="C110" s="5"/>
      <c r="D110" s="28"/>
    </row>
    <row r="111" spans="1:7" x14ac:dyDescent="0.35">
      <c r="A111" s="7"/>
      <c r="B111" s="6"/>
      <c r="C111" s="5" t="s">
        <v>17</v>
      </c>
      <c r="D111" s="28"/>
    </row>
    <row r="112" spans="1:7" ht="24" thickBot="1" x14ac:dyDescent="0.4">
      <c r="A112" s="3"/>
      <c r="B112" s="2"/>
      <c r="C112" s="9"/>
      <c r="D112" s="27"/>
    </row>
    <row r="113" spans="1:7" ht="46.5" x14ac:dyDescent="0.35">
      <c r="A113" s="8" t="s">
        <v>16</v>
      </c>
      <c r="B113" s="5" t="s">
        <v>15</v>
      </c>
      <c r="C113" s="5" t="s">
        <v>14</v>
      </c>
      <c r="D113" s="26" t="s">
        <v>13</v>
      </c>
      <c r="E113" s="23" t="s">
        <v>12</v>
      </c>
      <c r="F113" s="23" t="s">
        <v>12</v>
      </c>
      <c r="G113">
        <v>21</v>
      </c>
    </row>
    <row r="114" spans="1:7" x14ac:dyDescent="0.35">
      <c r="A114" s="8"/>
      <c r="B114" s="5" t="s">
        <v>11</v>
      </c>
      <c r="C114" s="5" t="s">
        <v>11</v>
      </c>
      <c r="D114" s="26"/>
    </row>
    <row r="115" spans="1:7" ht="69.75" x14ac:dyDescent="0.35">
      <c r="A115" s="8" t="s">
        <v>10</v>
      </c>
      <c r="B115" s="5" t="s">
        <v>9</v>
      </c>
      <c r="C115" s="5" t="s">
        <v>8</v>
      </c>
      <c r="D115" s="26" t="s">
        <v>7</v>
      </c>
    </row>
    <row r="116" spans="1:7" x14ac:dyDescent="0.35">
      <c r="A116" s="7"/>
      <c r="B116" s="5" t="s">
        <v>6</v>
      </c>
      <c r="C116" s="5" t="s">
        <v>6</v>
      </c>
      <c r="D116" s="28"/>
    </row>
    <row r="117" spans="1:7" x14ac:dyDescent="0.35">
      <c r="A117" s="7"/>
      <c r="B117" s="5" t="s">
        <v>5</v>
      </c>
      <c r="C117" s="5" t="s">
        <v>4</v>
      </c>
      <c r="D117" s="28"/>
    </row>
    <row r="118" spans="1:7" x14ac:dyDescent="0.35">
      <c r="A118" s="7"/>
      <c r="B118" s="5" t="s">
        <v>3</v>
      </c>
      <c r="C118" s="5" t="s">
        <v>2</v>
      </c>
      <c r="D118" s="28"/>
    </row>
    <row r="119" spans="1:7" x14ac:dyDescent="0.35">
      <c r="A119" s="7"/>
      <c r="B119" s="5" t="s">
        <v>1</v>
      </c>
      <c r="C119" s="5" t="s">
        <v>0</v>
      </c>
      <c r="D119" s="28"/>
    </row>
    <row r="120" spans="1:7" x14ac:dyDescent="0.35">
      <c r="A120" s="7"/>
      <c r="B120" s="6"/>
      <c r="C120" s="5"/>
      <c r="D120" s="28"/>
    </row>
    <row r="121" spans="1:7" ht="24" thickBot="1" x14ac:dyDescent="0.4">
      <c r="A121" s="3"/>
      <c r="B121" s="2"/>
      <c r="C121" s="2"/>
      <c r="D121" s="27"/>
    </row>
    <row r="122" spans="1:7" x14ac:dyDescent="0.35">
      <c r="A122" s="1"/>
    </row>
  </sheetData>
  <mergeCells count="33">
    <mergeCell ref="B94:B96"/>
    <mergeCell ref="C94:C96"/>
    <mergeCell ref="D94:D96"/>
    <mergeCell ref="B97:B99"/>
    <mergeCell ref="C97:C99"/>
    <mergeCell ref="D97:D99"/>
    <mergeCell ref="B88:B90"/>
    <mergeCell ref="C88:C90"/>
    <mergeCell ref="D88:D90"/>
    <mergeCell ref="B91:B93"/>
    <mergeCell ref="C91:C93"/>
    <mergeCell ref="D91:D93"/>
    <mergeCell ref="B82:B84"/>
    <mergeCell ref="C82:C84"/>
    <mergeCell ref="D82:D84"/>
    <mergeCell ref="B85:B87"/>
    <mergeCell ref="C85:C87"/>
    <mergeCell ref="D85:D87"/>
    <mergeCell ref="B69:B71"/>
    <mergeCell ref="C69:C71"/>
    <mergeCell ref="D69:D71"/>
    <mergeCell ref="C72:C78"/>
    <mergeCell ref="B79:B81"/>
    <mergeCell ref="C79:C81"/>
    <mergeCell ref="D79:D81"/>
    <mergeCell ref="B66:B68"/>
    <mergeCell ref="C66:C68"/>
    <mergeCell ref="D66:D68"/>
    <mergeCell ref="B3:B5"/>
    <mergeCell ref="C3:C5"/>
    <mergeCell ref="B22:B28"/>
    <mergeCell ref="C60:C65"/>
    <mergeCell ref="D60:D6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TD</vt:lpstr>
      <vt:lpstr>Resumo</vt:lpstr>
      <vt:lpstr>ANP</vt:lpstr>
      <vt:lpstr>DANKE_Grettel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Novello</dc:creator>
  <cp:lastModifiedBy>Alexandre Novello</cp:lastModifiedBy>
  <dcterms:created xsi:type="dcterms:W3CDTF">2021-03-19T15:41:35Z</dcterms:created>
  <dcterms:modified xsi:type="dcterms:W3CDTF">2021-03-20T00:21:38Z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2c46c90e-a44d-4148-800c-d36f137d7d17</vt:lpwstr>
  </property>
</Properties>
</file>