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home\novello\GLAMORISE\nlqs\"/>
    </mc:Choice>
  </mc:AlternateContent>
  <bookViews>
    <workbookView xWindow="0" yWindow="0" windowWidth="19200" windowHeight="6765" activeTab="1"/>
  </bookViews>
  <sheets>
    <sheet name="TD" sheetId="2" r:id="rId1"/>
    <sheet name="MAS"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 l="1"/>
  <c r="H17" i="1"/>
  <c r="E3" i="2"/>
  <c r="E4" i="2"/>
  <c r="C3" i="2"/>
  <c r="C4" i="2"/>
  <c r="D4" i="2" l="1"/>
  <c r="F4" i="2"/>
  <c r="F3" i="2"/>
  <c r="D3" i="2"/>
  <c r="C5" i="2"/>
  <c r="E5" i="2"/>
  <c r="H2" i="1"/>
  <c r="H3" i="1"/>
  <c r="H4" i="1"/>
  <c r="H5" i="1"/>
  <c r="H6" i="1"/>
  <c r="H7" i="1"/>
  <c r="H8" i="1"/>
  <c r="H9" i="1"/>
  <c r="H10" i="1"/>
  <c r="H11" i="1"/>
  <c r="H12" i="1"/>
  <c r="H13" i="1"/>
  <c r="H14" i="1"/>
  <c r="H15" i="1"/>
  <c r="H16" i="1"/>
  <c r="F5" i="2" l="1"/>
  <c r="D5" i="2"/>
  <c r="G3" i="2"/>
  <c r="G4" i="2"/>
  <c r="H4" i="2" l="1"/>
  <c r="H3" i="2"/>
  <c r="G5" i="2"/>
  <c r="H5" i="2" l="1"/>
</calcChain>
</file>

<file path=xl/sharedStrings.xml><?xml version="1.0" encoding="utf-8"?>
<sst xmlns="http://schemas.openxmlformats.org/spreadsheetml/2006/main" count="144" uniqueCount="104">
  <si>
    <t>return me the author in the "University of Michigan" in Databases area whose papers have more than 5000 total citations.</t>
  </si>
  <si>
    <t>return me the author in the "University of Michigan" whose papers have the most total citations.</t>
  </si>
  <si>
    <t>return me the author who has the most number of papers containing keyword "Relational Database".</t>
  </si>
  <si>
    <t>return me the conference that has the most number of papers containing keyword "Relational Database".</t>
  </si>
  <si>
    <t>return me the keyword, which have been contained by the most number of papers in PVLDB.</t>
  </si>
  <si>
    <t>return me the number of authors who have cited the papers by "H. V. Jagadish".</t>
  </si>
  <si>
    <t>return me the number of authors who have more than 10 papers containing keyword "Relational Database".</t>
  </si>
  <si>
    <t>return me the number of citations of "Making database systems usable" in each year.</t>
  </si>
  <si>
    <t>return me the number of conferences, which have more than 60 papers containing keyword "Relational Database".</t>
  </si>
  <si>
    <t>return me the number of keywords, which have been contained by more than 10 papers of "H. V. Jagadish".</t>
  </si>
  <si>
    <t>return me the number of keywords.</t>
  </si>
  <si>
    <t>return me the number of papers after 2000 in "University of Michigan".</t>
  </si>
  <si>
    <t>return me the number of papers published in PVLDB in each year.</t>
  </si>
  <si>
    <t>return me the papers written by "H. V. Jagadish" and "Divesh Srivastava" with the most number of citations.</t>
  </si>
  <si>
    <t>return me the total citations of all the papers in PVLDB.</t>
  </si>
  <si>
    <t>ID</t>
  </si>
  <si>
    <t>NLQ</t>
  </si>
  <si>
    <t>Q1</t>
  </si>
  <si>
    <t>Q2</t>
  </si>
  <si>
    <t>Q3</t>
  </si>
  <si>
    <t>Q4</t>
  </si>
  <si>
    <t>Q5</t>
  </si>
  <si>
    <t>Q6</t>
  </si>
  <si>
    <t>Q7</t>
  </si>
  <si>
    <t>Q8</t>
  </si>
  <si>
    <t>Q9</t>
  </si>
  <si>
    <t>Q10</t>
  </si>
  <si>
    <t>Q11</t>
  </si>
  <si>
    <t>Q12</t>
  </si>
  <si>
    <t>Q13</t>
  </si>
  <si>
    <t>Q14</t>
  </si>
  <si>
    <t>Q15</t>
  </si>
  <si>
    <t>Q16</t>
  </si>
  <si>
    <t>Q17</t>
  </si>
  <si>
    <t>NLQ preproccessed by GLAMORISE</t>
  </si>
  <si>
    <t>NLIDB SQL</t>
  </si>
  <si>
    <t>GLAMORISE SQL</t>
  </si>
  <si>
    <t>GLAMORISE</t>
  </si>
  <si>
    <t>NaLIR</t>
  </si>
  <si>
    <t>Final Result</t>
  </si>
  <si>
    <t>Observation</t>
  </si>
  <si>
    <t>return me the author in the "University of Michigan" in Databases area whose publications have more than 5000 citations.</t>
  </si>
  <si>
    <t>SELECT DISTINCT author.name as author_name, publication.citation_num as publication_citation_num FROM author, organization, domain, publication, domain_author, writes WHERE organization.name LIKE "%University of Michigan%" AND domain.name LIKE "%Databases%" AND publication.reference_num &gt; 5000 AND author.oid = organization.oid AND author.aid = domain_author.aid AND domain_author.did = domain.did AND author.aid = writes.aid AND writes.pid = publication.pid</t>
  </si>
  <si>
    <t>SELECT author_name, sum(publication_citation_num) as sum_publication_citation_num FROM NLIDB_result_set GROUP BY author_name HAVING sum(publication_citation_num) &gt; 5000 ORDER BY author_name</t>
  </si>
  <si>
    <t>success</t>
  </si>
  <si>
    <t>SELECT DISTINCT author.name as author_name, publication.citation_num as publication_citation_num FROM author, organization, publication, writes WHERE organization.name LIKE "%University of Michigan%" AND author.oid = organization.oid AND author.aid = writes.aid AND writes.pid = publication.pid</t>
  </si>
  <si>
    <t>return me the author in the "University of Michigan" whose publications have the citations.</t>
  </si>
  <si>
    <t>SELECT author_name, max(publication_citation_num) as max_publication_citation_num FROM (SELECT author_name, sum(publication_citation_num) as publication_citation_num FROM NLIDB_result_set GROUP BY author_name) ORDER BY author_name</t>
  </si>
  <si>
    <t>SELECT DISTINCT author.name as author_name, publication.title as publication_title FROM author, publication, keyword, writes, publication_keyword WHERE keyword.keyword LIKE "%Relational Database%" AND author.aid = writes.aid AND writes.pid = publication.pid AND publication.pid = publication_keyword.pid AND publication_keyword.kid = keyword.kid AND publication.pid = publication_keyword.pid AND publication_keyword.kid = keyword.kid</t>
  </si>
  <si>
    <t>return me the author who has the publications containing keyword "Relational Database".</t>
  </si>
  <si>
    <t>SELECT author_name, max(publication_title) as max_publication_title FROM (SELECT author_name, count(DISTINCT publication_title) as publication_title FROM NLIDB_result_set GROUP BY author_name) ORDER BY author_name</t>
  </si>
  <si>
    <t>SELECT DISTINCT conference.name as conference_name, publication.title as publication_title FROM conference, publication, keyword, publication_keyword WHERE keyword.keyword LIKE "%Relational Database%" AND conference.cid = publication.cid AND publication.pid = publication_keyword.pid AND publication_keyword.kid = keyword.kid AND publication.pid = publication_keyword.pid AND publication_keyword.kid = keyword.kid</t>
  </si>
  <si>
    <t>return me the conference that has the publications containing keyword "Relational Database".</t>
  </si>
  <si>
    <t>SELECT conference_name, max(publication_title) as max_publication_title FROM (SELECT conference_name, count(DISTINCT publication_title) as publication_title FROM NLIDB_result_set GROUP BY conference_name) ORDER BY conference_name</t>
  </si>
  <si>
    <t>SELECT DISTINCT keyword.keyword as keyword_keyword, publication.title as publication_title FROM keyword, publication, journal, publication_keyword WHERE journal.name LIKE "%PVLDB%" AND keyword.kid = publication_keyword.kid AND publication_keyword.pid = publication.pid AND publication.jid = journal.jid</t>
  </si>
  <si>
    <t>SELECT keyword_keyword, max(publication_title) as max_publication_title FROM (SELECT keyword_keyword, count(DISTINCT publication_title) as publication_title FROM NLIDB_result_set GROUP BY keyword_keyword) ORDER BY keyword_keyword</t>
  </si>
  <si>
    <t>return me the keyword, which have been contained by the publications in PVLDB.</t>
  </si>
  <si>
    <t>SELECT DISTINCT author.name as author_name FROM author, publication, writes WHERE author.name LIKE "%H. V. Jagadish%" AND author.aid = writes.aid AND writes.pid = publication.pid AND publication.pid = writes.pid AND writes.aid = author.aid</t>
  </si>
  <si>
    <t>failure</t>
  </si>
  <si>
    <t>NaLIR is not able of working with two joins using  the author table</t>
  </si>
  <si>
    <t>SELECT count(DISTINCT author_name) as count_author_name FROM NLIDB_result_set</t>
  </si>
  <si>
    <t>return me the authors who have cited the publications by "H. V. Jagadish".</t>
  </si>
  <si>
    <t>return me the authors who have more than 10 publications containing keyword "Relational Database"</t>
  </si>
  <si>
    <t>SELECT DISTINCT author.name as author_name, publication.title as publication_title FROM author, publication, keyword, writes, publication_keyword WHERE publication.title LIKE "%Relational Database%" AND publication.reference_num &gt; 10 AND author.aid = writes.aid AND writes.pid = publication.pid AND author.aid = writes.aid AND writes.pid = publication.pid AND publication.pid = publication_keyword.pid AND publication_keyword.kid = keyword.kid</t>
  </si>
  <si>
    <t>SELECT publication_title, count(DISTINCT author_name) as count_author_name FROM NLIDB_result_set GROUP BY publication_title HAVING count(DISTINCT publication_title) &gt; 10 ORDER BY publication_title</t>
  </si>
  <si>
    <t>mistakenly thinks that "Relational Database" should be in the title of the publication and not in the keywords and that the number of references must be greater than 10 and not the number of publications</t>
  </si>
  <si>
    <t>return me the citations of "Making database systems usable" in each year.</t>
  </si>
  <si>
    <t>return me the keywords.</t>
  </si>
  <si>
    <t>SELECT DISTINCT publication.citation_num as publication_citation_num, publication.year as publication_year FROM publication WHERE publication.title LIKE "%Making database systems usable%"</t>
  </si>
  <si>
    <t>SELECT publication_year, sum(publication_citation_num) as sum_publication_citation_num FROM NLIDB_result_set GROUP BY publication_year ORDER BY publication_year</t>
  </si>
  <si>
    <t>mistakenly thinks that "Relational Database" should be in the title of the publication and not in the keywords and that the number of references must be greater than 60 and not the number of publications</t>
  </si>
  <si>
    <t>return me the conferences, which have more than 60 publications containing keyword "Relational Database".</t>
  </si>
  <si>
    <t>SELECT DISTINCT conference.name as conference_name, publication.title as publication_title FROM conference, publication, keyword, publication_keyword WHERE publication.title LIKE "%Relational Database%" AND publication.reference_num &gt; 60 AND conference.cid = publication.cid AND conference.cid = publication.cid AND publication.pid = publication_keyword.pid AND publication_keyword.kid = keyword.kid</t>
  </si>
  <si>
    <t>SELECT publication_title, count(DISTINCT conference_name) as count_conference_name FROM NLIDB_result_set GROUP BY publication_title HAVING count(DISTINCT publication_title) &gt; 60 ORDER BY publication_title</t>
  </si>
  <si>
    <t>return me the keywords, which have been contained by more than 10 publications of "H. V. Jagadish"</t>
  </si>
  <si>
    <t>SELECT DISTINCT keyword.keyword as keyword_keyword, publication.title as publication_title FROM keyword, publication, author, publication_keyword, writes WHERE author.name LIKE "%H. V. Jagadish%" AND publication.reference_num &gt; 10 AND keyword.kid = publication_keyword.kid AND publication_keyword.pid = publication.pid AND publication.pid = writes.pid AND writes.aid = author.aid</t>
  </si>
  <si>
    <t>SELECT publication_title, count(DISTINCT keyword_keyword) as count_keyword_keyword FROM NLIDB_result_set GROUP BY publication_title HAVING count(DISTINCT publication_title) &gt; 10 ORDER BY publication_title</t>
  </si>
  <si>
    <t>mistakenly thinks that the number of references must be greater than 10 and not the number of publications</t>
  </si>
  <si>
    <t>SELECT DISTINCT keyword.keyword as keyword_keyword FROM keyword</t>
  </si>
  <si>
    <t>SELECT count(DISTINCT keyword_keyword) as count_keyword_keyword FROM NLIDB_result_set</t>
  </si>
  <si>
    <t>return me the publications after 2000 in "University of Michigan"</t>
  </si>
  <si>
    <t>SELECT DISTINCT publication.title as publication_title FROM publication, organization, writes, author WHERE organization.name LIKE "%University of Michigan%" AND publication.year &gt; 2000 AND publication.pid = writes.pid AND writes.aid = author.aid AND author.oid = organization.oid</t>
  </si>
  <si>
    <t>SELECT count(DISTINCT publication_title) as count_publication_title FROM NLIDB_result_set</t>
  </si>
  <si>
    <t>return me the publications published in PVLDB in each year.</t>
  </si>
  <si>
    <t>SELECT DISTINCT publication.title as publication_title, publication.year as publication_year FROM publication, journal WHERE journal.name LIKE "%PVLDB%" AND publication.jid = journal.jid</t>
  </si>
  <si>
    <t>SELECT publication_year, count(DISTINCT publication_title) as count_publication_title FROM NLIDB_result_set GROUP BY publication_year ORDER BY publication_year</t>
  </si>
  <si>
    <t>mistakenly thinks that the number of references must be greater than 5000 and not the number of citations</t>
  </si>
  <si>
    <t>return me the publications written by "H. V. Jagadish" and "Divesh Srivastava" with the citations.</t>
  </si>
  <si>
    <t>SELECT DISTINCT publication.title as publication_title, author.name as author_name, publication.citation_num as publication_citation_num FROM publication, author, writes WHERE author.name LIKE "%H. V. Jagadish%" AND author.name LIKE "%Divesh Srivastava%" AND publication.pid = writes.pid AND writes.aid = author.aid</t>
  </si>
  <si>
    <t>SELECT publication_title, author_name, max(publication_citation_num) as max_publication_citation_num FROM (SELECT publication_title, author_name, sum(publication_citation_num) as publication_citation_num FROM NLIDB_result_set GROUP BY publication_title, author_name) ORDER BY publication_title, author_name</t>
  </si>
  <si>
    <t>return me the citations of all the publications in PVLDB.</t>
  </si>
  <si>
    <t>SELECT DISTINCT publication.citation_num as publication_citation_num FROM publication, journal WHERE journal.name LIKE "%PVLDB%" AND publication.jid = journal.jid</t>
  </si>
  <si>
    <t>SELECT sum(publication_citation_num) as sum_publication_citation_num FROM NLIDB_result_set</t>
  </si>
  <si>
    <t>status/NLIDB</t>
  </si>
  <si>
    <t>%</t>
  </si>
  <si>
    <t xml:space="preserve">% </t>
  </si>
  <si>
    <t xml:space="preserve">%  </t>
  </si>
  <si>
    <t>Total</t>
  </si>
  <si>
    <t>return me the total citations of the papers containing keyword "Natural Language"</t>
  </si>
  <si>
    <t>return me the total citations of papers in PVLDB before 2005.</t>
  </si>
  <si>
    <t>return me the citations of the publications containing keyword "Natural Language"</t>
  </si>
  <si>
    <t>SELECT DISTINCT publication.citation_num as publication_citation_num FROM publication, keyword, publication_keyword WHERE keyword.keyword LIKE "%Natural Language%" AND publication.pid = publication_keyword.pid AND publication_keyword.kid = keyword.kid AND publication.pid = publication_keyword.pid AND publication_keyword.kid = keyword.kid</t>
  </si>
  <si>
    <t>return me the citations of publications in PVLDB before 2005.</t>
  </si>
  <si>
    <t>SELECT DISTINCT publication.citation_num as publication_citation_num FROM publication, journal WHERE journal.name LIKE "%PVLDB%" AND publication.year &lt; 2005 AND publication.jid = journal.jid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</si>
</sst>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2" fillId="0" borderId="0" xfId="0" applyFont="1"/>
    <xf numFmtId="0" fontId="0" fillId="0" borderId="0" xfId="0" applyAlignment="1">
      <alignment horizontal="right"/>
    </xf>
    <xf numFmtId="9" fontId="0" fillId="0" borderId="0" xfId="1" applyFont="1"/>
    <xf numFmtId="9" fontId="0" fillId="0" borderId="0" xfId="0" applyNumberFormat="1"/>
    <xf numFmtId="9" fontId="1" fillId="0" borderId="0" xfId="0" applyNumberFormat="1" applyFont="1"/>
    <xf numFmtId="0" fontId="0" fillId="0" borderId="0" xfId="0" applyNumberFormat="1"/>
    <xf numFmtId="168" fontId="0" fillId="0" borderId="0" xfId="1" applyNumberFormat="1" applyFont="1"/>
  </cellXfs>
  <cellStyles count="2">
    <cellStyle name="Normal" xfId="0" builtinId="0"/>
    <cellStyle name="Porcentagem" xfId="1" builtinId="5"/>
  </cellStyles>
  <dxfs count="11">
    <dxf>
      <numFmt numFmtId="0" formatCode="General"/>
    </dxf>
    <dxf>
      <numFmt numFmtId="13" formatCode="0%"/>
    </dxf>
    <dxf>
      <font>
        <b val="0"/>
        <i val="0"/>
        <strike val="0"/>
        <condense val="0"/>
        <extend val="0"/>
        <outline val="0"/>
        <shadow val="0"/>
        <u val="none"/>
        <vertAlign val="baseline"/>
        <sz val="11"/>
        <color theme="1"/>
        <name val="Calibri"/>
        <scheme val="minor"/>
      </font>
      <numFmt numFmtId="13" formatCode="0%"/>
    </dxf>
    <dxf>
      <numFmt numFmtId="13" formatCode="0%"/>
    </dxf>
    <dxf>
      <numFmt numFmtId="0" formatCode="General"/>
    </dxf>
    <dxf>
      <numFmt numFmtId="0" formatCode="General"/>
    </dxf>
    <dxf>
      <numFmt numFmtId="13" formatCode="0%"/>
    </dxf>
    <dxf>
      <font>
        <b val="0"/>
        <i val="0"/>
        <strike val="0"/>
        <condense val="0"/>
        <extend val="0"/>
        <outline val="0"/>
        <shadow val="0"/>
        <u val="none"/>
        <vertAlign val="baseline"/>
        <sz val="11"/>
        <color theme="1"/>
        <name val="Calibri"/>
        <scheme val="minor"/>
      </font>
      <numFmt numFmtId="13" formatCode="0%"/>
    </dxf>
    <dxf>
      <numFmt numFmtId="13" formatCode="0%"/>
    </dxf>
    <dxf>
      <alignment horizontal="righ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a2" displayName="Tabela2" ref="B2:H5" totalsRowCount="1" headerRowDxfId="9">
  <tableColumns count="7">
    <tableColumn id="1" name="status/NLIDB" totalsRowLabel="Total"/>
    <tableColumn id="2" name="GLAMORISE" totalsRowFunction="sum" dataDxfId="5">
      <calculatedColumnFormula>COUNTIF(MAS!F:F,Tabela2[[#This Row],[status/NLIDB]])</calculatedColumnFormula>
    </tableColumn>
    <tableColumn id="5" name="%" totalsRowFunction="sum" dataDxfId="8" totalsRowDxfId="3" dataCellStyle="Porcentagem">
      <calculatedColumnFormula>C3/(C$3+C$4)</calculatedColumnFormula>
    </tableColumn>
    <tableColumn id="3" name="NaLIR" totalsRowFunction="sum" dataDxfId="4">
      <calculatedColumnFormula>COUNTIF(MAS!G:G,Tabela2[[#This Row],[status/NLIDB]])</calculatedColumnFormula>
    </tableColumn>
    <tableColumn id="6" name="% " totalsRowFunction="sum" dataDxfId="7" totalsRowDxfId="2" dataCellStyle="Porcentagem">
      <calculatedColumnFormula>E3/(E$3+E$4)</calculatedColumnFormula>
    </tableColumn>
    <tableColumn id="4" name="Final Result" totalsRowFunction="sum" dataDxfId="0">
      <calculatedColumnFormula>COUNTIF(MAS!H:H,Tabela2[[#This Row],[status/NLIDB]])</calculatedColumnFormula>
    </tableColumn>
    <tableColumn id="7" name="%  " totalsRowFunction="sum" dataDxfId="6" totalsRowDxfId="1">
      <calculatedColumnFormula>G3/(G$3+G$4)</calculatedColumnFormula>
    </tableColumn>
  </tableColumns>
  <tableStyleInfo name="TableStyleMedium1" showFirstColumn="0" showLastColumn="0" showRowStripes="1" showColumnStripes="0"/>
</table>
</file>

<file path=xl/tables/table2.xml><?xml version="1.0" encoding="utf-8"?>
<table xmlns="http://schemas.openxmlformats.org/spreadsheetml/2006/main" id="1" name="Tabela1" displayName="Tabela1" ref="A1:I18" totalsRowShown="0">
  <tableColumns count="9">
    <tableColumn id="1" name="ID"/>
    <tableColumn id="2" name="NLQ"/>
    <tableColumn id="3" name="NLQ preproccessed by GLAMORISE"/>
    <tableColumn id="4" name="NLIDB SQL"/>
    <tableColumn id="5" name="GLAMORISE SQL"/>
    <tableColumn id="6" name="GLAMORISE"/>
    <tableColumn id="7" name="NaLIR"/>
    <tableColumn id="8" name="Final Result" dataDxfId="10">
      <calculatedColumnFormula>IF(AND(Tabela1[[#This Row],[GLAMORISE]]="success",Tabela1[[#This Row],[NaLIR]]="success"),"success","failure")</calculatedColumnFormula>
    </tableColumn>
    <tableColumn id="9" name="Observatio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showGridLines="0" workbookViewId="0">
      <selection activeCell="F3" sqref="F3"/>
    </sheetView>
  </sheetViews>
  <sheetFormatPr defaultRowHeight="15" x14ac:dyDescent="0.25"/>
  <cols>
    <col min="2" max="2" width="13.85546875" customWidth="1"/>
    <col min="3" max="3" width="12.7109375" customWidth="1"/>
    <col min="4" max="4" width="7.5703125" customWidth="1"/>
    <col min="5" max="5" width="12.42578125" customWidth="1"/>
    <col min="7" max="7" width="11.28515625" bestFit="1" customWidth="1"/>
  </cols>
  <sheetData>
    <row r="2" spans="2:8" x14ac:dyDescent="0.25">
      <c r="B2" s="2" t="s">
        <v>93</v>
      </c>
      <c r="C2" s="2" t="s">
        <v>37</v>
      </c>
      <c r="D2" s="2" t="s">
        <v>94</v>
      </c>
      <c r="E2" s="2" t="s">
        <v>38</v>
      </c>
      <c r="F2" s="2" t="s">
        <v>95</v>
      </c>
      <c r="G2" s="2" t="s">
        <v>39</v>
      </c>
      <c r="H2" s="2" t="s">
        <v>96</v>
      </c>
    </row>
    <row r="3" spans="2:8" x14ac:dyDescent="0.25">
      <c r="B3" t="s">
        <v>44</v>
      </c>
      <c r="C3">
        <f>COUNTIF(MAS!F:F,Tabela2[[#This Row],[status/NLIDB]])</f>
        <v>17</v>
      </c>
      <c r="D3" s="3">
        <f>C3/(C$3+C$4)</f>
        <v>1</v>
      </c>
      <c r="E3">
        <f>COUNTIF(MAS!G:G,Tabela2[[#This Row],[status/NLIDB]])</f>
        <v>11</v>
      </c>
      <c r="F3" s="7">
        <f>E3/(E$3+E$4)</f>
        <v>0.6470588235294118</v>
      </c>
      <c r="G3">
        <f>COUNTIF(MAS!H:H,Tabela2[[#This Row],[status/NLIDB]])</f>
        <v>11</v>
      </c>
      <c r="H3" s="3">
        <f>G3/(G$3+G$4)</f>
        <v>0.6470588235294118</v>
      </c>
    </row>
    <row r="4" spans="2:8" x14ac:dyDescent="0.25">
      <c r="B4" t="s">
        <v>58</v>
      </c>
      <c r="C4">
        <f>COUNTIF(MAS!F:F,Tabela2[[#This Row],[status/NLIDB]])</f>
        <v>0</v>
      </c>
      <c r="D4" s="3">
        <f>C4/(C$3+C$4)</f>
        <v>0</v>
      </c>
      <c r="E4">
        <f>COUNTIF(MAS!G:G,Tabela2[[#This Row],[status/NLIDB]])</f>
        <v>6</v>
      </c>
      <c r="F4" s="3">
        <f>E4/(E$3+E$4)</f>
        <v>0.35294117647058826</v>
      </c>
      <c r="G4">
        <f>COUNTIF(MAS!H:H,Tabela2[[#This Row],[status/NLIDB]])</f>
        <v>6</v>
      </c>
      <c r="H4" s="4">
        <f>G4/(G$3+G$4)</f>
        <v>0.35294117647058826</v>
      </c>
    </row>
    <row r="5" spans="2:8" x14ac:dyDescent="0.25">
      <c r="B5" t="s">
        <v>97</v>
      </c>
      <c r="C5">
        <f>SUBTOTAL(109,Tabela2[GLAMORISE])</f>
        <v>17</v>
      </c>
      <c r="D5" s="4">
        <f>SUBTOTAL(109,Tabela2[%])</f>
        <v>1</v>
      </c>
      <c r="E5">
        <f>SUBTOTAL(109,Tabela2[NaLIR])</f>
        <v>17</v>
      </c>
      <c r="F5" s="5">
        <f>SUBTOTAL(109,Tabela2[% ])</f>
        <v>1</v>
      </c>
      <c r="G5">
        <f>SUBTOTAL(109,Tabela2[Final Result])</f>
        <v>17</v>
      </c>
      <c r="H5" s="4">
        <f>SUBTOTAL(109,Tabela2[%  ])</f>
        <v>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tabSelected="1" workbookViewId="0">
      <selection activeCell="B10" sqref="B10"/>
    </sheetView>
  </sheetViews>
  <sheetFormatPr defaultRowHeight="15" x14ac:dyDescent="0.25"/>
  <cols>
    <col min="1" max="1" width="5.140625" bestFit="1" customWidth="1"/>
    <col min="2" max="2" width="110.85546875" bestFit="1" customWidth="1"/>
    <col min="3" max="3" width="111.140625" bestFit="1" customWidth="1"/>
    <col min="4" max="4" width="255.7109375" bestFit="1" customWidth="1"/>
    <col min="5" max="5" width="190.28515625" bestFit="1" customWidth="1"/>
    <col min="6" max="6" width="13.85546875" bestFit="1" customWidth="1"/>
    <col min="7" max="7" width="8.28515625" bestFit="1" customWidth="1"/>
    <col min="8" max="8" width="13.5703125" bestFit="1" customWidth="1"/>
    <col min="9" max="9" width="14.140625" bestFit="1" customWidth="1"/>
  </cols>
  <sheetData>
    <row r="1" spans="1:9" x14ac:dyDescent="0.25">
      <c r="A1" t="s">
        <v>15</v>
      </c>
      <c r="B1" t="s">
        <v>16</v>
      </c>
      <c r="C1" t="s">
        <v>34</v>
      </c>
      <c r="D1" t="s">
        <v>35</v>
      </c>
      <c r="E1" t="s">
        <v>36</v>
      </c>
      <c r="F1" t="s">
        <v>37</v>
      </c>
      <c r="G1" t="s">
        <v>38</v>
      </c>
      <c r="H1" t="s">
        <v>39</v>
      </c>
      <c r="I1" t="s">
        <v>40</v>
      </c>
    </row>
    <row r="2" spans="1:9" x14ac:dyDescent="0.25">
      <c r="A2" t="s">
        <v>17</v>
      </c>
      <c r="B2" t="s">
        <v>0</v>
      </c>
      <c r="C2" t="s">
        <v>41</v>
      </c>
      <c r="D2" t="s">
        <v>42</v>
      </c>
      <c r="E2" t="s">
        <v>43</v>
      </c>
      <c r="F2" t="s">
        <v>44</v>
      </c>
      <c r="G2" s="1" t="s">
        <v>58</v>
      </c>
      <c r="H2" s="1" t="str">
        <f>IF(AND(Tabela1[[#This Row],[GLAMORISE]]="success",Tabela1[[#This Row],[NaLIR]]="success"),"success","failure")</f>
        <v>failure</v>
      </c>
      <c r="I2" s="1" t="s">
        <v>86</v>
      </c>
    </row>
    <row r="3" spans="1:9" x14ac:dyDescent="0.25">
      <c r="A3" t="s">
        <v>18</v>
      </c>
      <c r="B3" t="s">
        <v>1</v>
      </c>
      <c r="C3" t="s">
        <v>46</v>
      </c>
      <c r="D3" t="s">
        <v>45</v>
      </c>
      <c r="E3" t="s">
        <v>47</v>
      </c>
      <c r="F3" t="s">
        <v>44</v>
      </c>
      <c r="G3" t="s">
        <v>44</v>
      </c>
      <c r="H3" t="str">
        <f>IF(AND(Tabela1[[#This Row],[GLAMORISE]]="success",Tabela1[[#This Row],[NaLIR]]="success"),"success","failure")</f>
        <v>success</v>
      </c>
    </row>
    <row r="4" spans="1:9" x14ac:dyDescent="0.25">
      <c r="A4" t="s">
        <v>19</v>
      </c>
      <c r="B4" t="s">
        <v>2</v>
      </c>
      <c r="C4" t="s">
        <v>49</v>
      </c>
      <c r="D4" t="s">
        <v>48</v>
      </c>
      <c r="E4" t="s">
        <v>50</v>
      </c>
      <c r="F4" t="s">
        <v>44</v>
      </c>
      <c r="G4" t="s">
        <v>44</v>
      </c>
      <c r="H4" t="str">
        <f>IF(AND(Tabela1[[#This Row],[GLAMORISE]]="success",Tabela1[[#This Row],[NaLIR]]="success"),"success","failure")</f>
        <v>success</v>
      </c>
    </row>
    <row r="5" spans="1:9" x14ac:dyDescent="0.25">
      <c r="A5" t="s">
        <v>20</v>
      </c>
      <c r="B5" t="s">
        <v>3</v>
      </c>
      <c r="C5" t="s">
        <v>52</v>
      </c>
      <c r="D5" t="s">
        <v>51</v>
      </c>
      <c r="E5" t="s">
        <v>53</v>
      </c>
      <c r="F5" t="s">
        <v>44</v>
      </c>
      <c r="G5" t="s">
        <v>44</v>
      </c>
      <c r="H5" t="str">
        <f>IF(AND(Tabela1[[#This Row],[GLAMORISE]]="success",Tabela1[[#This Row],[NaLIR]]="success"),"success","failure")</f>
        <v>success</v>
      </c>
    </row>
    <row r="6" spans="1:9" x14ac:dyDescent="0.25">
      <c r="A6" t="s">
        <v>21</v>
      </c>
      <c r="B6" t="s">
        <v>4</v>
      </c>
      <c r="C6" t="s">
        <v>56</v>
      </c>
      <c r="D6" t="s">
        <v>54</v>
      </c>
      <c r="E6" t="s">
        <v>55</v>
      </c>
      <c r="F6" t="s">
        <v>44</v>
      </c>
      <c r="G6" t="s">
        <v>44</v>
      </c>
      <c r="H6" t="str">
        <f>IF(AND(Tabela1[[#This Row],[GLAMORISE]]="success",Tabela1[[#This Row],[NaLIR]]="success"),"success","failure")</f>
        <v>success</v>
      </c>
    </row>
    <row r="7" spans="1:9" x14ac:dyDescent="0.25">
      <c r="A7" t="s">
        <v>22</v>
      </c>
      <c r="B7" t="s">
        <v>5</v>
      </c>
      <c r="C7" t="s">
        <v>61</v>
      </c>
      <c r="D7" t="s">
        <v>57</v>
      </c>
      <c r="E7" t="s">
        <v>60</v>
      </c>
      <c r="F7" t="s">
        <v>44</v>
      </c>
      <c r="G7" s="1" t="s">
        <v>58</v>
      </c>
      <c r="H7" s="1" t="str">
        <f>IF(AND(Tabela1[[#This Row],[GLAMORISE]]="success",Tabela1[[#This Row],[NaLIR]]="success"),"success","failure")</f>
        <v>failure</v>
      </c>
      <c r="I7" s="1" t="s">
        <v>59</v>
      </c>
    </row>
    <row r="8" spans="1:9" x14ac:dyDescent="0.25">
      <c r="A8" t="s">
        <v>23</v>
      </c>
      <c r="B8" t="s">
        <v>6</v>
      </c>
      <c r="C8" t="s">
        <v>62</v>
      </c>
      <c r="D8" t="s">
        <v>63</v>
      </c>
      <c r="E8" t="s">
        <v>64</v>
      </c>
      <c r="F8" t="s">
        <v>44</v>
      </c>
      <c r="G8" s="1" t="s">
        <v>58</v>
      </c>
      <c r="H8" s="1" t="str">
        <f>IF(AND(Tabela1[[#This Row],[GLAMORISE]]="success",Tabela1[[#This Row],[NaLIR]]="success"),"success","failure")</f>
        <v>failure</v>
      </c>
      <c r="I8" s="1" t="s">
        <v>65</v>
      </c>
    </row>
    <row r="9" spans="1:9" x14ac:dyDescent="0.25">
      <c r="A9" t="s">
        <v>24</v>
      </c>
      <c r="B9" t="s">
        <v>7</v>
      </c>
      <c r="C9" t="s">
        <v>66</v>
      </c>
      <c r="D9" t="s">
        <v>68</v>
      </c>
      <c r="E9" t="s">
        <v>69</v>
      </c>
      <c r="F9" t="s">
        <v>44</v>
      </c>
      <c r="G9" t="s">
        <v>44</v>
      </c>
      <c r="H9" t="str">
        <f>IF(AND(Tabela1[[#This Row],[GLAMORISE]]="success",Tabela1[[#This Row],[NaLIR]]="success"),"success","failure")</f>
        <v>success</v>
      </c>
    </row>
    <row r="10" spans="1:9" x14ac:dyDescent="0.25">
      <c r="A10" t="s">
        <v>25</v>
      </c>
      <c r="B10" t="s">
        <v>8</v>
      </c>
      <c r="C10" t="s">
        <v>71</v>
      </c>
      <c r="D10" t="s">
        <v>72</v>
      </c>
      <c r="E10" t="s">
        <v>73</v>
      </c>
      <c r="F10" t="s">
        <v>44</v>
      </c>
      <c r="G10" s="1" t="s">
        <v>58</v>
      </c>
      <c r="H10" s="1" t="str">
        <f>IF(AND(Tabela1[[#This Row],[GLAMORISE]]="success",Tabela1[[#This Row],[NaLIR]]="success"),"success","failure")</f>
        <v>failure</v>
      </c>
      <c r="I10" s="1" t="s">
        <v>70</v>
      </c>
    </row>
    <row r="11" spans="1:9" x14ac:dyDescent="0.25">
      <c r="A11" t="s">
        <v>26</v>
      </c>
      <c r="B11" t="s">
        <v>9</v>
      </c>
      <c r="C11" t="s">
        <v>74</v>
      </c>
      <c r="D11" t="s">
        <v>75</v>
      </c>
      <c r="E11" t="s">
        <v>76</v>
      </c>
      <c r="F11" t="s">
        <v>44</v>
      </c>
      <c r="G11" s="1" t="s">
        <v>58</v>
      </c>
      <c r="H11" s="1" t="str">
        <f>IF(AND(Tabela1[[#This Row],[GLAMORISE]]="success",Tabela1[[#This Row],[NaLIR]]="success"),"success","failure")</f>
        <v>failure</v>
      </c>
      <c r="I11" s="1" t="s">
        <v>77</v>
      </c>
    </row>
    <row r="12" spans="1:9" x14ac:dyDescent="0.25">
      <c r="A12" t="s">
        <v>27</v>
      </c>
      <c r="B12" t="s">
        <v>10</v>
      </c>
      <c r="C12" t="s">
        <v>67</v>
      </c>
      <c r="D12" t="s">
        <v>78</v>
      </c>
      <c r="E12" t="s">
        <v>79</v>
      </c>
      <c r="F12" t="s">
        <v>44</v>
      </c>
      <c r="G12" t="s">
        <v>44</v>
      </c>
      <c r="H12" t="str">
        <f>IF(AND(Tabela1[[#This Row],[GLAMORISE]]="success",Tabela1[[#This Row],[NaLIR]]="success"),"success","failure")</f>
        <v>success</v>
      </c>
    </row>
    <row r="13" spans="1:9" x14ac:dyDescent="0.25">
      <c r="A13" t="s">
        <v>28</v>
      </c>
      <c r="B13" t="s">
        <v>11</v>
      </c>
      <c r="C13" t="s">
        <v>80</v>
      </c>
      <c r="D13" t="s">
        <v>81</v>
      </c>
      <c r="E13" t="s">
        <v>82</v>
      </c>
      <c r="F13" t="s">
        <v>44</v>
      </c>
      <c r="G13" t="s">
        <v>44</v>
      </c>
      <c r="H13" t="str">
        <f>IF(AND(Tabela1[[#This Row],[GLAMORISE]]="success",Tabela1[[#This Row],[NaLIR]]="success"),"success","failure")</f>
        <v>success</v>
      </c>
    </row>
    <row r="14" spans="1:9" x14ac:dyDescent="0.25">
      <c r="A14" t="s">
        <v>29</v>
      </c>
      <c r="B14" t="s">
        <v>12</v>
      </c>
      <c r="C14" t="s">
        <v>83</v>
      </c>
      <c r="D14" t="s">
        <v>84</v>
      </c>
      <c r="E14" t="s">
        <v>85</v>
      </c>
      <c r="F14" t="s">
        <v>44</v>
      </c>
      <c r="G14" t="s">
        <v>44</v>
      </c>
      <c r="H14" t="str">
        <f>IF(AND(Tabela1[[#This Row],[GLAMORISE]]="success",Tabela1[[#This Row],[NaLIR]]="success"),"success","failure")</f>
        <v>success</v>
      </c>
    </row>
    <row r="15" spans="1:9" x14ac:dyDescent="0.25">
      <c r="A15" t="s">
        <v>30</v>
      </c>
      <c r="B15" t="s">
        <v>13</v>
      </c>
      <c r="C15" t="s">
        <v>87</v>
      </c>
      <c r="D15" t="s">
        <v>88</v>
      </c>
      <c r="E15" t="s">
        <v>89</v>
      </c>
      <c r="F15" t="s">
        <v>44</v>
      </c>
      <c r="G15" s="1" t="s">
        <v>58</v>
      </c>
      <c r="H15" s="1" t="str">
        <f>IF(AND(Tabela1[[#This Row],[GLAMORISE]]="success",Tabela1[[#This Row],[NaLIR]]="success"),"success","failure")</f>
        <v>failure</v>
      </c>
      <c r="I15" s="1" t="s">
        <v>59</v>
      </c>
    </row>
    <row r="16" spans="1:9" x14ac:dyDescent="0.25">
      <c r="A16" t="s">
        <v>31</v>
      </c>
      <c r="B16" t="s">
        <v>14</v>
      </c>
      <c r="C16" t="s">
        <v>90</v>
      </c>
      <c r="D16" t="s">
        <v>91</v>
      </c>
      <c r="E16" t="s">
        <v>92</v>
      </c>
      <c r="F16" t="s">
        <v>44</v>
      </c>
      <c r="G16" t="s">
        <v>44</v>
      </c>
      <c r="H16" t="str">
        <f>IF(AND(Tabela1[[#This Row],[GLAMORISE]]="success",Tabela1[[#This Row],[NaLIR]]="success"),"success","failure")</f>
        <v>success</v>
      </c>
    </row>
    <row r="17" spans="1:8" x14ac:dyDescent="0.25">
      <c r="A17" t="s">
        <v>32</v>
      </c>
      <c r="B17" t="s">
        <v>98</v>
      </c>
      <c r="C17" t="s">
        <v>100</v>
      </c>
      <c r="D17" t="s">
        <v>101</v>
      </c>
      <c r="E17" t="s">
        <v>92</v>
      </c>
      <c r="F17" t="s">
        <v>44</v>
      </c>
      <c r="G17" t="s">
        <v>44</v>
      </c>
      <c r="H17" s="6" t="str">
        <f>IF(AND(Tabela1[[#This Row],[GLAMORISE]]="success",Tabela1[[#This Row],[NaLIR]]="success"),"success","failure")</f>
        <v>success</v>
      </c>
    </row>
    <row r="18" spans="1:8" x14ac:dyDescent="0.25">
      <c r="A18" t="s">
        <v>33</v>
      </c>
      <c r="B18" t="s">
        <v>99</v>
      </c>
      <c r="C18" t="s">
        <v>102</v>
      </c>
      <c r="D18" t="s">
        <v>103</v>
      </c>
      <c r="E18" t="s">
        <v>92</v>
      </c>
      <c r="F18" t="s">
        <v>44</v>
      </c>
      <c r="G18" t="s">
        <v>44</v>
      </c>
      <c r="H18" s="6" t="str">
        <f>IF(AND(Tabela1[[#This Row],[GLAMORISE]]="success",Tabela1[[#This Row],[NaLIR]]="success"),"success","failure")</f>
        <v>success</v>
      </c>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TD</vt:lpstr>
      <vt:lpstr>MAS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Novello</dc:creator>
  <cp:lastModifiedBy>Alexandre Novello</cp:lastModifiedBy>
  <dcterms:created xsi:type="dcterms:W3CDTF">2021-03-19T16:59:48Z</dcterms:created>
  <dcterms:modified xsi:type="dcterms:W3CDTF">2021-03-19T21:09:22Z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9f2dfa9d-18d1-4571-bb54-f47146d00094</vt:lpwstr>
  </property>
</Properties>
</file>