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\Capstoneku\Program &amp; Data\Coba2\EPSLab-master new-ku\data\Islanding Coba2 IEEE\"/>
    </mc:Choice>
  </mc:AlternateContent>
  <xr:revisionPtr revIDLastSave="0" documentId="13_ncr:1_{D70F370F-15BA-430B-A580-9538F059AB42}" xr6:coauthVersionLast="47" xr6:coauthVersionMax="47" xr10:uidLastSave="{00000000-0000-0000-0000-000000000000}"/>
  <bookViews>
    <workbookView xWindow="348" yWindow="348" windowWidth="11520" windowHeight="12360" tabRatio="500" firstSheet="14" activeTab="16" xr2:uid="{00000000-000D-0000-FFFF-FFFF00000000}"/>
  </bookViews>
  <sheets>
    <sheet name="settingData" sheetId="1" r:id="rId1"/>
    <sheet name="standardGenData" sheetId="2" r:id="rId2"/>
    <sheet name="costGenData" sheetId="3" r:id="rId3"/>
    <sheet name="freqRegulationGenData" sheetId="4" r:id="rId4"/>
    <sheet name="continuityGenData" sheetId="5" r:id="rId5"/>
    <sheet name="loadData" sheetId="6" r:id="rId6"/>
    <sheet name="powerSun" sheetId="7" r:id="rId7"/>
    <sheet name="powerWind" sheetId="8" r:id="rId8"/>
    <sheet name="SRContingency" sheetId="9" r:id="rId9"/>
    <sheet name="SRPower" sheetId="10" r:id="rId10"/>
    <sheet name="SRPercentage" sheetId="11" r:id="rId11"/>
    <sheet name="busData" sheetId="12" r:id="rId12"/>
    <sheet name="branchData" sheetId="13" r:id="rId13"/>
    <sheet name="busLoad" sheetId="14" r:id="rId14"/>
    <sheet name="busSun" sheetId="15" r:id="rId15"/>
    <sheet name="busWind" sheetId="16" r:id="rId16"/>
    <sheet name="batteryData" sheetId="17" r:id="rId17"/>
    <sheet name="phsData" sheetId="22" r:id="rId18"/>
    <sheet name="probabilityData" sheetId="18" r:id="rId19"/>
    <sheet name="mustOnData" sheetId="19" r:id="rId20"/>
    <sheet name="mustOffData" sheetId="20" r:id="rId21"/>
    <sheet name="reliabilityIndexData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2" i="4"/>
  <c r="G2" i="3" l="1"/>
  <c r="H2" i="3" s="1"/>
  <c r="G3" i="3"/>
  <c r="H3" i="3" s="1"/>
  <c r="G4" i="3"/>
  <c r="G5" i="3"/>
  <c r="H5" i="3" s="1"/>
  <c r="L3" i="3"/>
  <c r="L4" i="3"/>
  <c r="L5" i="3"/>
  <c r="L2" i="3"/>
  <c r="M4" i="3" l="1"/>
  <c r="M5" i="3"/>
  <c r="N5" i="3" s="1"/>
  <c r="O5" i="3" s="1"/>
  <c r="P5" i="3" s="1"/>
  <c r="Q5" i="3" s="1"/>
  <c r="H4" i="3"/>
  <c r="M2" i="3"/>
  <c r="N2" i="3" s="1"/>
  <c r="O2" i="3" s="1"/>
  <c r="P2" i="3" s="1"/>
  <c r="Q2" i="3" s="1"/>
  <c r="M3" i="3"/>
  <c r="N3" i="3" s="1"/>
  <c r="O3" i="3" s="1"/>
  <c r="P3" i="3" s="1"/>
  <c r="Q3" i="3" s="1"/>
  <c r="N4" i="3" l="1"/>
  <c r="O4" i="3" s="1"/>
  <c r="P4" i="3" s="1"/>
  <c r="Q4" i="3" s="1"/>
</calcChain>
</file>

<file path=xl/sharedStrings.xml><?xml version="1.0" encoding="utf-8"?>
<sst xmlns="http://schemas.openxmlformats.org/spreadsheetml/2006/main" count="368" uniqueCount="127">
  <si>
    <t>Case Name</t>
  </si>
  <si>
    <t>Excel output name</t>
  </si>
  <si>
    <t>Four Unit Case from Paper</t>
  </si>
  <si>
    <t>Hasil UC.xls</t>
  </si>
  <si>
    <t>Unit</t>
  </si>
  <si>
    <t>Bus Location</t>
  </si>
  <si>
    <t>Pmax</t>
  </si>
  <si>
    <t>Model</t>
  </si>
  <si>
    <t>Hot Startup Cost</t>
  </si>
  <si>
    <t>Cold Startup Cost</t>
  </si>
  <si>
    <t>Hot Time</t>
  </si>
  <si>
    <t>Shutdown Cost</t>
  </si>
  <si>
    <t>P1(Pmax)</t>
  </si>
  <si>
    <t>P2(Pmax)</t>
  </si>
  <si>
    <t>P3(Pmax)</t>
  </si>
  <si>
    <t>P4(Pmax)</t>
  </si>
  <si>
    <t>P5(Pmax)</t>
  </si>
  <si>
    <t>P6 (pmax)</t>
  </si>
  <si>
    <t>F1</t>
  </si>
  <si>
    <t>F2</t>
  </si>
  <si>
    <t>F3</t>
  </si>
  <si>
    <t>F4</t>
  </si>
  <si>
    <t>F5</t>
  </si>
  <si>
    <t>F6</t>
  </si>
  <si>
    <t>M1</t>
  </si>
  <si>
    <t>M2</t>
  </si>
  <si>
    <t>M3</t>
  </si>
  <si>
    <t>M4</t>
  </si>
  <si>
    <t>M5</t>
  </si>
  <si>
    <t>Cost A</t>
  </si>
  <si>
    <t>Cost B</t>
  </si>
  <si>
    <t>Cost C</t>
  </si>
  <si>
    <t>Primary Reg Cost</t>
  </si>
  <si>
    <t>Spinning Reserve Cost</t>
  </si>
  <si>
    <t>Tertiary Reg Cost</t>
  </si>
  <si>
    <t>Freq Deviation Min</t>
  </si>
  <si>
    <t>Nominal Freq</t>
  </si>
  <si>
    <t>Ramp Up PR</t>
  </si>
  <si>
    <t>Ramp Spinning Reserve</t>
  </si>
  <si>
    <t>Ramp Up TR</t>
  </si>
  <si>
    <t>Ramp AGC</t>
  </si>
  <si>
    <t>Gen Droop (%)</t>
  </si>
  <si>
    <t>D (MW/Hz)</t>
  </si>
  <si>
    <t>Inertia</t>
  </si>
  <si>
    <t>Frequency Deadband</t>
  </si>
  <si>
    <t>Init Power</t>
  </si>
  <si>
    <t>Init Status</t>
  </si>
  <si>
    <t>Prev Up Time</t>
  </si>
  <si>
    <t>Prev Down Time</t>
  </si>
  <si>
    <t>t1</t>
  </si>
  <si>
    <t>slackBus</t>
  </si>
  <si>
    <t>baseMVA</t>
  </si>
  <si>
    <t>number</t>
  </si>
  <si>
    <t>from</t>
  </si>
  <si>
    <t>to</t>
  </si>
  <si>
    <t>R</t>
  </si>
  <si>
    <t>X</t>
  </si>
  <si>
    <t>BatteryID</t>
  </si>
  <si>
    <t>SOCMax</t>
  </si>
  <si>
    <t>SOCMin</t>
  </si>
  <si>
    <t>chargeRateMax</t>
  </si>
  <si>
    <t>dischargeRateMax</t>
  </si>
  <si>
    <t>chargeEfiiciency</t>
  </si>
  <si>
    <t>dischargeEfiiciency</t>
  </si>
  <si>
    <t>initialSOC</t>
  </si>
  <si>
    <t>finalSOC</t>
  </si>
  <si>
    <t>probability</t>
  </si>
  <si>
    <t>VOLL ($/MWh)</t>
  </si>
  <si>
    <t>Max EENS</t>
  </si>
  <si>
    <t>SR Penalty ($/MWh)</t>
  </si>
  <si>
    <t>Pmax (KW)</t>
  </si>
  <si>
    <t>Pmin (KW)</t>
  </si>
  <si>
    <t>Min Up Time (h)</t>
  </si>
  <si>
    <t>Ramp Up (KW/h)</t>
  </si>
  <si>
    <t>Ramp Down (KW/h)</t>
  </si>
  <si>
    <t>Min Down Time (h)</t>
  </si>
  <si>
    <t>Governor Ramp (KW/s)</t>
  </si>
  <si>
    <t>t2</t>
  </si>
  <si>
    <t>t3</t>
  </si>
  <si>
    <t>lineCap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</si>
  <si>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</si>
  <si>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</si>
  <si>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</si>
  <si>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</si>
  <si>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</si>
  <si>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</si>
  <si>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</si>
  <si>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</si>
  <si>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</si>
  <si>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</si>
  <si>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</si>
  <si>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</si>
  <si>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</si>
  <si>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</si>
  <si>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</si>
  <si>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</si>
  <si>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</si>
  <si>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</si>
  <si>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</si>
  <si>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</si>
  <si>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</si>
  <si>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Rs Alloc</t>
  </si>
  <si>
    <t>Pd max-Rs</t>
  </si>
  <si>
    <t>PHS ID</t>
  </si>
  <si>
    <t>PHS Location</t>
  </si>
  <si>
    <t>UR Max</t>
  </si>
  <si>
    <t>UR Min</t>
  </si>
  <si>
    <t>Pumping Eff.</t>
  </si>
  <si>
    <t>Generating Eff.</t>
  </si>
  <si>
    <t>initial UR</t>
  </si>
  <si>
    <t>Final UR</t>
  </si>
  <si>
    <t>Pump Max (MW)</t>
  </si>
  <si>
    <t>Generate Max (MW)</t>
  </si>
  <si>
    <t>PumpDebitMax (m3/h)</t>
  </si>
  <si>
    <t>GenerateDebitMax(M3/h)</t>
  </si>
  <si>
    <t>Hydraulic Head (m)</t>
  </si>
  <si>
    <t>Water Density</t>
  </si>
  <si>
    <t>Gravity(m2/s) * k</t>
  </si>
  <si>
    <t>FDSS</t>
  </si>
  <si>
    <t>Time Resolution</t>
  </si>
  <si>
    <t>Min Pump</t>
  </si>
  <si>
    <t>Min Gen</t>
  </si>
  <si>
    <t>PRCost</t>
  </si>
  <si>
    <t>RPR Max</t>
  </si>
  <si>
    <t>Governor Ramp Rate</t>
  </si>
  <si>
    <t>F deadband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</si>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</sst>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/>
    <xf numFmtId="41" fontId="3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5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5" applyAlignment="1">
      <alignment horizontal="center"/>
    </xf>
    <xf numFmtId="0" fontId="2" fillId="0" borderId="0" xfId="5" applyBorder="1"/>
    <xf numFmtId="0" fontId="6" fillId="0" borderId="0" xfId="5" applyFont="1" applyBorder="1"/>
    <xf numFmtId="164" fontId="2" fillId="0" borderId="0" xfId="5" applyNumberFormat="1" applyBorder="1"/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1">
    <cellStyle name="Comma [0] 2" xfId="2" xr:uid="{AD3C9C7A-1232-4AF2-AD14-19861331A847}"/>
    <cellStyle name="Comma [0] 2 2" xfId="4" xr:uid="{6F59E134-1F42-4724-B14B-33913551B918}"/>
    <cellStyle name="Comma [0] 2 2 2" xfId="7" xr:uid="{D29692CE-5DBD-4E67-83A8-B0CE4C812EEF}"/>
    <cellStyle name="Comma [0] 2 3" xfId="6" xr:uid="{DE13D56B-E1ED-4A69-B629-709E75D64A9D}"/>
    <cellStyle name="Normal" xfId="0" builtinId="0"/>
    <cellStyle name="Normal 2" xfId="1" xr:uid="{598B7B3A-41C1-4FBA-A5FD-D9372EB4508A}"/>
    <cellStyle name="Normal 2 2" xfId="3" xr:uid="{E435F1EF-9012-49E1-8598-506E8276F139}"/>
    <cellStyle name="Normal 2 2 2" xfId="9" xr:uid="{58925D9E-4533-47E7-9D01-C9A26D970817}"/>
    <cellStyle name="Normal 2 3" xfId="8" xr:uid="{4EA8A730-5566-4A39-84E8-6A1229316717}"/>
    <cellStyle name="Normal 3" xfId="5" xr:uid="{B700C016-945C-4A43-9A8C-540AC46EE39B}"/>
    <cellStyle name="Normal 3 2" xfId="10" xr:uid="{75FF75E3-E892-4EFF-BC3F-6E78DB5DF87C}"/>
  </cellStyles>
  <dxfs count="2"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Normal="100" workbookViewId="0">
      <selection activeCell="P7" sqref="P7"/>
    </sheetView>
  </sheetViews>
  <sheetFormatPr defaultRowHeight="14.4" x14ac:dyDescent="0.3"/>
  <cols>
    <col min="1" max="1" width="24.44140625" customWidth="1"/>
    <col min="2" max="2" width="17.6640625" customWidth="1"/>
    <col min="3" max="1025" width="8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zoomScaleNormal="100" workbookViewId="0">
      <selection activeCell="A2" sqref="A2:X2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zoomScaleNormal="100" workbookViewId="0">
      <selection activeCell="K9" sqref="K9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zoomScaleNormal="100" workbookViewId="0">
      <selection activeCell="E14" sqref="E14"/>
    </sheetView>
  </sheetViews>
  <sheetFormatPr defaultRowHeight="14.4" x14ac:dyDescent="0.3"/>
  <cols>
    <col min="1" max="1025" width="9.109375" customWidth="1"/>
  </cols>
  <sheetData>
    <row r="1" spans="1:2" x14ac:dyDescent="0.3">
      <c r="A1" t="s">
        <v>50</v>
      </c>
      <c r="B1" t="s">
        <v>51</v>
      </c>
    </row>
    <row r="2" spans="1:2" x14ac:dyDescent="0.3">
      <c r="A2">
        <v>13</v>
      </c>
      <c r="B2">
        <v>100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zoomScaleNormal="100" workbookViewId="0">
      <selection activeCell="D27" sqref="D27"/>
    </sheetView>
  </sheetViews>
  <sheetFormatPr defaultRowHeight="14.4" x14ac:dyDescent="0.3"/>
  <cols>
    <col min="1" max="3" width="9.109375" customWidth="1"/>
    <col min="4" max="5" width="12" bestFit="1" customWidth="1"/>
    <col min="6" max="6" width="12.5546875" bestFit="1" customWidth="1"/>
    <col min="7" max="1025" width="9.109375" customWidth="1"/>
  </cols>
  <sheetData>
    <row r="1" spans="1:6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79</v>
      </c>
    </row>
    <row r="2" spans="1:6" x14ac:dyDescent="0.3">
      <c r="A2" s="3">
        <v>1</v>
      </c>
      <c r="B2" s="4">
        <v>1</v>
      </c>
      <c r="C2" s="4">
        <v>2</v>
      </c>
      <c r="D2" s="3">
        <v>0</v>
      </c>
      <c r="E2" s="3">
        <v>4.1099999999999998E-2</v>
      </c>
      <c r="F2" s="3">
        <v>1250</v>
      </c>
    </row>
    <row r="3" spans="1:6" x14ac:dyDescent="0.3">
      <c r="A3" s="3">
        <v>2</v>
      </c>
      <c r="B3" s="4">
        <v>1</v>
      </c>
      <c r="C3" s="4">
        <v>13</v>
      </c>
      <c r="D3" s="3">
        <v>0</v>
      </c>
      <c r="E3" s="3">
        <v>2.5000000000000001E-2</v>
      </c>
      <c r="F3" s="9">
        <v>1250</v>
      </c>
    </row>
    <row r="4" spans="1:6" x14ac:dyDescent="0.3">
      <c r="A4" s="3">
        <v>3</v>
      </c>
      <c r="B4" s="4">
        <v>2</v>
      </c>
      <c r="C4" s="4">
        <v>3</v>
      </c>
      <c r="D4" s="3">
        <v>0</v>
      </c>
      <c r="E4" s="3">
        <v>1.5100000000000002E-2</v>
      </c>
      <c r="F4" s="9">
        <v>1250</v>
      </c>
    </row>
    <row r="5" spans="1:6" x14ac:dyDescent="0.3">
      <c r="A5" s="3">
        <v>4</v>
      </c>
      <c r="B5" s="4">
        <v>2</v>
      </c>
      <c r="C5" s="4">
        <v>5</v>
      </c>
      <c r="D5" s="3">
        <v>0</v>
      </c>
      <c r="E5" s="3">
        <v>8.6E-3</v>
      </c>
      <c r="F5" s="9">
        <v>1250</v>
      </c>
    </row>
    <row r="6" spans="1:6" x14ac:dyDescent="0.3">
      <c r="A6" s="9">
        <v>5</v>
      </c>
      <c r="B6" s="4">
        <v>4</v>
      </c>
      <c r="C6" s="4">
        <v>13</v>
      </c>
      <c r="D6" s="9">
        <v>0</v>
      </c>
      <c r="E6" s="9">
        <v>2.5000000000000001E-2</v>
      </c>
      <c r="F6" s="9">
        <v>1250</v>
      </c>
    </row>
    <row r="7" spans="1:6" x14ac:dyDescent="0.3">
      <c r="A7" s="9">
        <v>6</v>
      </c>
      <c r="B7" s="4">
        <v>5</v>
      </c>
      <c r="C7" s="4">
        <v>6</v>
      </c>
      <c r="D7" s="3">
        <v>0</v>
      </c>
      <c r="E7" s="3">
        <v>3.2300000000000002E-2</v>
      </c>
      <c r="F7" s="9">
        <v>1250</v>
      </c>
    </row>
    <row r="8" spans="1:6" x14ac:dyDescent="0.3">
      <c r="A8" s="9">
        <v>7</v>
      </c>
      <c r="B8" s="4">
        <v>6</v>
      </c>
      <c r="C8" s="4">
        <v>7</v>
      </c>
      <c r="D8" s="3">
        <v>0</v>
      </c>
      <c r="E8" s="3">
        <v>1.4699999999999998E-2</v>
      </c>
      <c r="F8" s="9">
        <v>1250</v>
      </c>
    </row>
    <row r="9" spans="1:6" x14ac:dyDescent="0.3">
      <c r="A9" s="9">
        <v>8</v>
      </c>
      <c r="B9" s="4">
        <v>6</v>
      </c>
      <c r="C9" s="4">
        <v>8</v>
      </c>
      <c r="D9" s="3">
        <v>0</v>
      </c>
      <c r="E9" s="3">
        <v>4.7399999999999998E-2</v>
      </c>
      <c r="F9" s="9">
        <v>1250</v>
      </c>
    </row>
    <row r="10" spans="1:6" x14ac:dyDescent="0.3">
      <c r="A10" s="9">
        <v>9</v>
      </c>
      <c r="B10" s="4">
        <v>6</v>
      </c>
      <c r="C10" s="4">
        <v>9</v>
      </c>
      <c r="D10" s="3">
        <v>0</v>
      </c>
      <c r="E10" s="3">
        <v>6.25E-2</v>
      </c>
      <c r="F10" s="9">
        <v>1250</v>
      </c>
    </row>
    <row r="11" spans="1:6" x14ac:dyDescent="0.3">
      <c r="A11" s="9">
        <v>10</v>
      </c>
      <c r="B11" s="4">
        <v>8</v>
      </c>
      <c r="C11" s="4">
        <v>9</v>
      </c>
      <c r="D11" s="3">
        <v>0</v>
      </c>
      <c r="E11" s="3">
        <v>1.5100000000000002E-2</v>
      </c>
      <c r="F11" s="9">
        <v>1250</v>
      </c>
    </row>
    <row r="12" spans="1:6" x14ac:dyDescent="0.3">
      <c r="A12" s="9">
        <v>11</v>
      </c>
      <c r="B12" s="4">
        <v>5</v>
      </c>
      <c r="C12" s="4">
        <v>11</v>
      </c>
      <c r="D12" s="3">
        <v>0</v>
      </c>
      <c r="E12" s="3">
        <v>2.3199999999999998E-2</v>
      </c>
      <c r="F12" s="9">
        <v>1250</v>
      </c>
    </row>
    <row r="13" spans="1:6" x14ac:dyDescent="0.3">
      <c r="A13" s="9">
        <v>12</v>
      </c>
      <c r="B13" s="4">
        <v>2</v>
      </c>
      <c r="C13" s="4">
        <v>10</v>
      </c>
      <c r="D13" s="3">
        <v>0</v>
      </c>
      <c r="E13" s="3">
        <v>1.8100000000000002E-2</v>
      </c>
      <c r="F13" s="9">
        <v>1250</v>
      </c>
    </row>
    <row r="14" spans="1:6" x14ac:dyDescent="0.3">
      <c r="A14" s="9">
        <v>13</v>
      </c>
      <c r="B14" s="4">
        <v>9</v>
      </c>
      <c r="C14" s="4">
        <v>12</v>
      </c>
      <c r="D14" s="3">
        <v>0</v>
      </c>
      <c r="E14" s="3">
        <v>1.5599999999999999E-2</v>
      </c>
      <c r="F14" s="9">
        <v>1250</v>
      </c>
    </row>
    <row r="16" spans="1:6" x14ac:dyDescent="0.3">
      <c r="B16" s="9"/>
    </row>
    <row r="17" spans="2:3" x14ac:dyDescent="0.3">
      <c r="B17" s="9"/>
    </row>
    <row r="18" spans="2:3" x14ac:dyDescent="0.3">
      <c r="B18" s="9"/>
      <c r="C18" s="9"/>
    </row>
    <row r="19" spans="2:3" x14ac:dyDescent="0.3">
      <c r="B19" s="9"/>
      <c r="C19" s="9"/>
    </row>
    <row r="20" spans="2:3" x14ac:dyDescent="0.3">
      <c r="B20" s="9"/>
      <c r="C20" s="9"/>
    </row>
    <row r="21" spans="2:3" x14ac:dyDescent="0.3">
      <c r="B21" s="9"/>
      <c r="C21" s="9"/>
    </row>
    <row r="22" spans="2:3" x14ac:dyDescent="0.3">
      <c r="B22" s="9"/>
      <c r="C22" s="9"/>
    </row>
    <row r="23" spans="2:3" x14ac:dyDescent="0.3">
      <c r="B23" s="9"/>
      <c r="C23" s="9"/>
    </row>
    <row r="24" spans="2:3" x14ac:dyDescent="0.3">
      <c r="B24" s="9"/>
      <c r="C24" s="9"/>
    </row>
    <row r="25" spans="2:3" x14ac:dyDescent="0.3">
      <c r="B25" s="9"/>
      <c r="C25" s="9"/>
    </row>
    <row r="26" spans="2:3" x14ac:dyDescent="0.3">
      <c r="B26" s="9"/>
      <c r="C26" s="9"/>
    </row>
    <row r="27" spans="2:3" x14ac:dyDescent="0.3">
      <c r="B27" s="9"/>
      <c r="C27" s="9"/>
    </row>
    <row r="28" spans="2:3" x14ac:dyDescent="0.3">
      <c r="B28" s="9"/>
      <c r="C28" s="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0"/>
  <sheetViews>
    <sheetView topLeftCell="Q1" zoomScaleNormal="100" workbookViewId="0">
      <selection activeCell="Y2" sqref="Y2:Z14"/>
    </sheetView>
  </sheetViews>
  <sheetFormatPr defaultRowHeight="14.4" x14ac:dyDescent="0.3"/>
  <cols>
    <col min="1" max="1" width="11" customWidth="1"/>
    <col min="2" max="1025" width="9.109375" customWidth="1"/>
  </cols>
  <sheetData>
    <row r="1" spans="1:25" x14ac:dyDescent="0.3">
      <c r="A1" s="9" t="s">
        <v>126</v>
      </c>
      <c r="B1" s="9" t="s">
        <v>49</v>
      </c>
      <c r="C1" s="9" t="s">
        <v>77</v>
      </c>
      <c r="D1" s="9" t="s">
        <v>78</v>
      </c>
      <c r="E1" s="9" t="s">
        <v>80</v>
      </c>
      <c r="F1" s="9" t="s">
        <v>81</v>
      </c>
      <c r="G1" s="9" t="s">
        <v>82</v>
      </c>
      <c r="H1" s="9" t="s">
        <v>83</v>
      </c>
      <c r="I1" s="9" t="s">
        <v>84</v>
      </c>
      <c r="J1" s="9" t="s">
        <v>85</v>
      </c>
      <c r="K1" s="9" t="s">
        <v>86</v>
      </c>
      <c r="L1" s="9" t="s">
        <v>87</v>
      </c>
      <c r="M1" s="9" t="s">
        <v>88</v>
      </c>
      <c r="N1" s="9" t="s">
        <v>89</v>
      </c>
      <c r="O1" s="9" t="s">
        <v>90</v>
      </c>
      <c r="P1" s="9" t="s">
        <v>91</v>
      </c>
      <c r="Q1" s="9" t="s">
        <v>92</v>
      </c>
      <c r="R1" s="9" t="s">
        <v>93</v>
      </c>
      <c r="S1" s="9" t="s">
        <v>94</v>
      </c>
      <c r="T1" s="9" t="s">
        <v>95</v>
      </c>
      <c r="U1" s="9" t="s">
        <v>96</v>
      </c>
      <c r="V1" s="9" t="s">
        <v>97</v>
      </c>
      <c r="W1" s="9" t="s">
        <v>98</v>
      </c>
      <c r="X1" s="9" t="s">
        <v>99</v>
      </c>
      <c r="Y1" s="9"/>
    </row>
    <row r="2" spans="1:25" x14ac:dyDescent="0.3">
      <c r="A2" s="9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</row>
    <row r="3" spans="1:25" x14ac:dyDescent="0.3">
      <c r="A3" s="9">
        <v>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</row>
    <row r="4" spans="1:25" x14ac:dyDescent="0.3">
      <c r="A4" s="9">
        <v>269.62873563218386</v>
      </c>
      <c r="B4" s="9">
        <v>261.41218390804596</v>
      </c>
      <c r="C4" s="9">
        <v>256.15655172413796</v>
      </c>
      <c r="D4" s="9">
        <v>251.15999999999997</v>
      </c>
      <c r="E4" s="9">
        <v>251.14766283524901</v>
      </c>
      <c r="F4" s="9">
        <v>263.86727969348658</v>
      </c>
      <c r="G4" s="9">
        <v>267.88919540229881</v>
      </c>
      <c r="H4" s="9">
        <v>264.98996168582374</v>
      </c>
      <c r="I4" s="9">
        <v>284.2606130268199</v>
      </c>
      <c r="J4" s="9">
        <v>304.03708812260533</v>
      </c>
      <c r="K4" s="9">
        <v>312.42636015325667</v>
      </c>
      <c r="L4" s="9">
        <v>315.65869731800763</v>
      </c>
      <c r="M4" s="9">
        <v>299.91647509578542</v>
      </c>
      <c r="N4" s="9">
        <v>310.85954022988506</v>
      </c>
      <c r="O4" s="9">
        <v>320.38383141762449</v>
      </c>
      <c r="P4" s="9">
        <v>317.5462835249042</v>
      </c>
      <c r="Q4" s="9">
        <v>313.62306513409965</v>
      </c>
      <c r="R4" s="9">
        <v>307.36812260536396</v>
      </c>
      <c r="S4" s="9">
        <v>310.63747126436783</v>
      </c>
      <c r="T4" s="9">
        <v>322</v>
      </c>
      <c r="U4" s="9">
        <v>318.70597701149421</v>
      </c>
      <c r="V4" s="9">
        <v>311.99455938697315</v>
      </c>
      <c r="W4" s="9">
        <v>294.98160919540226</v>
      </c>
      <c r="X4" s="9">
        <v>282.05226053639842</v>
      </c>
    </row>
    <row r="5" spans="1:25" x14ac:dyDescent="0.3">
      <c r="A5" s="9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5" x14ac:dyDescent="0.3">
      <c r="A6" s="9">
        <v>187.567816091954</v>
      </c>
      <c r="B6" s="9">
        <v>181.85195402298851</v>
      </c>
      <c r="C6" s="9">
        <v>178.19586206896551</v>
      </c>
      <c r="D6" s="9">
        <v>174.72</v>
      </c>
      <c r="E6" s="9">
        <v>174.71141762452106</v>
      </c>
      <c r="F6" s="9">
        <v>183.55984674329503</v>
      </c>
      <c r="G6" s="9">
        <v>186.35770114942528</v>
      </c>
      <c r="H6" s="9">
        <v>184.34084291187736</v>
      </c>
      <c r="I6" s="9">
        <v>197.74651340996166</v>
      </c>
      <c r="J6" s="9">
        <v>211.50406130268198</v>
      </c>
      <c r="K6" s="9">
        <v>217.34007662835245</v>
      </c>
      <c r="L6" s="9">
        <v>219.58865900383142</v>
      </c>
      <c r="M6" s="9">
        <v>208.63754789272031</v>
      </c>
      <c r="N6" s="9">
        <v>216.25011494252874</v>
      </c>
      <c r="O6" s="9">
        <v>222.87570881226048</v>
      </c>
      <c r="P6" s="9">
        <v>220.90176245210728</v>
      </c>
      <c r="Q6" s="9">
        <v>218.17256704980844</v>
      </c>
      <c r="R6" s="9">
        <v>213.82130268199234</v>
      </c>
      <c r="S6" s="9">
        <v>216.09563218390804</v>
      </c>
      <c r="T6" s="9">
        <v>224</v>
      </c>
      <c r="U6" s="9">
        <v>221.7085057471264</v>
      </c>
      <c r="V6" s="9">
        <v>217.03969348659001</v>
      </c>
      <c r="W6" s="9">
        <v>205.2045977011494</v>
      </c>
      <c r="X6" s="9">
        <v>196.2102681992337</v>
      </c>
    </row>
    <row r="7" spans="1:25" x14ac:dyDescent="0.3">
      <c r="A7" s="9">
        <v>116.39252873563217</v>
      </c>
      <c r="B7" s="9">
        <v>112.84563218390804</v>
      </c>
      <c r="C7" s="9">
        <v>110.57689655172413</v>
      </c>
      <c r="D7" s="9">
        <v>108.42</v>
      </c>
      <c r="E7" s="9">
        <v>108.41467432950191</v>
      </c>
      <c r="F7" s="9">
        <v>113.90544061302681</v>
      </c>
      <c r="G7" s="9">
        <v>115.6416091954023</v>
      </c>
      <c r="H7" s="9">
        <v>114.39007662835247</v>
      </c>
      <c r="I7" s="9">
        <v>122.70877394636014</v>
      </c>
      <c r="J7" s="9">
        <v>131.24582375478926</v>
      </c>
      <c r="K7" s="9">
        <v>134.86727969348658</v>
      </c>
      <c r="L7" s="9">
        <v>136.26260536398468</v>
      </c>
      <c r="M7" s="9">
        <v>129.4670498084291</v>
      </c>
      <c r="N7" s="9">
        <v>134.19091954022988</v>
      </c>
      <c r="O7" s="9">
        <v>138.30233716475095</v>
      </c>
      <c r="P7" s="9">
        <v>137.07743295019156</v>
      </c>
      <c r="Q7" s="9">
        <v>135.38386973180076</v>
      </c>
      <c r="R7" s="9">
        <v>132.68375478927203</v>
      </c>
      <c r="S7" s="9">
        <v>134.09505747126437</v>
      </c>
      <c r="T7" s="9">
        <v>139</v>
      </c>
      <c r="U7" s="9">
        <v>137.57804597701147</v>
      </c>
      <c r="V7" s="9">
        <v>134.68088122605363</v>
      </c>
      <c r="W7" s="9">
        <v>127.33678160919538</v>
      </c>
      <c r="X7" s="9">
        <v>121.75547892720306</v>
      </c>
    </row>
    <row r="8" spans="1:25" x14ac:dyDescent="0.3">
      <c r="A8" s="9">
        <v>235.29712643678158</v>
      </c>
      <c r="B8" s="9">
        <v>228.1267816091954</v>
      </c>
      <c r="C8" s="9">
        <v>223.54034482758621</v>
      </c>
      <c r="D8" s="9">
        <v>219.17999999999998</v>
      </c>
      <c r="E8" s="9">
        <v>219.16923371647508</v>
      </c>
      <c r="F8" s="9">
        <v>230.26927203065131</v>
      </c>
      <c r="G8" s="9">
        <v>233.77908045977011</v>
      </c>
      <c r="H8" s="9">
        <v>231.24900383141758</v>
      </c>
      <c r="I8" s="9">
        <v>248.06593869731799</v>
      </c>
      <c r="J8" s="9">
        <v>265.32429118773945</v>
      </c>
      <c r="K8" s="9">
        <v>272.6453639846743</v>
      </c>
      <c r="L8" s="9">
        <v>275.46613026819921</v>
      </c>
      <c r="M8" s="9">
        <v>261.72835249042146</v>
      </c>
      <c r="N8" s="9">
        <v>271.27804597701152</v>
      </c>
      <c r="O8" s="9">
        <v>279.58961685823755</v>
      </c>
      <c r="P8" s="9">
        <v>277.11337164750961</v>
      </c>
      <c r="Q8" s="9">
        <v>273.68969348659004</v>
      </c>
      <c r="R8" s="9">
        <v>268.23118773946362</v>
      </c>
      <c r="S8" s="9">
        <v>271.08425287356323</v>
      </c>
      <c r="T8" s="9">
        <v>281</v>
      </c>
      <c r="U8" s="9">
        <v>278.12540229885053</v>
      </c>
      <c r="V8" s="9">
        <v>272.26854406130269</v>
      </c>
      <c r="W8" s="9">
        <v>257.42183908045973</v>
      </c>
      <c r="X8" s="9">
        <v>246.13877394636015</v>
      </c>
    </row>
    <row r="9" spans="1:25" x14ac:dyDescent="0.3">
      <c r="A9" s="9">
        <v>172.49540229885056</v>
      </c>
      <c r="B9" s="9">
        <v>167.23885057471264</v>
      </c>
      <c r="C9" s="9">
        <v>163.87655172413793</v>
      </c>
      <c r="D9" s="9">
        <v>160.67999999999998</v>
      </c>
      <c r="E9" s="9">
        <v>160.67210727969348</v>
      </c>
      <c r="F9" s="9">
        <v>168.80950191570881</v>
      </c>
      <c r="G9" s="9">
        <v>171.38252873563218</v>
      </c>
      <c r="H9" s="9">
        <v>169.52773946360151</v>
      </c>
      <c r="I9" s="9">
        <v>181.85616858237546</v>
      </c>
      <c r="J9" s="9">
        <v>194.50819923371645</v>
      </c>
      <c r="K9" s="9">
        <v>199.87524904214558</v>
      </c>
      <c r="L9" s="9">
        <v>201.94314176245211</v>
      </c>
      <c r="M9" s="9">
        <v>191.87203065134099</v>
      </c>
      <c r="N9" s="9">
        <v>198.87287356321841</v>
      </c>
      <c r="O9" s="9">
        <v>204.96605363984673</v>
      </c>
      <c r="P9" s="9">
        <v>203.15072796934868</v>
      </c>
      <c r="Q9" s="9">
        <v>200.6408429118774</v>
      </c>
      <c r="R9" s="9">
        <v>196.6392337164751</v>
      </c>
      <c r="S9" s="9">
        <v>198.73080459770117</v>
      </c>
      <c r="T9" s="9">
        <v>206</v>
      </c>
      <c r="U9" s="9">
        <v>203.89264367816088</v>
      </c>
      <c r="V9" s="9">
        <v>199.5990038314176</v>
      </c>
      <c r="W9" s="9">
        <v>188.71494252873561</v>
      </c>
      <c r="X9" s="9">
        <v>180.44337164750957</v>
      </c>
    </row>
    <row r="10" spans="1:25" x14ac:dyDescent="0.3">
      <c r="A10" s="9">
        <v>237.39051724137929</v>
      </c>
      <c r="B10" s="9">
        <v>230.15637931034482</v>
      </c>
      <c r="C10" s="9">
        <v>225.52913793103448</v>
      </c>
      <c r="D10" s="9">
        <v>221.13</v>
      </c>
      <c r="E10" s="9">
        <v>221.11913793103449</v>
      </c>
      <c r="F10" s="9">
        <v>232.31793103448277</v>
      </c>
      <c r="G10" s="9">
        <v>235.85896551724139</v>
      </c>
      <c r="H10" s="9">
        <v>233.30637931034482</v>
      </c>
      <c r="I10" s="9">
        <v>250.27293103448272</v>
      </c>
      <c r="J10" s="9">
        <v>267.68482758620684</v>
      </c>
      <c r="K10" s="9">
        <v>275.07103448275859</v>
      </c>
      <c r="L10" s="9">
        <v>277.91689655172416</v>
      </c>
      <c r="M10" s="9">
        <v>264.05689655172415</v>
      </c>
      <c r="N10" s="9">
        <v>273.69155172413792</v>
      </c>
      <c r="O10" s="9">
        <v>282.07706896551719</v>
      </c>
      <c r="P10" s="9">
        <v>279.57879310344828</v>
      </c>
      <c r="Q10" s="9">
        <v>276.12465517241378</v>
      </c>
      <c r="R10" s="9">
        <v>270.61758620689659</v>
      </c>
      <c r="S10" s="9">
        <v>273.4960344827586</v>
      </c>
      <c r="T10" s="9">
        <v>283.5</v>
      </c>
      <c r="U10" s="9">
        <v>280.59982758620691</v>
      </c>
      <c r="V10" s="9">
        <v>274.69086206896549</v>
      </c>
      <c r="W10" s="9">
        <v>259.71206896551723</v>
      </c>
      <c r="X10" s="9">
        <v>248.32862068965514</v>
      </c>
    </row>
    <row r="11" spans="1:25" x14ac:dyDescent="0.3">
      <c r="A11" s="9">
        <v>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</row>
    <row r="12" spans="1:25" x14ac:dyDescent="0.3">
      <c r="A12" s="9">
        <v>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</row>
    <row r="13" spans="1:25" x14ac:dyDescent="0.3">
      <c r="A13" s="9">
        <v>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</row>
    <row r="14" spans="1:25" x14ac:dyDescent="0.3">
      <c r="A14" s="9">
        <v>924.4413793103447</v>
      </c>
      <c r="B14" s="9">
        <v>896.2703448275862</v>
      </c>
      <c r="C14" s="9">
        <v>878.25103448275866</v>
      </c>
      <c r="D14" s="9">
        <v>861.12</v>
      </c>
      <c r="E14" s="9">
        <v>861.07770114942525</v>
      </c>
      <c r="F14" s="9">
        <v>904.68781609195401</v>
      </c>
      <c r="G14" s="9">
        <v>918.47724137931039</v>
      </c>
      <c r="H14" s="9">
        <v>908.53701149425274</v>
      </c>
      <c r="I14" s="9">
        <v>974.60781609195385</v>
      </c>
      <c r="J14" s="9">
        <v>1042.4128735632185</v>
      </c>
      <c r="K14" s="9">
        <v>1071.1760919540229</v>
      </c>
      <c r="L14" s="9">
        <v>1082.2583908045976</v>
      </c>
      <c r="M14" s="9">
        <v>1028.2850574712643</v>
      </c>
      <c r="N14" s="9">
        <v>1065.8041379310346</v>
      </c>
      <c r="O14" s="9">
        <v>1098.4588505747126</v>
      </c>
      <c r="P14" s="9">
        <v>1088.7301149425286</v>
      </c>
      <c r="Q14" s="9">
        <v>1075.2790804597701</v>
      </c>
      <c r="R14" s="9">
        <v>1053.8335632183907</v>
      </c>
      <c r="S14" s="9">
        <v>1065.0427586206895</v>
      </c>
      <c r="T14" s="9">
        <v>1104</v>
      </c>
      <c r="U14" s="9">
        <v>1092.7062068965515</v>
      </c>
      <c r="V14" s="9">
        <v>1069.6956321839079</v>
      </c>
      <c r="W14" s="9">
        <v>1011.3655172413792</v>
      </c>
      <c r="X14" s="9">
        <v>967.0363218390803</v>
      </c>
    </row>
    <row r="15" spans="1:25" x14ac:dyDescent="0.3">
      <c r="Y15" s="9"/>
    </row>
    <row r="16" spans="1:25" x14ac:dyDescent="0.3">
      <c r="Y16" s="9"/>
    </row>
    <row r="17" spans="25:25" x14ac:dyDescent="0.3">
      <c r="Y17" s="9"/>
    </row>
    <row r="18" spans="25:25" x14ac:dyDescent="0.3">
      <c r="Y18" s="9"/>
    </row>
    <row r="19" spans="25:25" x14ac:dyDescent="0.3">
      <c r="Y19" s="9"/>
    </row>
    <row r="20" spans="25:25" x14ac:dyDescent="0.3">
      <c r="Y20" s="9"/>
    </row>
    <row r="21" spans="25:25" x14ac:dyDescent="0.3">
      <c r="Y21" s="9"/>
    </row>
    <row r="22" spans="25:25" x14ac:dyDescent="0.3">
      <c r="Y22" s="9"/>
    </row>
    <row r="23" spans="25:25" x14ac:dyDescent="0.3">
      <c r="Y23" s="9"/>
    </row>
    <row r="24" spans="25:25" x14ac:dyDescent="0.3">
      <c r="Y24" s="9"/>
    </row>
    <row r="25" spans="25:25" x14ac:dyDescent="0.3">
      <c r="Y25" s="9"/>
    </row>
    <row r="26" spans="25:25" x14ac:dyDescent="0.3">
      <c r="Y26" s="9"/>
    </row>
    <row r="27" spans="25:25" x14ac:dyDescent="0.3">
      <c r="Y27" s="9"/>
    </row>
    <row r="28" spans="25:25" x14ac:dyDescent="0.3">
      <c r="Y28" s="9"/>
    </row>
    <row r="29" spans="25:25" x14ac:dyDescent="0.3">
      <c r="Y29" s="9"/>
    </row>
    <row r="30" spans="25:25" x14ac:dyDescent="0.3">
      <c r="Y30" s="9"/>
    </row>
    <row r="31" spans="25:25" x14ac:dyDescent="0.3">
      <c r="Y31" s="9"/>
    </row>
    <row r="32" spans="25:25" x14ac:dyDescent="0.3">
      <c r="Y32" s="9"/>
    </row>
    <row r="33" spans="25:25" x14ac:dyDescent="0.3">
      <c r="Y33" s="9"/>
    </row>
    <row r="34" spans="25:25" x14ac:dyDescent="0.3">
      <c r="Y34" s="9"/>
    </row>
    <row r="35" spans="25:25" x14ac:dyDescent="0.3">
      <c r="Y35" s="9"/>
    </row>
    <row r="36" spans="25:25" x14ac:dyDescent="0.3">
      <c r="Y36" s="9"/>
    </row>
    <row r="37" spans="25:25" x14ac:dyDescent="0.3">
      <c r="Y37" s="9"/>
    </row>
    <row r="38" spans="25:25" x14ac:dyDescent="0.3">
      <c r="Y38" s="9"/>
    </row>
    <row r="39" spans="25:25" x14ac:dyDescent="0.3">
      <c r="Y39" s="9"/>
    </row>
    <row r="40" spans="25:25" x14ac:dyDescent="0.3">
      <c r="Y40" s="9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4"/>
  <sheetViews>
    <sheetView topLeftCell="L1" zoomScale="80" zoomScaleNormal="100" workbookViewId="0">
      <selection activeCell="A7" sqref="A7:X7"/>
    </sheetView>
  </sheetViews>
  <sheetFormatPr defaultRowHeight="14.4" x14ac:dyDescent="0.3"/>
  <cols>
    <col min="1" max="1025" width="9.109375" customWidth="1"/>
  </cols>
  <sheetData>
    <row r="1" spans="1:24" x14ac:dyDescent="0.3">
      <c r="A1" s="9" t="s">
        <v>49</v>
      </c>
      <c r="B1" s="9" t="s">
        <v>77</v>
      </c>
      <c r="C1" s="9" t="s">
        <v>78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9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  <c r="W1" s="9" t="s">
        <v>99</v>
      </c>
      <c r="X1" s="9" t="s">
        <v>100</v>
      </c>
    </row>
    <row r="2" spans="1:24" x14ac:dyDescent="0.3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24" x14ac:dyDescent="0.3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24" x14ac:dyDescent="0.3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24" x14ac:dyDescent="0.3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24" x14ac:dyDescent="0.3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24" x14ac:dyDescent="0.3">
      <c r="A7" s="9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45.088757395000002</v>
      </c>
      <c r="H7" s="9">
        <v>80.058999999999997</v>
      </c>
      <c r="I7" s="9">
        <v>115.73964495</v>
      </c>
      <c r="J7" s="9">
        <v>145.91715975</v>
      </c>
      <c r="K7" s="9">
        <v>167.39644970000001</v>
      </c>
      <c r="L7" s="9">
        <v>166.6865</v>
      </c>
      <c r="M7" s="9">
        <v>180</v>
      </c>
      <c r="N7" s="9">
        <v>170.23650000000001</v>
      </c>
      <c r="O7" s="9">
        <v>134.29</v>
      </c>
      <c r="P7" s="9">
        <v>119.28994084999999</v>
      </c>
      <c r="Q7" s="9">
        <v>76.331360950000004</v>
      </c>
      <c r="R7" s="9">
        <v>49.526627220000002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</row>
    <row r="8" spans="1:24" x14ac:dyDescent="0.3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24" x14ac:dyDescent="0.3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24" x14ac:dyDescent="0.3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24" x14ac:dyDescent="0.3">
      <c r="A11" s="9">
        <v>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</row>
    <row r="12" spans="1:24" x14ac:dyDescent="0.3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24" x14ac:dyDescent="0.3">
      <c r="A13" s="5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24" x14ac:dyDescent="0.3">
      <c r="A14" s="5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4"/>
  <sheetViews>
    <sheetView zoomScaleNormal="100" workbookViewId="0">
      <selection activeCell="F13" sqref="F13"/>
    </sheetView>
  </sheetViews>
  <sheetFormatPr defaultRowHeight="14.4" x14ac:dyDescent="0.3"/>
  <cols>
    <col min="1" max="1025" width="9.109375" customWidth="1"/>
  </cols>
  <sheetData>
    <row r="1" spans="1:24" x14ac:dyDescent="0.3">
      <c r="A1" s="9" t="s">
        <v>49</v>
      </c>
      <c r="B1" s="9" t="s">
        <v>77</v>
      </c>
      <c r="C1" s="9" t="s">
        <v>78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9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  <c r="W1" s="9" t="s">
        <v>99</v>
      </c>
      <c r="X1" s="9" t="s">
        <v>100</v>
      </c>
    </row>
    <row r="2" spans="1:24" x14ac:dyDescent="0.3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</row>
    <row r="3" spans="1:24" x14ac:dyDescent="0.3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</row>
    <row r="4" spans="1:24" x14ac:dyDescent="0.3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</row>
    <row r="5" spans="1:24" x14ac:dyDescent="0.3">
      <c r="A5" s="6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</row>
    <row r="6" spans="1:24" x14ac:dyDescent="0.3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3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3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1:24" x14ac:dyDescent="0.3">
      <c r="A9" s="6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</row>
    <row r="10" spans="1:24" x14ac:dyDescent="0.3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1:24" x14ac:dyDescent="0.3">
      <c r="A11" s="6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</row>
    <row r="12" spans="1:24" x14ac:dyDescent="0.3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</row>
    <row r="13" spans="1:24" x14ac:dyDescent="0.3">
      <c r="A13" s="6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</row>
    <row r="14" spans="1:24" x14ac:dyDescent="0.3">
      <c r="A14" s="6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"/>
  <sheetViews>
    <sheetView tabSelected="1" zoomScaleNormal="100" workbookViewId="0">
      <selection activeCell="F14" sqref="F14"/>
    </sheetView>
  </sheetViews>
  <sheetFormatPr defaultRowHeight="14.4" x14ac:dyDescent="0.3"/>
  <cols>
    <col min="1" max="1" width="9" customWidth="1"/>
    <col min="2" max="2" width="11.88671875" customWidth="1"/>
    <col min="3" max="3" width="8.109375" customWidth="1"/>
    <col min="4" max="4" width="7.6640625" customWidth="1"/>
    <col min="5" max="5" width="14.109375" customWidth="1"/>
    <col min="6" max="6" width="16.5546875" customWidth="1"/>
    <col min="7" max="7" width="14.6640625" customWidth="1"/>
    <col min="8" max="8" width="17.109375" customWidth="1"/>
    <col min="9" max="12" width="9.109375" customWidth="1"/>
    <col min="13" max="13" width="14.21875" bestFit="1" customWidth="1"/>
    <col min="14" max="1025" width="9.109375" customWidth="1"/>
  </cols>
  <sheetData>
    <row r="1" spans="1:13" x14ac:dyDescent="0.3">
      <c r="A1" s="2" t="s">
        <v>57</v>
      </c>
      <c r="B1" s="2" t="s">
        <v>5</v>
      </c>
      <c r="C1" s="2" t="s">
        <v>58</v>
      </c>
      <c r="D1" s="2" t="s">
        <v>59</v>
      </c>
      <c r="E1" s="2" t="s">
        <v>60</v>
      </c>
      <c r="F1" s="14" t="s">
        <v>61</v>
      </c>
      <c r="G1" s="2" t="s">
        <v>62</v>
      </c>
      <c r="H1" s="14" t="s">
        <v>63</v>
      </c>
      <c r="I1" s="2" t="s">
        <v>64</v>
      </c>
      <c r="J1" s="2" t="s">
        <v>65</v>
      </c>
      <c r="K1" s="2" t="s">
        <v>101</v>
      </c>
      <c r="L1" s="2" t="s">
        <v>102</v>
      </c>
      <c r="M1" s="15" t="s">
        <v>119</v>
      </c>
    </row>
    <row r="2" spans="1:1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I5" s="8"/>
      <c r="J5" s="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1BA0-534F-4112-AC7F-117D4C19DDC2}">
  <dimension ref="A1:V11"/>
  <sheetViews>
    <sheetView workbookViewId="0">
      <selection activeCell="M8" sqref="M8"/>
    </sheetView>
  </sheetViews>
  <sheetFormatPr defaultRowHeight="14.4" x14ac:dyDescent="0.3"/>
  <cols>
    <col min="1" max="1" width="6.6640625" bestFit="1" customWidth="1"/>
    <col min="2" max="2" width="12.33203125" bestFit="1" customWidth="1"/>
    <col min="3" max="3" width="8" bestFit="1" customWidth="1"/>
    <col min="4" max="4" width="7.33203125" bestFit="1" customWidth="1"/>
    <col min="5" max="5" width="10.33203125" bestFit="1" customWidth="1"/>
    <col min="6" max="6" width="13.5546875" bestFit="1" customWidth="1"/>
    <col min="7" max="7" width="12.33203125" bestFit="1" customWidth="1"/>
    <col min="8" max="8" width="14.44140625" bestFit="1" customWidth="1"/>
    <col min="9" max="9" width="9" bestFit="1" customWidth="1"/>
    <col min="10" max="10" width="8.109375" bestFit="1" customWidth="1"/>
    <col min="13" max="13" width="19.5546875" bestFit="1" customWidth="1"/>
    <col min="14" max="14" width="22.33203125" bestFit="1" customWidth="1"/>
    <col min="15" max="15" width="16.44140625" bestFit="1" customWidth="1"/>
    <col min="16" max="16" width="14.88671875" bestFit="1" customWidth="1"/>
    <col min="17" max="17" width="12.5546875" bestFit="1" customWidth="1"/>
    <col min="18" max="18" width="6.77734375" bestFit="1" customWidth="1"/>
    <col min="19" max="19" width="8.21875" bestFit="1" customWidth="1"/>
    <col min="20" max="20" width="6.33203125" bestFit="1" customWidth="1"/>
    <col min="21" max="21" width="18.21875" bestFit="1" customWidth="1"/>
    <col min="22" max="22" width="10.33203125" bestFit="1" customWidth="1"/>
  </cols>
  <sheetData>
    <row r="1" spans="1:22" x14ac:dyDescent="0.3">
      <c r="A1" s="9" t="s">
        <v>103</v>
      </c>
      <c r="B1" s="9" t="s">
        <v>104</v>
      </c>
      <c r="C1" s="9" t="s">
        <v>105</v>
      </c>
      <c r="D1" s="9" t="s">
        <v>106</v>
      </c>
      <c r="E1" s="9" t="s">
        <v>120</v>
      </c>
      <c r="F1" s="9" t="s">
        <v>111</v>
      </c>
      <c r="G1" s="9" t="s">
        <v>121</v>
      </c>
      <c r="H1" s="9" t="s">
        <v>112</v>
      </c>
      <c r="I1" s="9" t="s">
        <v>107</v>
      </c>
      <c r="J1" s="9" t="s">
        <v>108</v>
      </c>
      <c r="K1" s="9" t="s">
        <v>109</v>
      </c>
      <c r="L1" s="9" t="s">
        <v>110</v>
      </c>
      <c r="M1" s="9" t="s">
        <v>113</v>
      </c>
      <c r="N1" s="9" t="s">
        <v>114</v>
      </c>
      <c r="O1" s="9" t="s">
        <v>115</v>
      </c>
      <c r="P1" s="9" t="s">
        <v>117</v>
      </c>
      <c r="Q1" s="9" t="s">
        <v>116</v>
      </c>
      <c r="R1" s="9" t="s">
        <v>122</v>
      </c>
      <c r="S1" s="9" t="s">
        <v>123</v>
      </c>
      <c r="T1" s="9" t="s">
        <v>43</v>
      </c>
      <c r="U1" s="9" t="s">
        <v>124</v>
      </c>
      <c r="V1" s="9" t="s">
        <v>125</v>
      </c>
    </row>
    <row r="2" spans="1:22" x14ac:dyDescent="0.3">
      <c r="A2" s="9"/>
      <c r="B2" s="9"/>
      <c r="C2" s="9"/>
      <c r="D2" s="8"/>
      <c r="E2" s="8"/>
      <c r="F2" s="8"/>
      <c r="G2" s="8"/>
      <c r="H2" s="8"/>
      <c r="I2" s="8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x14ac:dyDescent="0.3">
      <c r="A3" s="9"/>
      <c r="B3" s="9"/>
      <c r="C3" s="9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3">
      <c r="A4" s="9"/>
      <c r="B4" s="9"/>
      <c r="C4" s="9"/>
      <c r="D4" s="8"/>
      <c r="E4" s="8"/>
      <c r="F4" s="8"/>
      <c r="G4" s="8"/>
      <c r="H4" s="8"/>
      <c r="I4" s="9"/>
      <c r="J4" s="9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3">
      <c r="A5" s="9"/>
      <c r="B5" s="9"/>
      <c r="C5" s="9"/>
      <c r="D5" s="8"/>
      <c r="E5" s="8"/>
      <c r="F5" s="8"/>
      <c r="G5" s="8"/>
      <c r="H5" s="8"/>
      <c r="I5" s="9"/>
      <c r="J5" s="9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8" spans="1:22" x14ac:dyDescent="0.3">
      <c r="K8" s="9"/>
    </row>
    <row r="9" spans="1:22" x14ac:dyDescent="0.3">
      <c r="K9" s="9"/>
    </row>
    <row r="10" spans="1:22" x14ac:dyDescent="0.3">
      <c r="K10" s="9"/>
    </row>
    <row r="11" spans="1:22" x14ac:dyDescent="0.3">
      <c r="K11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2"/>
  <sheetViews>
    <sheetView zoomScaleNormal="100" workbookViewId="0">
      <selection activeCell="L3" sqref="L3"/>
    </sheetView>
  </sheetViews>
  <sheetFormatPr defaultRowHeight="14.4" x14ac:dyDescent="0.3"/>
  <cols>
    <col min="1" max="1025" width="9.109375" customWidth="1"/>
  </cols>
  <sheetData>
    <row r="1" spans="1:1" x14ac:dyDescent="0.3">
      <c r="A1" t="s">
        <v>66</v>
      </c>
    </row>
    <row r="2" spans="1:1" x14ac:dyDescent="0.3">
      <c r="A2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zoomScaleNormal="100" workbookViewId="0">
      <selection activeCell="C6" sqref="C6"/>
    </sheetView>
  </sheetViews>
  <sheetFormatPr defaultRowHeight="14.4" x14ac:dyDescent="0.3"/>
  <cols>
    <col min="1" max="1" width="8.5546875" customWidth="1"/>
    <col min="2" max="2" width="12" bestFit="1" customWidth="1"/>
    <col min="3" max="3" width="10.6640625" bestFit="1" customWidth="1"/>
    <col min="4" max="4" width="10.44140625" bestFit="1" customWidth="1"/>
    <col min="5" max="5" width="15.88671875" bestFit="1" customWidth="1"/>
    <col min="6" max="6" width="18.6640625" bestFit="1" customWidth="1"/>
    <col min="7" max="7" width="15.33203125" bestFit="1" customWidth="1"/>
    <col min="8" max="8" width="18.109375" bestFit="1" customWidth="1"/>
    <col min="9" max="9" width="11.88671875" customWidth="1"/>
    <col min="10" max="1025" width="8.5546875" customWidth="1"/>
  </cols>
  <sheetData>
    <row r="1" spans="1:8" x14ac:dyDescent="0.3">
      <c r="A1" t="s">
        <v>4</v>
      </c>
      <c r="B1" t="s">
        <v>5</v>
      </c>
      <c r="C1" t="s">
        <v>70</v>
      </c>
      <c r="D1" t="s">
        <v>71</v>
      </c>
      <c r="E1" t="s">
        <v>73</v>
      </c>
      <c r="F1" t="s">
        <v>74</v>
      </c>
      <c r="G1" t="s">
        <v>72</v>
      </c>
      <c r="H1" t="s">
        <v>75</v>
      </c>
    </row>
    <row r="2" spans="1:8" x14ac:dyDescent="0.3">
      <c r="A2">
        <v>1</v>
      </c>
      <c r="B2" s="9">
        <v>10</v>
      </c>
      <c r="C2" s="9">
        <v>1040</v>
      </c>
      <c r="D2" s="9">
        <v>208</v>
      </c>
      <c r="E2" s="9">
        <v>1040</v>
      </c>
      <c r="F2" s="9">
        <v>1040</v>
      </c>
      <c r="G2" s="10">
        <v>2</v>
      </c>
      <c r="H2" s="10">
        <v>2</v>
      </c>
    </row>
    <row r="3" spans="1:8" x14ac:dyDescent="0.3">
      <c r="A3">
        <v>2</v>
      </c>
      <c r="B3" s="9">
        <v>11</v>
      </c>
      <c r="C3" s="9">
        <v>564</v>
      </c>
      <c r="D3" s="9">
        <v>112.8</v>
      </c>
      <c r="E3" s="9">
        <v>564</v>
      </c>
      <c r="F3" s="9">
        <v>564</v>
      </c>
      <c r="G3" s="10">
        <v>2</v>
      </c>
      <c r="H3" s="10">
        <v>2</v>
      </c>
    </row>
    <row r="4" spans="1:8" x14ac:dyDescent="0.3">
      <c r="A4">
        <v>3</v>
      </c>
      <c r="B4" s="9">
        <v>12</v>
      </c>
      <c r="C4" s="9">
        <v>865</v>
      </c>
      <c r="D4" s="9">
        <v>173</v>
      </c>
      <c r="E4" s="9">
        <v>865</v>
      </c>
      <c r="F4" s="9">
        <v>865</v>
      </c>
      <c r="G4" s="10">
        <v>2</v>
      </c>
      <c r="H4" s="10">
        <v>2</v>
      </c>
    </row>
    <row r="5" spans="1:8" x14ac:dyDescent="0.3">
      <c r="A5">
        <v>4</v>
      </c>
      <c r="B5" s="9">
        <v>13</v>
      </c>
      <c r="C5" s="9">
        <v>1100</v>
      </c>
      <c r="D5" s="9">
        <v>220</v>
      </c>
      <c r="E5" s="9">
        <v>1100</v>
      </c>
      <c r="F5" s="9">
        <v>1100</v>
      </c>
      <c r="G5" s="10">
        <v>2</v>
      </c>
      <c r="H5" s="10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5"/>
  <sheetViews>
    <sheetView topLeftCell="A4" zoomScaleNormal="100" workbookViewId="0">
      <selection activeCell="F5" sqref="F5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5"/>
  <sheetViews>
    <sheetView zoomScaleNormal="100" workbookViewId="0">
      <selection activeCell="E28" sqref="E28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zoomScaleNormal="100" workbookViewId="0">
      <selection activeCell="J22" sqref="J22"/>
    </sheetView>
  </sheetViews>
  <sheetFormatPr defaultRowHeight="14.4" x14ac:dyDescent="0.3"/>
  <cols>
    <col min="1" max="1" width="12.88671875" customWidth="1"/>
    <col min="2" max="1025" width="9.109375" customWidth="1"/>
  </cols>
  <sheetData>
    <row r="1" spans="1:3" x14ac:dyDescent="0.3">
      <c r="A1" t="s">
        <v>67</v>
      </c>
      <c r="B1" t="s">
        <v>68</v>
      </c>
      <c r="C1" t="s">
        <v>69</v>
      </c>
    </row>
    <row r="2" spans="1:3" x14ac:dyDescent="0.3">
      <c r="A2">
        <v>2500</v>
      </c>
      <c r="B2">
        <v>9999</v>
      </c>
      <c r="C2">
        <v>1250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6"/>
  <sheetViews>
    <sheetView zoomScaleNormal="100" workbookViewId="0">
      <selection activeCell="C14" sqref="C14"/>
    </sheetView>
  </sheetViews>
  <sheetFormatPr defaultRowHeight="14.4" x14ac:dyDescent="0.3"/>
  <cols>
    <col min="1" max="1" width="8.5546875" customWidth="1"/>
    <col min="2" max="2" width="15.44140625" customWidth="1"/>
    <col min="3" max="3" width="16.33203125" customWidth="1"/>
    <col min="4" max="4" width="8.5546875" customWidth="1"/>
    <col min="5" max="5" width="14.44140625" customWidth="1"/>
    <col min="6" max="6" width="9.109375" customWidth="1"/>
    <col min="7" max="19" width="8.5546875" customWidth="1"/>
    <col min="20" max="20" width="9.44140625" customWidth="1"/>
    <col min="21" max="1023" width="8.5546875" customWidth="1"/>
    <col min="1024" max="1025" width="9.109375" customWidth="1"/>
  </cols>
  <sheetData>
    <row r="1" spans="1:2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s="7">
        <v>1</v>
      </c>
      <c r="B2">
        <v>12300</v>
      </c>
      <c r="C2">
        <v>36900</v>
      </c>
      <c r="D2" s="7">
        <v>5</v>
      </c>
      <c r="E2" s="7">
        <v>205</v>
      </c>
      <c r="F2" s="9">
        <v>208</v>
      </c>
      <c r="G2" s="9">
        <f t="shared" ref="G2:G5" si="0">F2+((1/3)*(I2-F2))</f>
        <v>485.33333333333331</v>
      </c>
      <c r="H2" s="9">
        <f t="shared" ref="H2:H5" si="1">G2+((1/3)*(I2-F2))</f>
        <v>762.66666666666663</v>
      </c>
      <c r="I2" s="9">
        <v>1040</v>
      </c>
      <c r="J2" s="9">
        <v>1040</v>
      </c>
      <c r="K2" s="9">
        <v>1040</v>
      </c>
      <c r="L2" s="9">
        <f t="shared" ref="L2:L5" si="2">SUM($Y2+($X2*$F2)+($W2*$F2*$F2))</f>
        <v>1699.6000000000001</v>
      </c>
      <c r="M2" s="9">
        <f t="shared" ref="M2:M5" si="3">SUM(R2*(G2-F2))+L2</f>
        <v>3419.0666666666666</v>
      </c>
      <c r="N2" s="9">
        <f t="shared" ref="N2:N5" si="4">SUM(S2*(H2-G2))+M2</f>
        <v>5138.5333333333328</v>
      </c>
      <c r="O2" s="9">
        <f t="shared" ref="O2:O5" si="5">SUM(T2*(I2-H2))+N2</f>
        <v>6858</v>
      </c>
      <c r="P2" s="9">
        <f t="shared" ref="P2:P5" si="6">SUM(U2*(J2-I2))+O2</f>
        <v>6858</v>
      </c>
      <c r="Q2" s="9">
        <f t="shared" ref="Q2:Q5" si="7">SUM(V2*(K2-J2))+P2</f>
        <v>6858</v>
      </c>
      <c r="R2" s="7">
        <v>6.2</v>
      </c>
      <c r="S2" s="7">
        <v>6.2</v>
      </c>
      <c r="T2" s="7">
        <v>6.2</v>
      </c>
      <c r="U2" s="7">
        <v>0</v>
      </c>
      <c r="V2" s="7">
        <v>0</v>
      </c>
      <c r="W2" s="8">
        <v>0</v>
      </c>
      <c r="X2" s="8">
        <v>6.2</v>
      </c>
      <c r="Y2" s="8">
        <v>410</v>
      </c>
    </row>
    <row r="3" spans="1:25" x14ac:dyDescent="0.3">
      <c r="A3" s="7">
        <v>1</v>
      </c>
      <c r="B3">
        <v>20940</v>
      </c>
      <c r="C3">
        <v>62820</v>
      </c>
      <c r="D3" s="7">
        <v>5</v>
      </c>
      <c r="E3" s="7">
        <v>349</v>
      </c>
      <c r="F3" s="9">
        <v>112.80000000000001</v>
      </c>
      <c r="G3" s="9">
        <f t="shared" si="0"/>
        <v>263.2</v>
      </c>
      <c r="H3" s="9">
        <f t="shared" si="1"/>
        <v>413.59999999999997</v>
      </c>
      <c r="I3" s="9">
        <v>564</v>
      </c>
      <c r="J3" s="9">
        <v>564</v>
      </c>
      <c r="K3" s="9">
        <v>564</v>
      </c>
      <c r="L3" s="9">
        <f t="shared" si="2"/>
        <v>17522.345600000001</v>
      </c>
      <c r="M3" s="9">
        <f t="shared" si="3"/>
        <v>43517.481599999999</v>
      </c>
      <c r="N3" s="9">
        <f t="shared" si="4"/>
        <v>73584.246399999989</v>
      </c>
      <c r="O3" s="9">
        <f t="shared" si="5"/>
        <v>107722.63999999998</v>
      </c>
      <c r="P3" s="9">
        <f t="shared" si="6"/>
        <v>107722.63999999998</v>
      </c>
      <c r="Q3" s="9">
        <f t="shared" si="7"/>
        <v>107722.63999999998</v>
      </c>
      <c r="R3" s="7">
        <v>172.84</v>
      </c>
      <c r="S3" s="7">
        <v>199.91199999999998</v>
      </c>
      <c r="T3" s="7">
        <v>226.98399999999998</v>
      </c>
      <c r="U3" s="7">
        <v>0</v>
      </c>
      <c r="V3" s="7">
        <v>0</v>
      </c>
      <c r="W3" s="8">
        <v>0.09</v>
      </c>
      <c r="X3" s="8">
        <v>139</v>
      </c>
      <c r="Y3" s="8">
        <v>698</v>
      </c>
    </row>
    <row r="4" spans="1:25" x14ac:dyDescent="0.3">
      <c r="A4" s="7">
        <v>1</v>
      </c>
      <c r="B4">
        <v>23400</v>
      </c>
      <c r="C4">
        <v>70200</v>
      </c>
      <c r="D4" s="7">
        <v>5</v>
      </c>
      <c r="E4" s="7">
        <v>390</v>
      </c>
      <c r="F4" s="9">
        <v>173</v>
      </c>
      <c r="G4" s="9">
        <f t="shared" si="0"/>
        <v>403.66666666666663</v>
      </c>
      <c r="H4" s="9">
        <f t="shared" si="1"/>
        <v>634.33333333333326</v>
      </c>
      <c r="I4" s="9">
        <v>865</v>
      </c>
      <c r="J4" s="9">
        <v>865</v>
      </c>
      <c r="K4" s="9">
        <v>865</v>
      </c>
      <c r="L4" s="9">
        <f t="shared" si="2"/>
        <v>4175.99</v>
      </c>
      <c r="M4" s="9">
        <f t="shared" si="3"/>
        <v>9635.1011111111093</v>
      </c>
      <c r="N4" s="9">
        <f t="shared" si="4"/>
        <v>16158.354444444441</v>
      </c>
      <c r="O4" s="9">
        <f t="shared" si="5"/>
        <v>23745.75</v>
      </c>
      <c r="P4" s="9">
        <f t="shared" si="6"/>
        <v>23745.75</v>
      </c>
      <c r="Q4" s="9">
        <f t="shared" si="7"/>
        <v>23745.75</v>
      </c>
      <c r="R4" s="7">
        <v>23.666666666666664</v>
      </c>
      <c r="S4" s="7">
        <v>28.28</v>
      </c>
      <c r="T4" s="7">
        <v>32.893333333333331</v>
      </c>
      <c r="U4" s="7">
        <v>0</v>
      </c>
      <c r="V4" s="7">
        <v>0</v>
      </c>
      <c r="W4" s="8">
        <v>0.01</v>
      </c>
      <c r="X4" s="8">
        <v>17.899999999999999</v>
      </c>
      <c r="Y4" s="8">
        <v>780</v>
      </c>
    </row>
    <row r="5" spans="1:25" x14ac:dyDescent="0.3">
      <c r="A5" s="7">
        <v>1</v>
      </c>
      <c r="B5">
        <v>12300</v>
      </c>
      <c r="C5">
        <v>36900</v>
      </c>
      <c r="D5" s="7">
        <v>5</v>
      </c>
      <c r="E5" s="7">
        <v>205</v>
      </c>
      <c r="F5" s="9">
        <v>220</v>
      </c>
      <c r="G5" s="7">
        <f t="shared" si="0"/>
        <v>513.33333333333326</v>
      </c>
      <c r="H5" s="9">
        <f t="shared" si="1"/>
        <v>806.66666666666652</v>
      </c>
      <c r="I5" s="9">
        <v>1100</v>
      </c>
      <c r="J5" s="9">
        <v>1100</v>
      </c>
      <c r="K5" s="9">
        <v>1100</v>
      </c>
      <c r="L5" s="9">
        <f t="shared" si="2"/>
        <v>1774</v>
      </c>
      <c r="M5" s="9">
        <f t="shared" si="3"/>
        <v>3592.6666666666661</v>
      </c>
      <c r="N5" s="9">
        <f t="shared" si="4"/>
        <v>5411.3333333333321</v>
      </c>
      <c r="O5" s="9">
        <f t="shared" si="5"/>
        <v>7230</v>
      </c>
      <c r="P5" s="9">
        <f t="shared" si="6"/>
        <v>7230</v>
      </c>
      <c r="Q5" s="9">
        <f t="shared" si="7"/>
        <v>7230</v>
      </c>
      <c r="R5" s="7">
        <v>6.2</v>
      </c>
      <c r="S5" s="7">
        <v>6.2</v>
      </c>
      <c r="T5" s="7">
        <v>6.2</v>
      </c>
      <c r="U5" s="7">
        <v>0</v>
      </c>
      <c r="V5" s="7">
        <v>0</v>
      </c>
      <c r="W5" s="8">
        <v>0</v>
      </c>
      <c r="X5" s="8">
        <v>6.2</v>
      </c>
      <c r="Y5" s="8">
        <v>410</v>
      </c>
    </row>
    <row r="7" spans="1:25" x14ac:dyDescent="0.3">
      <c r="B7" s="9"/>
      <c r="C7" s="10"/>
    </row>
    <row r="8" spans="1:25" x14ac:dyDescent="0.3">
      <c r="B8" s="9"/>
      <c r="C8" s="10"/>
    </row>
    <row r="9" spans="1:25" x14ac:dyDescent="0.3">
      <c r="B9" s="9"/>
      <c r="C9" s="10"/>
    </row>
    <row r="10" spans="1:25" x14ac:dyDescent="0.3">
      <c r="B10" s="9"/>
      <c r="C10" s="10"/>
    </row>
    <row r="11" spans="1:25" x14ac:dyDescent="0.3">
      <c r="B11" s="9"/>
      <c r="C11" s="10"/>
    </row>
    <row r="12" spans="1:25" x14ac:dyDescent="0.3">
      <c r="B12" s="9"/>
      <c r="C12" s="10"/>
    </row>
    <row r="13" spans="1:25" x14ac:dyDescent="0.3">
      <c r="B13" s="9"/>
      <c r="C13" s="10"/>
    </row>
    <row r="14" spans="1:25" x14ac:dyDescent="0.3">
      <c r="B14" s="9"/>
      <c r="C14" s="10"/>
    </row>
    <row r="15" spans="1:25" x14ac:dyDescent="0.3">
      <c r="B15" s="9"/>
      <c r="C15" s="10"/>
    </row>
    <row r="16" spans="1:25" x14ac:dyDescent="0.3">
      <c r="B16" s="9"/>
      <c r="C16" s="1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zoomScaleNormal="100" workbookViewId="0">
      <selection activeCell="A3" sqref="A3:P8"/>
    </sheetView>
  </sheetViews>
  <sheetFormatPr defaultRowHeight="14.4" x14ac:dyDescent="0.3"/>
  <cols>
    <col min="1" max="1" width="16" customWidth="1"/>
    <col min="2" max="2" width="20.109375" customWidth="1"/>
    <col min="3" max="3" width="16" customWidth="1"/>
    <col min="4" max="4" width="18.109375" customWidth="1"/>
    <col min="5" max="5" width="13.109375" customWidth="1"/>
    <col min="6" max="6" width="11.5546875" customWidth="1"/>
    <col min="7" max="7" width="22.44140625" customWidth="1"/>
    <col min="8" max="8" width="11.5546875" customWidth="1"/>
    <col min="9" max="9" width="11.44140625"/>
    <col min="10" max="10" width="13.6640625" customWidth="1"/>
    <col min="11" max="11" width="10.109375" customWidth="1"/>
    <col min="12" max="12" width="6.88671875" bestFit="1" customWidth="1"/>
    <col min="13" max="13" width="20" bestFit="1" customWidth="1"/>
    <col min="14" max="14" width="22.33203125" bestFit="1" customWidth="1"/>
    <col min="15" max="15" width="6" bestFit="1" customWidth="1"/>
    <col min="16" max="1025" width="8.5546875" customWidth="1"/>
  </cols>
  <sheetData>
    <row r="1" spans="1:16" x14ac:dyDescent="0.3">
      <c r="A1" s="11" t="s">
        <v>32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2" t="s">
        <v>38</v>
      </c>
      <c r="H1" s="12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76</v>
      </c>
      <c r="O1" s="11" t="s">
        <v>118</v>
      </c>
      <c r="P1" s="11" t="s">
        <v>6</v>
      </c>
    </row>
    <row r="2" spans="1:16" x14ac:dyDescent="0.3">
      <c r="A2" s="11">
        <v>0</v>
      </c>
      <c r="B2" s="11">
        <v>0</v>
      </c>
      <c r="C2" s="11">
        <v>0</v>
      </c>
      <c r="D2" s="11">
        <v>-3</v>
      </c>
      <c r="E2" s="11">
        <v>50</v>
      </c>
      <c r="F2" s="11">
        <v>1000</v>
      </c>
      <c r="G2" s="11">
        <v>1040</v>
      </c>
      <c r="H2" s="11">
        <v>0</v>
      </c>
      <c r="I2" s="11">
        <v>0</v>
      </c>
      <c r="J2" s="11">
        <v>0.04</v>
      </c>
      <c r="K2" s="11">
        <v>520</v>
      </c>
      <c r="L2" s="11">
        <v>7</v>
      </c>
      <c r="M2" s="11">
        <v>3.3000000000000002E-2</v>
      </c>
      <c r="N2" s="11">
        <v>104</v>
      </c>
      <c r="O2" s="13">
        <f>1-M2</f>
        <v>0.96699999999999997</v>
      </c>
      <c r="P2" s="11">
        <v>1040</v>
      </c>
    </row>
    <row r="3" spans="1:16" x14ac:dyDescent="0.3">
      <c r="A3" s="11">
        <v>0</v>
      </c>
      <c r="B3" s="11">
        <v>0</v>
      </c>
      <c r="C3" s="11">
        <v>0</v>
      </c>
      <c r="D3" s="11">
        <v>-3</v>
      </c>
      <c r="E3" s="11">
        <v>50</v>
      </c>
      <c r="F3" s="11">
        <v>1000</v>
      </c>
      <c r="G3" s="11">
        <v>564</v>
      </c>
      <c r="H3" s="11">
        <v>0</v>
      </c>
      <c r="I3" s="11">
        <v>0</v>
      </c>
      <c r="J3" s="11">
        <v>0.04</v>
      </c>
      <c r="K3" s="11">
        <v>282</v>
      </c>
      <c r="L3" s="11">
        <v>7</v>
      </c>
      <c r="M3" s="11">
        <v>3.3000000000000002E-2</v>
      </c>
      <c r="N3" s="11">
        <v>56.400000000000006</v>
      </c>
      <c r="O3" s="13">
        <f t="shared" ref="O3:O5" si="0">1-M3</f>
        <v>0.96699999999999997</v>
      </c>
      <c r="P3" s="11">
        <v>564</v>
      </c>
    </row>
    <row r="4" spans="1:16" x14ac:dyDescent="0.3">
      <c r="A4" s="11">
        <v>0</v>
      </c>
      <c r="B4" s="11">
        <v>0</v>
      </c>
      <c r="C4" s="11">
        <v>0</v>
      </c>
      <c r="D4" s="11">
        <v>-3</v>
      </c>
      <c r="E4" s="11">
        <v>50</v>
      </c>
      <c r="F4" s="11">
        <v>1000</v>
      </c>
      <c r="G4" s="11">
        <v>865</v>
      </c>
      <c r="H4" s="11">
        <v>0</v>
      </c>
      <c r="I4" s="11">
        <v>0</v>
      </c>
      <c r="J4" s="11">
        <v>0.04</v>
      </c>
      <c r="K4" s="11">
        <v>432.5</v>
      </c>
      <c r="L4" s="11">
        <v>7</v>
      </c>
      <c r="M4" s="11">
        <v>3.3000000000000002E-2</v>
      </c>
      <c r="N4" s="11">
        <v>86.5</v>
      </c>
      <c r="O4" s="13">
        <f t="shared" si="0"/>
        <v>0.96699999999999997</v>
      </c>
      <c r="P4" s="11">
        <v>865</v>
      </c>
    </row>
    <row r="5" spans="1:16" x14ac:dyDescent="0.3">
      <c r="A5" s="11">
        <v>0</v>
      </c>
      <c r="B5" s="11">
        <v>0</v>
      </c>
      <c r="C5" s="11">
        <v>0</v>
      </c>
      <c r="D5" s="11">
        <v>-3</v>
      </c>
      <c r="E5" s="11">
        <v>50</v>
      </c>
      <c r="F5" s="11">
        <v>1000</v>
      </c>
      <c r="G5" s="11">
        <v>1100</v>
      </c>
      <c r="H5" s="11">
        <v>0</v>
      </c>
      <c r="I5" s="11">
        <v>0</v>
      </c>
      <c r="J5" s="11">
        <v>0.04</v>
      </c>
      <c r="K5" s="11">
        <v>550</v>
      </c>
      <c r="L5" s="11">
        <v>7</v>
      </c>
      <c r="M5" s="11">
        <v>3.3000000000000002E-2</v>
      </c>
      <c r="N5" s="11">
        <v>110</v>
      </c>
      <c r="O5" s="13">
        <f t="shared" si="0"/>
        <v>0.96699999999999997</v>
      </c>
      <c r="P5" s="11">
        <v>1100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zoomScaleNormal="100" workbookViewId="0">
      <selection activeCell="C17" sqref="C17"/>
    </sheetView>
  </sheetViews>
  <sheetFormatPr defaultRowHeight="14.4" x14ac:dyDescent="0.3"/>
  <cols>
    <col min="1" max="1" width="10.109375" customWidth="1"/>
    <col min="2" max="2" width="9.88671875" customWidth="1"/>
    <col min="3" max="3" width="12.6640625" customWidth="1"/>
    <col min="4" max="4" width="15.5546875" customWidth="1"/>
    <col min="5" max="1025" width="8.5546875" customWidth="1"/>
  </cols>
  <sheetData>
    <row r="1" spans="1:4" x14ac:dyDescent="0.3">
      <c r="A1" t="s">
        <v>45</v>
      </c>
      <c r="B1" t="s">
        <v>46</v>
      </c>
      <c r="C1" t="s">
        <v>47</v>
      </c>
      <c r="D1" t="s">
        <v>48</v>
      </c>
    </row>
    <row r="2" spans="1:4" x14ac:dyDescent="0.3">
      <c r="A2" s="1">
        <v>0</v>
      </c>
      <c r="B2">
        <v>1</v>
      </c>
      <c r="C2" s="1">
        <v>8</v>
      </c>
      <c r="D2" s="2">
        <v>0</v>
      </c>
    </row>
    <row r="3" spans="1:4" x14ac:dyDescent="0.3">
      <c r="A3" s="1">
        <v>0</v>
      </c>
      <c r="B3">
        <v>0</v>
      </c>
      <c r="C3" s="1">
        <v>0</v>
      </c>
      <c r="D3" s="1">
        <v>1</v>
      </c>
    </row>
    <row r="4" spans="1:4" x14ac:dyDescent="0.3">
      <c r="A4" s="1">
        <v>0</v>
      </c>
      <c r="B4">
        <v>0</v>
      </c>
      <c r="C4" s="1">
        <v>0</v>
      </c>
      <c r="D4" s="1">
        <v>1</v>
      </c>
    </row>
    <row r="5" spans="1:4" x14ac:dyDescent="0.3">
      <c r="A5" s="1">
        <v>0</v>
      </c>
      <c r="B5">
        <v>0</v>
      </c>
      <c r="C5" s="1">
        <v>0</v>
      </c>
      <c r="D5" s="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"/>
  <sheetViews>
    <sheetView zoomScaleNormal="100" workbookViewId="0">
      <selection activeCell="R9" sqref="R9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5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5" x14ac:dyDescent="0.3">
      <c r="A2" s="9">
        <v>2143.213505747126</v>
      </c>
      <c r="B2" s="9">
        <v>2077.9021264367816</v>
      </c>
      <c r="C2" s="9">
        <v>2036.1263793103449</v>
      </c>
      <c r="D2" s="9">
        <v>1996.4099999999999</v>
      </c>
      <c r="E2" s="9">
        <v>1996.3119348659002</v>
      </c>
      <c r="F2" s="9">
        <v>2097.4170881226055</v>
      </c>
      <c r="G2" s="9">
        <v>2129.3863218390802</v>
      </c>
      <c r="H2" s="9">
        <v>2106.34101532567</v>
      </c>
      <c r="I2" s="9">
        <v>2259.518754789272</v>
      </c>
      <c r="J2" s="9">
        <v>2416.7171647509576</v>
      </c>
      <c r="K2" s="9">
        <v>2483.4014559386969</v>
      </c>
      <c r="L2" s="9">
        <v>2509.0945210727969</v>
      </c>
      <c r="M2" s="9">
        <v>2383.9634099616856</v>
      </c>
      <c r="N2" s="9">
        <v>2470.9471839080461</v>
      </c>
      <c r="O2" s="9">
        <v>2546.65346743295</v>
      </c>
      <c r="P2" s="9">
        <v>2524.0984865900382</v>
      </c>
      <c r="Q2" s="9">
        <v>2492.9137739463604</v>
      </c>
      <c r="R2" s="9">
        <v>2443.1947509578545</v>
      </c>
      <c r="S2" s="9">
        <v>2469.1820114942529</v>
      </c>
      <c r="T2" s="9">
        <v>2559.5</v>
      </c>
      <c r="U2" s="9">
        <v>2533.3166091954017</v>
      </c>
      <c r="V2" s="9">
        <v>2479.9691762452107</v>
      </c>
      <c r="W2" s="9">
        <v>2344.7373563218384</v>
      </c>
      <c r="X2" s="9">
        <v>2241.9650957854401</v>
      </c>
      <c r="Y2" s="9"/>
    </row>
    <row r="3" spans="1:25" x14ac:dyDescent="0.3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</sheetData>
  <phoneticPr fontId="5" type="noConversion"/>
  <conditionalFormatting sqref="Y2">
    <cfRule type="top10" dxfId="1" priority="3" bottom="1" rank="1"/>
    <cfRule type="top10" dxfId="0" priority="4" rank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"/>
  <sheetViews>
    <sheetView zoomScaleNormal="100" workbookViewId="0">
      <selection activeCell="D6" sqref="D6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 s="9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45.088757395000002</v>
      </c>
      <c r="H2" s="9">
        <v>80.058999999999997</v>
      </c>
      <c r="I2" s="9">
        <v>115.73964495</v>
      </c>
      <c r="J2" s="9">
        <v>145.91715975</v>
      </c>
      <c r="K2" s="9">
        <v>167.39644970000001</v>
      </c>
      <c r="L2" s="9">
        <v>166.6865</v>
      </c>
      <c r="M2" s="9">
        <v>180</v>
      </c>
      <c r="N2" s="9">
        <v>170.23650000000001</v>
      </c>
      <c r="O2" s="9">
        <v>134.29</v>
      </c>
      <c r="P2" s="9">
        <v>119.28994084999999</v>
      </c>
      <c r="Q2" s="9">
        <v>76.331360950000004</v>
      </c>
      <c r="R2" s="9">
        <v>49.526627220000002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</row>
    <row r="3" spans="1:24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"/>
  <sheetViews>
    <sheetView zoomScaleNormal="100" workbookViewId="0">
      <selection activeCell="A2" sqref="A2:X2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"/>
  <sheetViews>
    <sheetView zoomScaleNormal="100" workbookViewId="0">
      <selection activeCell="B2" sqref="B2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settingData</vt:lpstr>
      <vt:lpstr>standardGenData</vt:lpstr>
      <vt:lpstr>costGenData</vt:lpstr>
      <vt:lpstr>freqRegulationGenData</vt:lpstr>
      <vt:lpstr>continuityGenData</vt:lpstr>
      <vt:lpstr>loadData</vt:lpstr>
      <vt:lpstr>powerSun</vt:lpstr>
      <vt:lpstr>powerWind</vt:lpstr>
      <vt:lpstr>SRContingency</vt:lpstr>
      <vt:lpstr>SRPower</vt:lpstr>
      <vt:lpstr>SRPercentage</vt:lpstr>
      <vt:lpstr>busData</vt:lpstr>
      <vt:lpstr>branchData</vt:lpstr>
      <vt:lpstr>busLoad</vt:lpstr>
      <vt:lpstr>busSun</vt:lpstr>
      <vt:lpstr>busWind</vt:lpstr>
      <vt:lpstr>batteryData</vt:lpstr>
      <vt:lpstr>phsData</vt:lpstr>
      <vt:lpstr>probabilityData</vt:lpstr>
      <vt:lpstr>mustOnData</vt:lpstr>
      <vt:lpstr>mustOffData</vt:lpstr>
      <vt:lpstr>reliabilityIndexData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Novian Dwi Nugraha</cp:lastModifiedBy>
  <cp:revision>142</cp:revision>
  <dcterms:created xsi:type="dcterms:W3CDTF">2019-10-28T14:05:53Z</dcterms:created>
  <dcterms:modified xsi:type="dcterms:W3CDTF">2022-08-10T15:20:36Z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