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RO\Downloads\UC Nanda2\UChelplatest\EPSLab\data\Islanding B IEEE\"/>
    </mc:Choice>
  </mc:AlternateContent>
  <xr:revisionPtr revIDLastSave="0" documentId="13_ncr:1_{DACA4293-2C83-45F4-8C22-DC2CB664AC82}" xr6:coauthVersionLast="47" xr6:coauthVersionMax="47" xr10:uidLastSave="{00000000-0000-0000-0000-000000000000}"/>
  <bookViews>
    <workbookView xWindow="-108" yWindow="-108" windowWidth="23256" windowHeight="12576" tabRatio="500" firstSheet="11" activeTab="13" xr2:uid="{00000000-000D-0000-FFFF-FFFF00000000}"/>
  </bookViews>
  <sheets>
    <sheet name="settingData" sheetId="1" r:id="rId1"/>
    <sheet name="standardGenData" sheetId="2" r:id="rId2"/>
    <sheet name="costGenData" sheetId="3" r:id="rId3"/>
    <sheet name="freqRegulationGenData" sheetId="4" r:id="rId4"/>
    <sheet name="continuityGenData" sheetId="5" r:id="rId5"/>
    <sheet name="loadData" sheetId="6" r:id="rId6"/>
    <sheet name="powerSun" sheetId="7" r:id="rId7"/>
    <sheet name="powerWind" sheetId="8" r:id="rId8"/>
    <sheet name="SRContingency" sheetId="9" r:id="rId9"/>
    <sheet name="SRPower" sheetId="10" r:id="rId10"/>
    <sheet name="SRPercentage" sheetId="11" r:id="rId11"/>
    <sheet name="busData" sheetId="12" r:id="rId12"/>
    <sheet name="branchData" sheetId="13" r:id="rId13"/>
    <sheet name="busLoad" sheetId="14" r:id="rId14"/>
    <sheet name="busSun" sheetId="15" r:id="rId15"/>
    <sheet name="busWind" sheetId="16" r:id="rId16"/>
    <sheet name="batteryData" sheetId="17" r:id="rId17"/>
    <sheet name="phsData" sheetId="22" r:id="rId18"/>
    <sheet name="probabilityData" sheetId="18" r:id="rId19"/>
    <sheet name="mustOnData" sheetId="19" r:id="rId20"/>
    <sheet name="mustOffData" sheetId="20" r:id="rId21"/>
    <sheet name="reliabilityIndexData" sheetId="21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5" l="1"/>
  <c r="C18" i="15"/>
  <c r="D18" i="15"/>
  <c r="E18" i="15"/>
  <c r="F18" i="15"/>
  <c r="G18" i="15"/>
  <c r="H18" i="15"/>
  <c r="I18" i="15"/>
  <c r="J18" i="15"/>
  <c r="K18" i="15"/>
  <c r="L18" i="15"/>
  <c r="M18" i="15"/>
  <c r="N18" i="15"/>
  <c r="O18" i="15"/>
  <c r="P18" i="15"/>
  <c r="Q18" i="15"/>
  <c r="R18" i="15"/>
  <c r="S18" i="15"/>
  <c r="T18" i="15"/>
  <c r="U18" i="15"/>
  <c r="V18" i="15"/>
  <c r="W18" i="15"/>
  <c r="X18" i="15"/>
  <c r="A18" i="15"/>
  <c r="O2" i="4" l="1"/>
  <c r="O3" i="4"/>
  <c r="O4" i="4"/>
  <c r="O5" i="4"/>
  <c r="O6" i="4"/>
  <c r="O7" i="4"/>
  <c r="G2" i="3" l="1"/>
  <c r="H2" i="3" s="1"/>
  <c r="G3" i="3"/>
  <c r="H3" i="3" s="1"/>
  <c r="G4" i="3"/>
  <c r="G5" i="3"/>
  <c r="H5" i="3" s="1"/>
  <c r="G6" i="3"/>
  <c r="H6" i="3" s="1"/>
  <c r="G7" i="3"/>
  <c r="H7" i="3" s="1"/>
  <c r="L2" i="3"/>
  <c r="L3" i="3"/>
  <c r="L4" i="3"/>
  <c r="L5" i="3"/>
  <c r="L6" i="3"/>
  <c r="L7" i="3"/>
  <c r="M3" i="3" l="1"/>
  <c r="M4" i="3"/>
  <c r="H4" i="3"/>
  <c r="M5" i="3"/>
  <c r="N5" i="3" s="1"/>
  <c r="O5" i="3" s="1"/>
  <c r="P5" i="3" s="1"/>
  <c r="Q5" i="3" s="1"/>
  <c r="N3" i="3"/>
  <c r="O3" i="3" s="1"/>
  <c r="P3" i="3" s="1"/>
  <c r="Q3" i="3" s="1"/>
  <c r="M7" i="3"/>
  <c r="N7" i="3" s="1"/>
  <c r="O7" i="3" s="1"/>
  <c r="P7" i="3" s="1"/>
  <c r="Q7" i="3" s="1"/>
  <c r="M6" i="3"/>
  <c r="N6" i="3" s="1"/>
  <c r="O6" i="3" s="1"/>
  <c r="P6" i="3" s="1"/>
  <c r="Q6" i="3" s="1"/>
  <c r="M2" i="3"/>
  <c r="N2" i="3" s="1"/>
  <c r="O2" i="3" s="1"/>
  <c r="P2" i="3" s="1"/>
  <c r="Q2" i="3" s="1"/>
  <c r="N4" i="3" l="1"/>
  <c r="O4" i="3" s="1"/>
  <c r="P4" i="3" s="1"/>
  <c r="Q4" i="3" s="1"/>
</calcChain>
</file>

<file path=xl/sharedStrings.xml><?xml version="1.0" encoding="utf-8"?>
<sst xmlns="http://schemas.openxmlformats.org/spreadsheetml/2006/main" count="368" uniqueCount="126">
  <si>
    <t>Case Name</t>
  </si>
  <si>
    <t>Excel output name</t>
  </si>
  <si>
    <t>Four Unit Case from Paper</t>
  </si>
  <si>
    <t>Hasil UC.xls</t>
  </si>
  <si>
    <t>Unit</t>
  </si>
  <si>
    <t>Bus Location</t>
  </si>
  <si>
    <t>Pmax</t>
  </si>
  <si>
    <t>Model</t>
  </si>
  <si>
    <t>Hot Startup Cost</t>
  </si>
  <si>
    <t>Cold Startup Cost</t>
  </si>
  <si>
    <t>Hot Time</t>
  </si>
  <si>
    <t>Shutdown Cost</t>
  </si>
  <si>
    <t>P1(Pmax)</t>
  </si>
  <si>
    <t>P2(Pmax)</t>
  </si>
  <si>
    <t>P3(Pmax)</t>
  </si>
  <si>
    <t>P4(Pmax)</t>
  </si>
  <si>
    <t>P5(Pmax)</t>
  </si>
  <si>
    <t>P6 (pmax)</t>
  </si>
  <si>
    <t>F1</t>
  </si>
  <si>
    <t>F2</t>
  </si>
  <si>
    <t>F3</t>
  </si>
  <si>
    <t>F4</t>
  </si>
  <si>
    <t>F5</t>
  </si>
  <si>
    <t>F6</t>
  </si>
  <si>
    <t>M1</t>
  </si>
  <si>
    <t>M2</t>
  </si>
  <si>
    <t>M3</t>
  </si>
  <si>
    <t>M4</t>
  </si>
  <si>
    <t>M5</t>
  </si>
  <si>
    <t>Cost A</t>
  </si>
  <si>
    <t>Cost B</t>
  </si>
  <si>
    <t>Cost C</t>
  </si>
  <si>
    <t>Primary Reg Cost</t>
  </si>
  <si>
    <t>Spinning Reserve Cost</t>
  </si>
  <si>
    <t>Tertiary Reg Cost</t>
  </si>
  <si>
    <t>Freq Deviation Min</t>
  </si>
  <si>
    <t>Nominal Freq</t>
  </si>
  <si>
    <t>Ramp Up PR</t>
  </si>
  <si>
    <t>Ramp Spinning Reserve</t>
  </si>
  <si>
    <t>Ramp Up TR</t>
  </si>
  <si>
    <t>Ramp AGC</t>
  </si>
  <si>
    <t>Gen Droop (%)</t>
  </si>
  <si>
    <t>D (MW/Hz)</t>
  </si>
  <si>
    <t>Inertia</t>
  </si>
  <si>
    <t>Frequency Deadband</t>
  </si>
  <si>
    <t>Init Power</t>
  </si>
  <si>
    <t>Init Status</t>
  </si>
  <si>
    <t>Prev Up Time</t>
  </si>
  <si>
    <t>Prev Down Time</t>
  </si>
  <si>
    <t>t1</t>
  </si>
  <si>
    <t>slackBus</t>
  </si>
  <si>
    <t>baseMVA</t>
  </si>
  <si>
    <t>number</t>
  </si>
  <si>
    <t>from</t>
  </si>
  <si>
    <t>to</t>
  </si>
  <si>
    <t>R</t>
  </si>
  <si>
    <t>X</t>
  </si>
  <si>
    <t>BatteryID</t>
  </si>
  <si>
    <t>SOCMax</t>
  </si>
  <si>
    <t>SOCMin</t>
  </si>
  <si>
    <t>chargeRateMax</t>
  </si>
  <si>
    <t>dischargeRateMax</t>
  </si>
  <si>
    <t>chargeEfiiciency</t>
  </si>
  <si>
    <t>dischargeEfiiciency</t>
  </si>
  <si>
    <t>initialSOC</t>
  </si>
  <si>
    <t>finalSOC</t>
  </si>
  <si>
    <t>probability</t>
  </si>
  <si>
    <t>VOLL ($/MWh)</t>
  </si>
  <si>
    <t>Max EENS</t>
  </si>
  <si>
    <t>SR Penalty ($/MWh)</t>
  </si>
  <si>
    <t>Pmax (KW)</t>
  </si>
  <si>
    <t>Pmin (KW)</t>
  </si>
  <si>
    <t>Min Up Time (h)</t>
  </si>
  <si>
    <t>Ramp Up (KW/h)</t>
  </si>
  <si>
    <t>Ramp Down (KW/h)</t>
  </si>
  <si>
    <t>Min Down Time (h)</t>
  </si>
  <si>
    <t>Governor Ramp (KW/s)</t>
  </si>
  <si>
    <t>t2</t>
  </si>
  <si>
    <t>t3</t>
  </si>
  <si>
    <t>lineCap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</si>
  <si>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</si>
  <si>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</si>
  <si>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</si>
  <si>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</si>
  <si>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</si>
  <si>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</si>
  <si>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</si>
  <si>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</si>
  <si>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</si>
  <si>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</si>
  <si>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</si>
  <si>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</si>
  <si>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</si>
  <si>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</si>
  <si>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</si>
  <si>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</si>
  <si>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</si>
  <si>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</si>
  <si>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</si>
  <si>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</si>
  <si>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</si>
  <si>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Rs Alloc</t>
  </si>
  <si>
    <t>Pd max-Rs</t>
  </si>
  <si>
    <t>PHS ID</t>
  </si>
  <si>
    <t>PHS Location</t>
  </si>
  <si>
    <t>UR Max</t>
  </si>
  <si>
    <t>UR Min</t>
  </si>
  <si>
    <t>Pumping Eff.</t>
  </si>
  <si>
    <t>Generating Eff.</t>
  </si>
  <si>
    <t>initial UR</t>
  </si>
  <si>
    <t>Final UR</t>
  </si>
  <si>
    <t>Pump Max (MW)</t>
  </si>
  <si>
    <t>Generate Max (MW)</t>
  </si>
  <si>
    <t>PumpDebitMax (m3/h)</t>
  </si>
  <si>
    <t>GenerateDebitMax(M3/h)</t>
  </si>
  <si>
    <t>Hydraulic Head (m)</t>
  </si>
  <si>
    <t>Water Density</t>
  </si>
  <si>
    <t>Gravity(m2/s) * k</t>
  </si>
  <si>
    <t>FDSS</t>
  </si>
  <si>
    <t>Time Resolution</t>
  </si>
  <si>
    <t>Min Pump</t>
  </si>
  <si>
    <t>Min Gen</t>
  </si>
  <si>
    <t>PRCost</t>
  </si>
  <si>
    <t>RPR Max</t>
  </si>
  <si>
    <t>Governor Ramp Rate</t>
  </si>
  <si>
    <t>F deadband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</si>
</sst>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00"/>
  </numFmts>
  <fonts count="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4" fillId="0" borderId="0"/>
    <xf numFmtId="41" fontId="3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6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2" fillId="0" borderId="0" xfId="5" applyAlignment="1">
      <alignment horizontal="center"/>
    </xf>
    <xf numFmtId="0" fontId="2" fillId="0" borderId="0" xfId="5" applyBorder="1"/>
    <xf numFmtId="0" fontId="6" fillId="0" borderId="0" xfId="5" applyFont="1" applyBorder="1"/>
    <xf numFmtId="164" fontId="2" fillId="0" borderId="0" xfId="5" applyNumberFormat="1" applyBorder="1"/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wrapText="1"/>
    </xf>
    <xf numFmtId="0" fontId="6" fillId="0" borderId="0" xfId="11"/>
    <xf numFmtId="0" fontId="0" fillId="0" borderId="0" xfId="0" applyBorder="1"/>
  </cellXfs>
  <cellStyles count="12">
    <cellStyle name="Comma [0] 2" xfId="2" xr:uid="{AD3C9C7A-1232-4AF2-AD14-19861331A847}"/>
    <cellStyle name="Comma [0] 2 2" xfId="4" xr:uid="{6F59E134-1F42-4724-B14B-33913551B918}"/>
    <cellStyle name="Comma [0] 2 2 2" xfId="7" xr:uid="{D29692CE-5DBD-4E67-83A8-B0CE4C812EEF}"/>
    <cellStyle name="Comma [0] 2 3" xfId="6" xr:uid="{DE13D56B-E1ED-4A69-B629-709E75D64A9D}"/>
    <cellStyle name="Normal" xfId="0" builtinId="0"/>
    <cellStyle name="Normal 2" xfId="1" xr:uid="{598B7B3A-41C1-4FBA-A5FD-D9372EB4508A}"/>
    <cellStyle name="Normal 2 2" xfId="3" xr:uid="{E435F1EF-9012-49E1-8598-506E8276F139}"/>
    <cellStyle name="Normal 2 2 2" xfId="9" xr:uid="{58925D9E-4533-47E7-9D01-C9A26D970817}"/>
    <cellStyle name="Normal 2 3" xfId="8" xr:uid="{4EA8A730-5566-4A39-84E8-6A1229316717}"/>
    <cellStyle name="Normal 3" xfId="5" xr:uid="{B700C016-945C-4A43-9A8C-540AC46EE39B}"/>
    <cellStyle name="Normal 3 2" xfId="10" xr:uid="{75FF75E3-E892-4EFF-BC3F-6E78DB5DF87C}"/>
    <cellStyle name="Normal 4" xfId="11" xr:uid="{9FA4FBF6-A444-4893-948A-D0CB7337B66F}"/>
  </cellStyles>
  <dxfs count="2">
    <dxf>
      <font>
        <b/>
        <i val="0"/>
      </font>
      <fill>
        <patternFill>
          <bgColor theme="7"/>
        </patternFill>
      </fill>
    </dxf>
    <dxf>
      <font>
        <b/>
        <i val="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Normal="100" workbookViewId="0">
      <selection activeCell="P7" sqref="P7"/>
    </sheetView>
  </sheetViews>
  <sheetFormatPr defaultRowHeight="14.4" x14ac:dyDescent="0.3"/>
  <cols>
    <col min="1" max="1" width="24.44140625" customWidth="1"/>
    <col min="2" max="2" width="17.6640625" customWidth="1"/>
    <col min="3" max="1025" width="8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"/>
  <sheetViews>
    <sheetView zoomScaleNormal="100" workbookViewId="0">
      <selection activeCell="A2" sqref="A2:X2"/>
    </sheetView>
  </sheetViews>
  <sheetFormatPr defaultRowHeight="14.4" x14ac:dyDescent="0.3"/>
  <cols>
    <col min="1" max="1025" width="9.109375" customWidth="1"/>
  </cols>
  <sheetData>
    <row r="1" spans="1:24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"/>
  <sheetViews>
    <sheetView zoomScaleNormal="100" workbookViewId="0">
      <selection activeCell="K9" sqref="K9"/>
    </sheetView>
  </sheetViews>
  <sheetFormatPr defaultRowHeight="14.4" x14ac:dyDescent="0.3"/>
  <cols>
    <col min="1" max="1025" width="9.109375" customWidth="1"/>
  </cols>
  <sheetData>
    <row r="1" spans="1:24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4" x14ac:dyDescent="0.3">
      <c r="A2">
        <v>0.1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>
        <v>0.1</v>
      </c>
      <c r="W2">
        <v>0.1</v>
      </c>
      <c r="X2">
        <v>0.1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"/>
  <sheetViews>
    <sheetView zoomScaleNormal="100" workbookViewId="0">
      <selection activeCell="A3" sqref="A3"/>
    </sheetView>
  </sheetViews>
  <sheetFormatPr defaultRowHeight="14.4" x14ac:dyDescent="0.3"/>
  <cols>
    <col min="1" max="1025" width="9.109375" customWidth="1"/>
  </cols>
  <sheetData>
    <row r="1" spans="1:2" x14ac:dyDescent="0.3">
      <c r="A1" t="s">
        <v>50</v>
      </c>
      <c r="B1" t="s">
        <v>51</v>
      </c>
    </row>
    <row r="2" spans="1:2" x14ac:dyDescent="0.3">
      <c r="A2">
        <v>21</v>
      </c>
      <c r="B2">
        <v>100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30"/>
  <sheetViews>
    <sheetView topLeftCell="E1" zoomScaleNormal="100" workbookViewId="0">
      <selection activeCell="K8" sqref="K8"/>
    </sheetView>
  </sheetViews>
  <sheetFormatPr defaultRowHeight="14.4" x14ac:dyDescent="0.3"/>
  <cols>
    <col min="1" max="3" width="9.109375" customWidth="1"/>
    <col min="4" max="5" width="12" bestFit="1" customWidth="1"/>
    <col min="6" max="6" width="12.5546875" bestFit="1" customWidth="1"/>
    <col min="7" max="1025" width="9.109375" customWidth="1"/>
  </cols>
  <sheetData>
    <row r="1" spans="1:9" x14ac:dyDescent="0.3">
      <c r="A1" s="14" t="s">
        <v>52</v>
      </c>
      <c r="B1" s="7" t="s">
        <v>53</v>
      </c>
      <c r="C1" s="7" t="s">
        <v>54</v>
      </c>
      <c r="D1" s="7" t="s">
        <v>55</v>
      </c>
      <c r="E1" s="7" t="s">
        <v>56</v>
      </c>
      <c r="F1" s="7" t="s">
        <v>79</v>
      </c>
      <c r="G1" s="7"/>
    </row>
    <row r="2" spans="1:9" x14ac:dyDescent="0.3">
      <c r="A2" s="7">
        <v>1</v>
      </c>
      <c r="B2" s="7">
        <v>1</v>
      </c>
      <c r="C2" s="7">
        <v>2</v>
      </c>
      <c r="D2" s="7">
        <v>0</v>
      </c>
      <c r="E2" s="7">
        <v>1.2800000000000001E-2</v>
      </c>
      <c r="F2" s="7">
        <v>1250</v>
      </c>
      <c r="G2" s="15"/>
      <c r="H2" s="16"/>
    </row>
    <row r="3" spans="1:9" x14ac:dyDescent="0.3">
      <c r="A3" s="7">
        <v>2</v>
      </c>
      <c r="B3" s="7">
        <v>1</v>
      </c>
      <c r="C3" s="7">
        <v>10</v>
      </c>
      <c r="D3" s="7">
        <v>0</v>
      </c>
      <c r="E3" s="7">
        <v>1.29E-2</v>
      </c>
      <c r="F3" s="7">
        <v>1250</v>
      </c>
      <c r="G3" s="15"/>
      <c r="H3" s="16"/>
    </row>
    <row r="4" spans="1:9" x14ac:dyDescent="0.3">
      <c r="A4" s="7">
        <v>3</v>
      </c>
      <c r="B4" s="7">
        <v>2</v>
      </c>
      <c r="C4" s="7">
        <v>3</v>
      </c>
      <c r="D4" s="7">
        <v>0</v>
      </c>
      <c r="E4" s="7">
        <v>2.5999999999999999E-3</v>
      </c>
      <c r="F4" s="7">
        <v>1250</v>
      </c>
      <c r="G4" s="15"/>
      <c r="H4" s="16"/>
      <c r="I4" s="7"/>
    </row>
    <row r="5" spans="1:9" x14ac:dyDescent="0.3">
      <c r="A5" s="7">
        <v>4</v>
      </c>
      <c r="B5" s="7">
        <v>2</v>
      </c>
      <c r="C5" s="7">
        <v>5</v>
      </c>
      <c r="D5" s="7">
        <v>0</v>
      </c>
      <c r="E5" s="7">
        <v>1.12E-2</v>
      </c>
      <c r="F5" s="7">
        <v>1250</v>
      </c>
      <c r="G5" s="15"/>
      <c r="H5" s="16"/>
      <c r="I5" s="7"/>
    </row>
    <row r="6" spans="1:9" x14ac:dyDescent="0.3">
      <c r="A6" s="7">
        <v>5</v>
      </c>
      <c r="B6" s="7">
        <v>3</v>
      </c>
      <c r="C6" s="7">
        <v>4</v>
      </c>
      <c r="D6" s="7">
        <v>0</v>
      </c>
      <c r="E6" s="7">
        <v>9.1999999999999998E-3</v>
      </c>
      <c r="F6" s="7">
        <v>1250</v>
      </c>
      <c r="G6" s="15"/>
      <c r="H6" s="16"/>
      <c r="I6" s="7"/>
    </row>
    <row r="7" spans="1:9" x14ac:dyDescent="0.3">
      <c r="A7" s="7">
        <v>6</v>
      </c>
      <c r="B7" s="7">
        <v>3</v>
      </c>
      <c r="C7" s="7">
        <v>7</v>
      </c>
      <c r="D7" s="7">
        <v>0</v>
      </c>
      <c r="E7" s="7">
        <v>8.2000000000000007E-3</v>
      </c>
      <c r="F7" s="7">
        <v>1250</v>
      </c>
      <c r="G7" s="15"/>
      <c r="H7" s="16"/>
      <c r="I7" s="7"/>
    </row>
    <row r="8" spans="1:9" x14ac:dyDescent="0.3">
      <c r="A8" s="7">
        <v>7</v>
      </c>
      <c r="B8" s="7">
        <v>4</v>
      </c>
      <c r="C8" s="7">
        <v>5</v>
      </c>
      <c r="D8" s="7">
        <v>0</v>
      </c>
      <c r="E8" s="7">
        <v>4.5999999999999999E-3</v>
      </c>
      <c r="F8" s="7">
        <v>1250</v>
      </c>
      <c r="G8" s="15"/>
      <c r="H8" s="16"/>
      <c r="I8" s="7"/>
    </row>
    <row r="9" spans="1:9" x14ac:dyDescent="0.3">
      <c r="A9" s="7">
        <v>8</v>
      </c>
      <c r="B9" s="7">
        <v>6</v>
      </c>
      <c r="C9" s="7">
        <v>7</v>
      </c>
      <c r="D9" s="7">
        <v>0</v>
      </c>
      <c r="E9" s="7">
        <v>4.3E-3</v>
      </c>
      <c r="F9" s="7">
        <v>1250</v>
      </c>
      <c r="G9" s="15"/>
      <c r="H9" s="16"/>
      <c r="I9" s="7"/>
    </row>
    <row r="10" spans="1:9" x14ac:dyDescent="0.3">
      <c r="A10" s="7">
        <v>9</v>
      </c>
      <c r="B10" s="7">
        <v>6</v>
      </c>
      <c r="C10" s="7">
        <v>9</v>
      </c>
      <c r="D10" s="7">
        <v>0</v>
      </c>
      <c r="E10" s="7">
        <v>4.3E-3</v>
      </c>
      <c r="F10" s="7">
        <v>1250</v>
      </c>
      <c r="G10" s="15"/>
      <c r="H10" s="16"/>
      <c r="I10" s="7"/>
    </row>
    <row r="11" spans="1:9" x14ac:dyDescent="0.3">
      <c r="A11" s="7">
        <v>10</v>
      </c>
      <c r="B11" s="7">
        <v>9</v>
      </c>
      <c r="C11" s="7">
        <v>10</v>
      </c>
      <c r="D11" s="7">
        <v>0</v>
      </c>
      <c r="E11" s="7">
        <v>1.01E-2</v>
      </c>
      <c r="F11" s="7">
        <v>1250</v>
      </c>
      <c r="G11" s="15"/>
      <c r="H11" s="16"/>
      <c r="I11" s="7"/>
    </row>
    <row r="12" spans="1:9" x14ac:dyDescent="0.3">
      <c r="A12" s="7">
        <v>11</v>
      </c>
      <c r="B12" s="7">
        <v>10</v>
      </c>
      <c r="C12" s="7">
        <v>11</v>
      </c>
      <c r="D12" s="7">
        <v>0</v>
      </c>
      <c r="E12" s="7">
        <v>2.1700000000000001E-2</v>
      </c>
      <c r="F12" s="7">
        <v>1250</v>
      </c>
      <c r="G12" s="15"/>
      <c r="H12" s="16"/>
      <c r="I12" s="7"/>
    </row>
    <row r="13" spans="1:9" x14ac:dyDescent="0.3">
      <c r="A13" s="7">
        <v>12</v>
      </c>
      <c r="B13" s="7">
        <v>11</v>
      </c>
      <c r="C13" s="7">
        <v>12</v>
      </c>
      <c r="D13" s="7">
        <v>0</v>
      </c>
      <c r="E13" s="7">
        <v>9.4000000000000004E-3</v>
      </c>
      <c r="F13" s="7">
        <v>1250</v>
      </c>
      <c r="G13" s="15"/>
      <c r="H13" s="16"/>
      <c r="I13" s="7"/>
    </row>
    <row r="14" spans="1:9" x14ac:dyDescent="0.3">
      <c r="A14" s="7">
        <v>13</v>
      </c>
      <c r="B14" s="7">
        <v>12</v>
      </c>
      <c r="C14" s="7">
        <v>13</v>
      </c>
      <c r="D14" s="7">
        <v>0</v>
      </c>
      <c r="E14" s="7">
        <v>8.8999999999999999E-3</v>
      </c>
      <c r="F14" s="7">
        <v>1250</v>
      </c>
      <c r="G14" s="15"/>
      <c r="H14" s="16"/>
      <c r="I14" s="7"/>
    </row>
    <row r="15" spans="1:9" x14ac:dyDescent="0.3">
      <c r="A15" s="7">
        <v>14</v>
      </c>
      <c r="B15" s="7">
        <v>12</v>
      </c>
      <c r="C15" s="7">
        <v>15</v>
      </c>
      <c r="D15" s="7">
        <v>0</v>
      </c>
      <c r="E15" s="7">
        <v>1.95E-2</v>
      </c>
      <c r="F15" s="7">
        <v>1250</v>
      </c>
      <c r="G15" s="15"/>
      <c r="H15" s="16"/>
      <c r="I15" s="7"/>
    </row>
    <row r="16" spans="1:9" x14ac:dyDescent="0.3">
      <c r="A16" s="7">
        <v>15</v>
      </c>
      <c r="B16" s="7">
        <v>12</v>
      </c>
      <c r="C16" s="7">
        <v>17</v>
      </c>
      <c r="D16" s="7">
        <v>0</v>
      </c>
      <c r="E16" s="7">
        <v>1.35E-2</v>
      </c>
      <c r="F16" s="7">
        <v>1250</v>
      </c>
      <c r="G16" s="15"/>
      <c r="H16" s="16"/>
      <c r="I16" s="7"/>
    </row>
    <row r="17" spans="1:9" x14ac:dyDescent="0.3">
      <c r="A17" s="7">
        <v>16</v>
      </c>
      <c r="B17" s="7">
        <v>12</v>
      </c>
      <c r="C17" s="7">
        <v>20</v>
      </c>
      <c r="D17" s="7">
        <v>0</v>
      </c>
      <c r="E17" s="7">
        <v>5.899999999999999E-3</v>
      </c>
      <c r="F17" s="7">
        <v>1250</v>
      </c>
      <c r="G17" s="15"/>
      <c r="H17" s="16"/>
      <c r="I17" s="7"/>
    </row>
    <row r="18" spans="1:9" x14ac:dyDescent="0.3">
      <c r="A18" s="7">
        <v>17</v>
      </c>
      <c r="B18" s="7">
        <v>13</v>
      </c>
      <c r="C18" s="7">
        <v>14</v>
      </c>
      <c r="D18" s="7">
        <v>0</v>
      </c>
      <c r="E18" s="7">
        <v>8.2000000000000007E-3</v>
      </c>
      <c r="F18" s="7">
        <v>1250</v>
      </c>
      <c r="G18" s="15"/>
      <c r="H18" s="16"/>
      <c r="I18" s="7"/>
    </row>
    <row r="19" spans="1:9" x14ac:dyDescent="0.3">
      <c r="A19" s="7">
        <v>18</v>
      </c>
      <c r="B19" s="7">
        <v>17</v>
      </c>
      <c r="C19" s="7">
        <v>18</v>
      </c>
      <c r="D19" s="7">
        <v>0</v>
      </c>
      <c r="E19" s="7">
        <v>1.4E-2</v>
      </c>
      <c r="F19" s="7">
        <v>1250</v>
      </c>
      <c r="G19" s="15"/>
      <c r="H19" s="16"/>
      <c r="I19" s="7"/>
    </row>
    <row r="20" spans="1:9" x14ac:dyDescent="0.3">
      <c r="A20" s="7">
        <v>19</v>
      </c>
      <c r="B20" s="7">
        <v>18</v>
      </c>
      <c r="C20" s="7">
        <v>19</v>
      </c>
      <c r="D20" s="7">
        <v>0</v>
      </c>
      <c r="E20" s="7">
        <v>9.5999999999999992E-3</v>
      </c>
      <c r="F20" s="7">
        <v>1250</v>
      </c>
      <c r="G20" s="15"/>
      <c r="H20" s="16"/>
      <c r="I20" s="7"/>
    </row>
    <row r="21" spans="1:9" x14ac:dyDescent="0.3">
      <c r="A21" s="7">
        <v>20</v>
      </c>
      <c r="B21" s="7">
        <v>19</v>
      </c>
      <c r="C21" s="7">
        <v>20</v>
      </c>
      <c r="D21" s="7">
        <v>0</v>
      </c>
      <c r="E21" s="7">
        <v>3.5000000000000003E-2</v>
      </c>
      <c r="F21" s="7">
        <v>1250</v>
      </c>
      <c r="G21" s="15"/>
      <c r="H21" s="16"/>
      <c r="I21" s="7"/>
    </row>
    <row r="22" spans="1:9" x14ac:dyDescent="0.3">
      <c r="A22" s="7">
        <v>21</v>
      </c>
      <c r="B22" s="7">
        <v>8</v>
      </c>
      <c r="C22" s="7">
        <v>7</v>
      </c>
      <c r="D22" s="7">
        <v>0</v>
      </c>
      <c r="E22" s="7">
        <v>4.3499999999999997E-2</v>
      </c>
      <c r="F22" s="7">
        <v>1250</v>
      </c>
      <c r="G22" s="15"/>
      <c r="H22" s="16"/>
      <c r="I22" s="7"/>
    </row>
    <row r="23" spans="1:9" x14ac:dyDescent="0.3">
      <c r="A23" s="7">
        <v>22</v>
      </c>
      <c r="B23" s="7">
        <v>8</v>
      </c>
      <c r="C23" s="7">
        <v>9</v>
      </c>
      <c r="D23" s="7">
        <v>0</v>
      </c>
      <c r="E23" s="7">
        <v>4.3499999999999997E-2</v>
      </c>
      <c r="F23" s="7">
        <v>1250</v>
      </c>
      <c r="G23" s="15"/>
      <c r="H23" s="16"/>
      <c r="I23" s="7"/>
    </row>
    <row r="24" spans="1:9" x14ac:dyDescent="0.3">
      <c r="A24" s="7">
        <v>23</v>
      </c>
      <c r="B24" s="7">
        <v>3</v>
      </c>
      <c r="C24" s="7">
        <v>21</v>
      </c>
      <c r="D24" s="7">
        <v>0</v>
      </c>
      <c r="E24" s="7">
        <v>2.5000000000000001E-2</v>
      </c>
      <c r="F24" s="7">
        <v>1250</v>
      </c>
      <c r="G24" s="15"/>
      <c r="H24" s="16"/>
      <c r="I24" s="7"/>
    </row>
    <row r="25" spans="1:9" x14ac:dyDescent="0.3">
      <c r="A25" s="7">
        <v>24</v>
      </c>
      <c r="B25" s="7">
        <v>6</v>
      </c>
      <c r="C25" s="7">
        <v>22</v>
      </c>
      <c r="D25" s="7">
        <v>0</v>
      </c>
      <c r="E25" s="7">
        <v>0.02</v>
      </c>
      <c r="F25" s="7">
        <v>1250</v>
      </c>
      <c r="G25" s="15"/>
      <c r="H25" s="16"/>
      <c r="I25" s="7"/>
    </row>
    <row r="26" spans="1:9" x14ac:dyDescent="0.3">
      <c r="A26" s="7">
        <v>25</v>
      </c>
      <c r="B26" s="7">
        <v>15</v>
      </c>
      <c r="C26" s="7">
        <v>23</v>
      </c>
      <c r="D26" s="7">
        <v>0</v>
      </c>
      <c r="E26" s="7">
        <v>1.4200000000000001E-2</v>
      </c>
      <c r="F26" s="7">
        <v>1250</v>
      </c>
      <c r="G26" s="15"/>
      <c r="H26" s="16"/>
      <c r="I26" s="7"/>
    </row>
    <row r="27" spans="1:9" x14ac:dyDescent="0.3">
      <c r="A27" s="7">
        <v>26</v>
      </c>
      <c r="B27" s="7">
        <v>16</v>
      </c>
      <c r="C27" s="7">
        <v>24</v>
      </c>
      <c r="D27" s="7">
        <v>0</v>
      </c>
      <c r="E27" s="7">
        <v>1.7999999999999999E-2</v>
      </c>
      <c r="F27" s="7">
        <v>1250</v>
      </c>
      <c r="G27" s="15"/>
      <c r="H27" s="16"/>
      <c r="I27" s="7"/>
    </row>
    <row r="28" spans="1:9" x14ac:dyDescent="0.3">
      <c r="A28" s="7">
        <v>27</v>
      </c>
      <c r="B28" s="7">
        <v>18</v>
      </c>
      <c r="C28" s="7">
        <v>25</v>
      </c>
      <c r="D28" s="7">
        <v>0</v>
      </c>
      <c r="E28" s="7">
        <v>1.4299999999999998E-2</v>
      </c>
      <c r="F28" s="7">
        <v>1250</v>
      </c>
      <c r="G28" s="15"/>
    </row>
    <row r="29" spans="1:9" x14ac:dyDescent="0.3">
      <c r="A29" s="7">
        <v>28</v>
      </c>
      <c r="B29" s="7">
        <v>19</v>
      </c>
      <c r="C29" s="7">
        <v>26</v>
      </c>
      <c r="D29" s="7">
        <v>0</v>
      </c>
      <c r="E29" s="7">
        <v>2.7199999999999998E-2</v>
      </c>
      <c r="F29" s="7">
        <v>1250</v>
      </c>
      <c r="G29" s="15"/>
    </row>
    <row r="30" spans="1:9" x14ac:dyDescent="0.3">
      <c r="A30" s="7">
        <v>29</v>
      </c>
      <c r="B30" s="7">
        <v>15</v>
      </c>
      <c r="C30" s="7">
        <v>16</v>
      </c>
      <c r="D30" s="7">
        <v>0</v>
      </c>
      <c r="E30" s="7">
        <v>1.38E-2</v>
      </c>
      <c r="F30" s="7">
        <v>1250</v>
      </c>
      <c r="G30" s="1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39"/>
  <sheetViews>
    <sheetView tabSelected="1" topLeftCell="D22" zoomScaleNormal="100" workbookViewId="0">
      <selection activeCell="W33" sqref="W33"/>
    </sheetView>
  </sheetViews>
  <sheetFormatPr defaultRowHeight="14.4" x14ac:dyDescent="0.3"/>
  <cols>
    <col min="1" max="1" width="11" customWidth="1"/>
    <col min="2" max="1025" width="9.109375" customWidth="1"/>
  </cols>
  <sheetData>
    <row r="1" spans="1:25" x14ac:dyDescent="0.3">
      <c r="A1" s="7" t="s">
        <v>49</v>
      </c>
      <c r="B1" s="7" t="s">
        <v>77</v>
      </c>
      <c r="C1" s="7" t="s">
        <v>78</v>
      </c>
      <c r="D1" s="7" t="s">
        <v>80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  <c r="K1" s="7" t="s">
        <v>87</v>
      </c>
      <c r="L1" s="7" t="s">
        <v>88</v>
      </c>
      <c r="M1" s="7" t="s">
        <v>89</v>
      </c>
      <c r="N1" s="7" t="s">
        <v>90</v>
      </c>
      <c r="O1" s="7" t="s">
        <v>91</v>
      </c>
      <c r="P1" s="7" t="s">
        <v>92</v>
      </c>
      <c r="Q1" s="7" t="s">
        <v>93</v>
      </c>
      <c r="R1" s="7" t="s">
        <v>94</v>
      </c>
      <c r="S1" s="7" t="s">
        <v>95</v>
      </c>
      <c r="T1" s="7" t="s">
        <v>96</v>
      </c>
      <c r="U1" s="7" t="s">
        <v>97</v>
      </c>
      <c r="V1" s="7" t="s">
        <v>98</v>
      </c>
      <c r="W1" s="7" t="s">
        <v>99</v>
      </c>
      <c r="X1" s="7" t="s">
        <v>100</v>
      </c>
      <c r="Y1" s="7"/>
    </row>
    <row r="2" spans="1:25" x14ac:dyDescent="0.3">
      <c r="A2" s="7">
        <v>418.67816091954018</v>
      </c>
      <c r="B2" s="7">
        <v>405.919540229885</v>
      </c>
      <c r="C2" s="7">
        <v>397.75862068965517</v>
      </c>
      <c r="D2" s="7">
        <v>389.99999999999994</v>
      </c>
      <c r="E2" s="7">
        <v>389.98084291187735</v>
      </c>
      <c r="F2" s="7">
        <v>409.73180076628353</v>
      </c>
      <c r="G2" s="7">
        <v>415.97701149425285</v>
      </c>
      <c r="H2" s="7">
        <v>411.4750957854406</v>
      </c>
      <c r="I2" s="7">
        <v>441.3984674329501</v>
      </c>
      <c r="J2" s="7">
        <v>472.10727969348659</v>
      </c>
      <c r="K2" s="7">
        <v>485.13409961685824</v>
      </c>
      <c r="L2" s="7">
        <v>490.15325670498083</v>
      </c>
      <c r="M2" s="7">
        <v>465.70881226053632</v>
      </c>
      <c r="N2" s="7">
        <v>482.70114942528738</v>
      </c>
      <c r="O2" s="7">
        <v>497.49042145593864</v>
      </c>
      <c r="P2" s="7">
        <v>493.0842911877395</v>
      </c>
      <c r="Q2" s="7">
        <v>486.99233716475101</v>
      </c>
      <c r="R2" s="7">
        <v>477.27969348659002</v>
      </c>
      <c r="S2" s="7">
        <v>482.35632183908046</v>
      </c>
      <c r="T2" s="7">
        <v>500</v>
      </c>
      <c r="U2" s="7">
        <v>494.8850574712643</v>
      </c>
      <c r="V2" s="7">
        <v>484.463601532567</v>
      </c>
      <c r="W2" s="7">
        <v>458.04597701149424</v>
      </c>
      <c r="X2" s="7">
        <v>437.96934865900374</v>
      </c>
      <c r="Y2" s="7"/>
    </row>
    <row r="3" spans="1:25" x14ac:dyDescent="0.3">
      <c r="A3" s="7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/>
    </row>
    <row r="4" spans="1:25" x14ac:dyDescent="0.3">
      <c r="A4" s="7">
        <v>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/>
    </row>
    <row r="5" spans="1:25" x14ac:dyDescent="0.3">
      <c r="A5" s="7">
        <v>195.77390804597701</v>
      </c>
      <c r="B5" s="7">
        <v>189.80797701149427</v>
      </c>
      <c r="C5" s="7">
        <v>185.99193103448277</v>
      </c>
      <c r="D5" s="7">
        <v>182.364</v>
      </c>
      <c r="E5" s="7">
        <v>182.35504214559387</v>
      </c>
      <c r="F5" s="7">
        <v>191.59059003831416</v>
      </c>
      <c r="G5" s="7">
        <v>194.51085057471263</v>
      </c>
      <c r="H5" s="7">
        <v>192.40575478927201</v>
      </c>
      <c r="I5" s="7">
        <v>206.39792337164752</v>
      </c>
      <c r="J5" s="7">
        <v>220.75736398467433</v>
      </c>
      <c r="K5" s="7">
        <v>226.84870498084288</v>
      </c>
      <c r="L5" s="7">
        <v>229.19566283524904</v>
      </c>
      <c r="M5" s="7">
        <v>217.76544061302681</v>
      </c>
      <c r="N5" s="7">
        <v>225.71105747126435</v>
      </c>
      <c r="O5" s="7">
        <v>232.62652107279692</v>
      </c>
      <c r="P5" s="7">
        <v>230.56621455938696</v>
      </c>
      <c r="Q5" s="7">
        <v>227.71761685823756</v>
      </c>
      <c r="R5" s="7">
        <v>223.17598467432953</v>
      </c>
      <c r="S5" s="7">
        <v>225.54981609195403</v>
      </c>
      <c r="T5" s="7">
        <v>233.8</v>
      </c>
      <c r="U5" s="7">
        <v>231.40825287356321</v>
      </c>
      <c r="V5" s="7">
        <v>226.53518007662834</v>
      </c>
      <c r="W5" s="7">
        <v>214.18229885057468</v>
      </c>
      <c r="X5" s="7">
        <v>204.7944674329502</v>
      </c>
      <c r="Y5" s="7"/>
    </row>
    <row r="6" spans="1:25" x14ac:dyDescent="0.3">
      <c r="A6" s="7">
        <v>437.09999999999997</v>
      </c>
      <c r="B6" s="7">
        <v>423.78</v>
      </c>
      <c r="C6" s="7">
        <v>415.26</v>
      </c>
      <c r="D6" s="7">
        <v>407.15999999999997</v>
      </c>
      <c r="E6" s="7">
        <v>407.14</v>
      </c>
      <c r="F6" s="7">
        <v>427.76</v>
      </c>
      <c r="G6" s="7">
        <v>434.28</v>
      </c>
      <c r="H6" s="7">
        <v>429.57999999999993</v>
      </c>
      <c r="I6" s="7">
        <v>460.81999999999994</v>
      </c>
      <c r="J6" s="7">
        <v>492.88</v>
      </c>
      <c r="K6" s="7">
        <v>506.47999999999996</v>
      </c>
      <c r="L6" s="7">
        <v>511.71999999999997</v>
      </c>
      <c r="M6" s="7">
        <v>486.2</v>
      </c>
      <c r="N6" s="7">
        <v>503.94</v>
      </c>
      <c r="O6" s="7">
        <v>519.38</v>
      </c>
      <c r="P6" s="7">
        <v>514.78</v>
      </c>
      <c r="Q6" s="7">
        <v>508.42</v>
      </c>
      <c r="R6" s="7">
        <v>498.28000000000003</v>
      </c>
      <c r="S6" s="7">
        <v>503.58</v>
      </c>
      <c r="T6" s="7">
        <v>522</v>
      </c>
      <c r="U6" s="7">
        <v>516.66</v>
      </c>
      <c r="V6" s="7">
        <v>505.78</v>
      </c>
      <c r="W6" s="7">
        <v>478.19999999999993</v>
      </c>
      <c r="X6" s="7">
        <v>457.2399999999999</v>
      </c>
      <c r="Y6" s="7"/>
    </row>
    <row r="7" spans="1:25" x14ac:dyDescent="0.3">
      <c r="A7" s="7">
        <v>0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/>
    </row>
    <row r="8" spans="1:25" x14ac:dyDescent="0.3">
      <c r="A8" s="7">
        <v>0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/>
    </row>
    <row r="9" spans="1:25" x14ac:dyDescent="0.3">
      <c r="A9" s="7">
        <v>6.2801724137931032</v>
      </c>
      <c r="B9" s="7">
        <v>6.0887931034482756</v>
      </c>
      <c r="C9" s="7">
        <v>5.966379310344827</v>
      </c>
      <c r="D9" s="7">
        <v>5.85</v>
      </c>
      <c r="E9" s="7">
        <v>5.8497126436781608</v>
      </c>
      <c r="F9" s="7">
        <v>6.1459770114942529</v>
      </c>
      <c r="G9" s="7">
        <v>6.2396551724137925</v>
      </c>
      <c r="H9" s="7">
        <v>6.1721264367816087</v>
      </c>
      <c r="I9" s="7">
        <v>6.6209770114942526</v>
      </c>
      <c r="J9" s="7">
        <v>7.0816091954022982</v>
      </c>
      <c r="K9" s="7">
        <v>7.2770114942528732</v>
      </c>
      <c r="L9" s="7">
        <v>7.3522988505747131</v>
      </c>
      <c r="M9" s="7">
        <v>6.9856321839080451</v>
      </c>
      <c r="N9" s="7">
        <v>7.24051724137931</v>
      </c>
      <c r="O9" s="7">
        <v>7.4623563218390796</v>
      </c>
      <c r="P9" s="7">
        <v>7.3962643678160918</v>
      </c>
      <c r="Q9" s="7">
        <v>7.3048850574712638</v>
      </c>
      <c r="R9" s="7">
        <v>7.1591954022988515</v>
      </c>
      <c r="S9" s="7">
        <v>7.2353448275862071</v>
      </c>
      <c r="T9" s="7">
        <v>7.5</v>
      </c>
      <c r="U9" s="7">
        <v>7.4232758620689649</v>
      </c>
      <c r="V9" s="7">
        <v>7.2669540229885046</v>
      </c>
      <c r="W9" s="7">
        <v>6.8706896551724128</v>
      </c>
      <c r="X9" s="7">
        <v>6.5695402298850567</v>
      </c>
      <c r="Y9" s="7"/>
    </row>
    <row r="10" spans="1:25" x14ac:dyDescent="0.3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/>
    </row>
    <row r="11" spans="1:25" x14ac:dyDescent="0.3">
      <c r="A11" s="7">
        <v>0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/>
    </row>
    <row r="12" spans="1:25" x14ac:dyDescent="0.3">
      <c r="A12" s="7">
        <v>267.9540229885057</v>
      </c>
      <c r="B12" s="7">
        <v>259.78850574712641</v>
      </c>
      <c r="C12" s="7">
        <v>254.56551724137933</v>
      </c>
      <c r="D12" s="7">
        <v>249.59999999999997</v>
      </c>
      <c r="E12" s="7">
        <v>249.58773946360154</v>
      </c>
      <c r="F12" s="7">
        <v>262.22835249042146</v>
      </c>
      <c r="G12" s="7">
        <v>266.22528735632181</v>
      </c>
      <c r="H12" s="7">
        <v>263.34406130268195</v>
      </c>
      <c r="I12" s="7">
        <v>282.49501915708811</v>
      </c>
      <c r="J12" s="7">
        <v>302.14865900383137</v>
      </c>
      <c r="K12" s="7">
        <v>310.48582375478924</v>
      </c>
      <c r="L12" s="7">
        <v>313.69808429118774</v>
      </c>
      <c r="M12" s="7">
        <v>298.05363984674329</v>
      </c>
      <c r="N12" s="7">
        <v>308.92873563218387</v>
      </c>
      <c r="O12" s="7">
        <v>318.39386973180075</v>
      </c>
      <c r="P12" s="7">
        <v>315.57394636015329</v>
      </c>
      <c r="Q12" s="7">
        <v>311.67509578544059</v>
      </c>
      <c r="R12" s="7">
        <v>305.45900383141765</v>
      </c>
      <c r="S12" s="7">
        <v>308.70804597701147</v>
      </c>
      <c r="T12" s="7">
        <v>320</v>
      </c>
      <c r="U12" s="7">
        <v>316.72643678160921</v>
      </c>
      <c r="V12" s="7">
        <v>310.05670498084288</v>
      </c>
      <c r="W12" s="7">
        <v>293.14942528735628</v>
      </c>
      <c r="X12" s="7">
        <v>280.30038314176244</v>
      </c>
      <c r="Y12" s="7"/>
    </row>
    <row r="13" spans="1:25" x14ac:dyDescent="0.3">
      <c r="A13" s="7">
        <v>275.49022988505743</v>
      </c>
      <c r="B13" s="7">
        <v>267.09505747126434</v>
      </c>
      <c r="C13" s="7">
        <v>261.72517241379308</v>
      </c>
      <c r="D13" s="7">
        <v>256.62</v>
      </c>
      <c r="E13" s="7">
        <v>256.60739463601533</v>
      </c>
      <c r="F13" s="7">
        <v>269.60352490421457</v>
      </c>
      <c r="G13" s="7">
        <v>273.71287356321841</v>
      </c>
      <c r="H13" s="7">
        <v>270.75061302681985</v>
      </c>
      <c r="I13" s="7">
        <v>290.44019157088121</v>
      </c>
      <c r="J13" s="7">
        <v>310.64659003831417</v>
      </c>
      <c r="K13" s="7">
        <v>319.21823754789273</v>
      </c>
      <c r="L13" s="7">
        <v>322.52084291187742</v>
      </c>
      <c r="M13" s="7">
        <v>306.43639846743292</v>
      </c>
      <c r="N13" s="7">
        <v>317.61735632183911</v>
      </c>
      <c r="O13" s="7">
        <v>327.34869731800762</v>
      </c>
      <c r="P13" s="7">
        <v>324.44946360153256</v>
      </c>
      <c r="Q13" s="7">
        <v>320.44095785440612</v>
      </c>
      <c r="R13" s="7">
        <v>314.05003831417622</v>
      </c>
      <c r="S13" s="7">
        <v>317.39045977011494</v>
      </c>
      <c r="T13" s="7">
        <v>329</v>
      </c>
      <c r="U13" s="7">
        <v>325.63436781609192</v>
      </c>
      <c r="V13" s="7">
        <v>318.77704980842907</v>
      </c>
      <c r="W13" s="7">
        <v>301.39425287356318</v>
      </c>
      <c r="X13" s="7">
        <v>288.1838314176245</v>
      </c>
      <c r="Y13" s="7"/>
    </row>
    <row r="14" spans="1:25" x14ac:dyDescent="0.3">
      <c r="A14" s="7">
        <v>0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/>
    </row>
    <row r="15" spans="1:25" x14ac:dyDescent="0.3">
      <c r="A15" s="7">
        <v>132.30229885057469</v>
      </c>
      <c r="B15" s="7">
        <v>128.27057471264365</v>
      </c>
      <c r="C15" s="7">
        <v>125.69172413793105</v>
      </c>
      <c r="D15" s="7">
        <v>123.24</v>
      </c>
      <c r="E15" s="7">
        <v>123.23394636015325</v>
      </c>
      <c r="F15" s="7">
        <v>129.47524904214561</v>
      </c>
      <c r="G15" s="7">
        <v>131.44873563218391</v>
      </c>
      <c r="H15" s="7">
        <v>130.02613026819921</v>
      </c>
      <c r="I15" s="7">
        <v>139.48191570881224</v>
      </c>
      <c r="J15" s="7">
        <v>149.18590038314176</v>
      </c>
      <c r="K15" s="7">
        <v>153.30237547892719</v>
      </c>
      <c r="L15" s="7">
        <v>154.88842911877393</v>
      </c>
      <c r="M15" s="7">
        <v>147.1639846743295</v>
      </c>
      <c r="N15" s="7">
        <v>152.53356321839081</v>
      </c>
      <c r="O15" s="7">
        <v>157.20697318007663</v>
      </c>
      <c r="P15" s="7">
        <v>155.81463601532568</v>
      </c>
      <c r="Q15" s="7">
        <v>153.88957854406129</v>
      </c>
      <c r="R15" s="7">
        <v>150.82038314176245</v>
      </c>
      <c r="S15" s="7">
        <v>152.42459770114939</v>
      </c>
      <c r="T15" s="7">
        <v>158</v>
      </c>
      <c r="U15" s="7">
        <v>156.38367816091952</v>
      </c>
      <c r="V15" s="7">
        <v>153.09049808429117</v>
      </c>
      <c r="W15" s="7">
        <v>144.74252873563216</v>
      </c>
      <c r="X15" s="7">
        <v>138.39831417624521</v>
      </c>
      <c r="Y15" s="7"/>
    </row>
    <row r="16" spans="1:25" x14ac:dyDescent="0.3">
      <c r="A16" s="7">
        <v>0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/>
    </row>
    <row r="17" spans="1:25" x14ac:dyDescent="0.3">
      <c r="A17" s="7">
        <v>525.85977011494242</v>
      </c>
      <c r="B17" s="7">
        <v>509.83494252873561</v>
      </c>
      <c r="C17" s="7">
        <v>499.58482758620687</v>
      </c>
      <c r="D17" s="7">
        <v>489.84</v>
      </c>
      <c r="E17" s="7">
        <v>489.81593869731802</v>
      </c>
      <c r="F17" s="7">
        <v>514.62314176245206</v>
      </c>
      <c r="G17" s="7">
        <v>522.46712643678154</v>
      </c>
      <c r="H17" s="7">
        <v>516.81272030651337</v>
      </c>
      <c r="I17" s="7">
        <v>554.39647509578538</v>
      </c>
      <c r="J17" s="7">
        <v>592.96674329501911</v>
      </c>
      <c r="K17" s="7">
        <v>609.3284291187739</v>
      </c>
      <c r="L17" s="7">
        <v>615.63249042145594</v>
      </c>
      <c r="M17" s="7">
        <v>584.93026819923364</v>
      </c>
      <c r="N17" s="7">
        <v>606.27264367816088</v>
      </c>
      <c r="O17" s="7">
        <v>624.84796934865892</v>
      </c>
      <c r="P17" s="7">
        <v>619.31386973180076</v>
      </c>
      <c r="Q17" s="7">
        <v>611.66237547892717</v>
      </c>
      <c r="R17" s="7">
        <v>599.46329501915704</v>
      </c>
      <c r="S17" s="7">
        <v>605.83954022988496</v>
      </c>
      <c r="T17" s="7">
        <v>628</v>
      </c>
      <c r="U17" s="7">
        <v>621.57563218390806</v>
      </c>
      <c r="V17" s="7">
        <v>608.48628352490414</v>
      </c>
      <c r="W17" s="7">
        <v>575.3057471264367</v>
      </c>
      <c r="X17" s="7">
        <v>550.08950191570875</v>
      </c>
      <c r="Y17" s="7"/>
    </row>
    <row r="18" spans="1:25" x14ac:dyDescent="0.3">
      <c r="A18" s="7">
        <v>229.43563218390801</v>
      </c>
      <c r="B18" s="7">
        <v>222.443908045977</v>
      </c>
      <c r="C18" s="7">
        <v>217.97172413793103</v>
      </c>
      <c r="D18" s="7">
        <v>213.72</v>
      </c>
      <c r="E18" s="7">
        <v>213.70950191570878</v>
      </c>
      <c r="F18" s="7">
        <v>224.53302681992338</v>
      </c>
      <c r="G18" s="7">
        <v>227.95540229885054</v>
      </c>
      <c r="H18" s="7">
        <v>225.48835249042142</v>
      </c>
      <c r="I18" s="7">
        <v>241.88636015325667</v>
      </c>
      <c r="J18" s="7">
        <v>258.71478927203066</v>
      </c>
      <c r="K18" s="7">
        <v>265.8534865900383</v>
      </c>
      <c r="L18" s="7">
        <v>268.60398467432952</v>
      </c>
      <c r="M18" s="7">
        <v>255.20842911877395</v>
      </c>
      <c r="N18" s="7">
        <v>264.52022988505746</v>
      </c>
      <c r="O18" s="7">
        <v>272.62475095785442</v>
      </c>
      <c r="P18" s="7">
        <v>270.21019157088119</v>
      </c>
      <c r="Q18" s="7">
        <v>266.87180076628351</v>
      </c>
      <c r="R18" s="7">
        <v>261.54927203065137</v>
      </c>
      <c r="S18" s="7">
        <v>264.33126436781606</v>
      </c>
      <c r="T18" s="7">
        <v>274</v>
      </c>
      <c r="U18" s="7">
        <v>271.19701149425288</v>
      </c>
      <c r="V18" s="7">
        <v>265.48605363984672</v>
      </c>
      <c r="W18" s="7">
        <v>251.00919540229884</v>
      </c>
      <c r="X18" s="7">
        <v>240.00720306513409</v>
      </c>
      <c r="Y18" s="7"/>
    </row>
    <row r="19" spans="1:25" x14ac:dyDescent="0.3">
      <c r="A19" s="7">
        <v>0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/>
    </row>
    <row r="20" spans="1:25" x14ac:dyDescent="0.3">
      <c r="A20" s="7">
        <v>207.24568965517238</v>
      </c>
      <c r="B20" s="7">
        <v>200.93017241379309</v>
      </c>
      <c r="C20" s="7">
        <v>196.89051724137931</v>
      </c>
      <c r="D20" s="7">
        <v>193.04999999999998</v>
      </c>
      <c r="E20" s="7">
        <v>193.04051724137929</v>
      </c>
      <c r="F20" s="7">
        <v>202.81724137931036</v>
      </c>
      <c r="G20" s="7">
        <v>205.90862068965518</v>
      </c>
      <c r="H20" s="7">
        <v>203.68017241379306</v>
      </c>
      <c r="I20" s="7">
        <v>218.49224137931031</v>
      </c>
      <c r="J20" s="7">
        <v>233.69310344827585</v>
      </c>
      <c r="K20" s="7">
        <v>240.1413793103448</v>
      </c>
      <c r="L20" s="7">
        <v>242.62586206896555</v>
      </c>
      <c r="M20" s="7">
        <v>230.52586206896552</v>
      </c>
      <c r="N20" s="7">
        <v>238.93706896551723</v>
      </c>
      <c r="O20" s="7">
        <v>246.25775862068963</v>
      </c>
      <c r="P20" s="7">
        <v>244.07672413793105</v>
      </c>
      <c r="Q20" s="7">
        <v>241.06120689655174</v>
      </c>
      <c r="R20" s="7">
        <v>236.25344827586207</v>
      </c>
      <c r="S20" s="7">
        <v>238.7663793103448</v>
      </c>
      <c r="T20" s="7">
        <v>247.5</v>
      </c>
      <c r="U20" s="7">
        <v>244.96810344827585</v>
      </c>
      <c r="V20" s="7">
        <v>239.80948275862065</v>
      </c>
      <c r="W20" s="7">
        <v>226.73275862068965</v>
      </c>
      <c r="X20" s="7">
        <v>216.79482758620685</v>
      </c>
      <c r="Y20" s="7"/>
    </row>
    <row r="21" spans="1:25" x14ac:dyDescent="0.3">
      <c r="A21" s="7">
        <v>258.40816091954025</v>
      </c>
      <c r="B21" s="7">
        <v>250.53354022988503</v>
      </c>
      <c r="C21" s="7">
        <v>245.4966206896552</v>
      </c>
      <c r="D21" s="7">
        <v>240.708</v>
      </c>
      <c r="E21" s="7">
        <v>240.69617624521072</v>
      </c>
      <c r="F21" s="7">
        <v>252.88646743295021</v>
      </c>
      <c r="G21" s="7">
        <v>256.74101149425286</v>
      </c>
      <c r="H21" s="7">
        <v>253.96242911877394</v>
      </c>
      <c r="I21" s="7">
        <v>272.43113409961683</v>
      </c>
      <c r="J21" s="7">
        <v>291.38461302681992</v>
      </c>
      <c r="K21" s="7">
        <v>299.42476628352495</v>
      </c>
      <c r="L21" s="7">
        <v>302.52259003831421</v>
      </c>
      <c r="M21" s="7">
        <v>287.43547892720306</v>
      </c>
      <c r="N21" s="7">
        <v>297.92314942528736</v>
      </c>
      <c r="O21" s="7">
        <v>307.05108812260534</v>
      </c>
      <c r="P21" s="7">
        <v>304.33162452107285</v>
      </c>
      <c r="Q21" s="7">
        <v>300.57167049808436</v>
      </c>
      <c r="R21" s="7">
        <v>294.57702681992339</v>
      </c>
      <c r="S21" s="7">
        <v>297.71032183908045</v>
      </c>
      <c r="T21" s="7">
        <v>308.60000000000002</v>
      </c>
      <c r="U21" s="7">
        <v>305.44305747126435</v>
      </c>
      <c r="V21" s="7">
        <v>299.01093486590037</v>
      </c>
      <c r="W21" s="7">
        <v>282.70597701149427</v>
      </c>
      <c r="X21" s="7">
        <v>270.31468199233717</v>
      </c>
      <c r="Y21" s="7"/>
    </row>
    <row r="22" spans="1:25" x14ac:dyDescent="0.3">
      <c r="A22" s="7">
        <v>7.7036781609195382</v>
      </c>
      <c r="B22" s="7">
        <v>7.4689195402298836</v>
      </c>
      <c r="C22" s="7">
        <v>7.3187586206896551</v>
      </c>
      <c r="D22" s="7">
        <v>7.1759999999999993</v>
      </c>
      <c r="E22" s="7">
        <v>7.1756475095785426</v>
      </c>
      <c r="F22" s="7">
        <v>7.5390651340996158</v>
      </c>
      <c r="G22" s="7">
        <v>7.653977011494252</v>
      </c>
      <c r="H22" s="7">
        <v>7.5711417624521058</v>
      </c>
      <c r="I22" s="7">
        <v>8.1217318007662822</v>
      </c>
      <c r="J22" s="7">
        <v>8.6867739463601517</v>
      </c>
      <c r="K22" s="7">
        <v>8.9264674329501901</v>
      </c>
      <c r="L22" s="7">
        <v>9.0188199233716464</v>
      </c>
      <c r="M22" s="7">
        <v>8.569042145593869</v>
      </c>
      <c r="N22" s="7">
        <v>8.881701149425286</v>
      </c>
      <c r="O22" s="7">
        <v>9.1538237547892702</v>
      </c>
      <c r="P22" s="7">
        <v>9.0727509578544048</v>
      </c>
      <c r="Q22" s="7">
        <v>8.9606590038314167</v>
      </c>
      <c r="R22" s="7">
        <v>8.7819463601532561</v>
      </c>
      <c r="S22" s="7">
        <v>8.8753563218390799</v>
      </c>
      <c r="T22" s="7">
        <v>9.1999999999999993</v>
      </c>
      <c r="U22" s="7">
        <v>9.1058850574712622</v>
      </c>
      <c r="V22" s="7">
        <v>8.9141302681992318</v>
      </c>
      <c r="W22" s="7">
        <v>8.4280459770114931</v>
      </c>
      <c r="X22" s="7">
        <v>8.0586360153256695</v>
      </c>
      <c r="Y22" s="7"/>
    </row>
    <row r="23" spans="1:25" x14ac:dyDescent="0.3">
      <c r="A23" s="7">
        <v>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/>
    </row>
    <row r="24" spans="1:25" x14ac:dyDescent="0.3">
      <c r="A24" s="7">
        <v>0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/>
    </row>
    <row r="25" spans="1:25" x14ac:dyDescent="0.3">
      <c r="A25" s="7">
        <v>0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/>
    </row>
    <row r="26" spans="1:25" x14ac:dyDescent="0.3">
      <c r="A26" s="7">
        <v>0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/>
    </row>
    <row r="27" spans="1:25" x14ac:dyDescent="0.3">
      <c r="A27" s="7">
        <v>0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/>
    </row>
    <row r="28" spans="1:25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7" spans="1:25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40"/>
  <sheetViews>
    <sheetView zoomScale="80" zoomScaleNormal="100" workbookViewId="0">
      <selection activeCell="A18" sqref="A18:X18"/>
    </sheetView>
  </sheetViews>
  <sheetFormatPr defaultRowHeight="14.4" x14ac:dyDescent="0.3"/>
  <cols>
    <col min="1" max="1025" width="9.109375" customWidth="1"/>
  </cols>
  <sheetData>
    <row r="1" spans="1:24" x14ac:dyDescent="0.3">
      <c r="A1" s="7" t="s">
        <v>49</v>
      </c>
      <c r="B1" s="7" t="s">
        <v>77</v>
      </c>
      <c r="C1" s="7" t="s">
        <v>78</v>
      </c>
      <c r="D1" s="7" t="s">
        <v>80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  <c r="K1" s="7" t="s">
        <v>87</v>
      </c>
      <c r="L1" s="7" t="s">
        <v>88</v>
      </c>
      <c r="M1" s="7" t="s">
        <v>89</v>
      </c>
      <c r="N1" s="7" t="s">
        <v>90</v>
      </c>
      <c r="O1" s="7" t="s">
        <v>91</v>
      </c>
      <c r="P1" s="7" t="s">
        <v>92</v>
      </c>
      <c r="Q1" s="7" t="s">
        <v>93</v>
      </c>
      <c r="R1" s="7" t="s">
        <v>94</v>
      </c>
      <c r="S1" s="7" t="s">
        <v>95</v>
      </c>
      <c r="T1" s="7" t="s">
        <v>96</v>
      </c>
      <c r="U1" s="7" t="s">
        <v>97</v>
      </c>
      <c r="V1" s="7" t="s">
        <v>98</v>
      </c>
      <c r="W1" s="7" t="s">
        <v>99</v>
      </c>
      <c r="X1" s="7" t="s">
        <v>100</v>
      </c>
    </row>
    <row r="2" spans="1:24" x14ac:dyDescent="0.3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</row>
    <row r="3" spans="1:24" x14ac:dyDescent="0.3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</row>
    <row r="4" spans="1:24" x14ac:dyDescent="0.3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</row>
    <row r="5" spans="1:24" x14ac:dyDescent="0.3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</row>
    <row r="6" spans="1:24" x14ac:dyDescent="0.3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</row>
    <row r="7" spans="1:24" x14ac:dyDescent="0.3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</row>
    <row r="8" spans="1:24" x14ac:dyDescent="0.3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</row>
    <row r="9" spans="1:24" x14ac:dyDescent="0.3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</row>
    <row r="10" spans="1:24" x14ac:dyDescent="0.3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</row>
    <row r="11" spans="1:24" x14ac:dyDescent="0.3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</row>
    <row r="12" spans="1:24" x14ac:dyDescent="0.3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</row>
    <row r="13" spans="1:24" x14ac:dyDescent="0.3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</row>
    <row r="14" spans="1:24" x14ac:dyDescent="0.3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</row>
    <row r="15" spans="1:24" x14ac:dyDescent="0.3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</row>
    <row r="16" spans="1:24" x14ac:dyDescent="0.3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</row>
    <row r="17" spans="1:24" x14ac:dyDescent="0.3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</row>
    <row r="18" spans="1:24" x14ac:dyDescent="0.3">
      <c r="A18">
        <f>powerSun!A2</f>
        <v>0</v>
      </c>
      <c r="B18" s="7">
        <f>powerSun!B2</f>
        <v>0</v>
      </c>
      <c r="C18" s="7">
        <f>powerSun!C2</f>
        <v>0</v>
      </c>
      <c r="D18" s="7">
        <f>powerSun!D2</f>
        <v>0</v>
      </c>
      <c r="E18" s="7">
        <f>powerSun!E2</f>
        <v>0</v>
      </c>
      <c r="F18" s="7">
        <f>powerSun!F2</f>
        <v>0</v>
      </c>
      <c r="G18" s="7">
        <f>powerSun!G2</f>
        <v>45.088757395000002</v>
      </c>
      <c r="H18" s="7">
        <f>powerSun!H2</f>
        <v>80.058999999999997</v>
      </c>
      <c r="I18" s="7">
        <f>powerSun!I2</f>
        <v>115.73964495</v>
      </c>
      <c r="J18" s="7">
        <f>powerSun!J2</f>
        <v>145.91715975</v>
      </c>
      <c r="K18" s="7">
        <f>powerSun!K2</f>
        <v>167.39644970000001</v>
      </c>
      <c r="L18" s="7">
        <f>powerSun!L2</f>
        <v>166.6865</v>
      </c>
      <c r="M18" s="7">
        <f>powerSun!M2</f>
        <v>180</v>
      </c>
      <c r="N18" s="7">
        <f>powerSun!N2</f>
        <v>170.23650000000001</v>
      </c>
      <c r="O18" s="7">
        <f>powerSun!O2</f>
        <v>134.29</v>
      </c>
      <c r="P18" s="7">
        <f>powerSun!P2</f>
        <v>119.28994084999999</v>
      </c>
      <c r="Q18" s="7">
        <f>powerSun!Q2</f>
        <v>76.331360950000004</v>
      </c>
      <c r="R18" s="7">
        <f>powerSun!R2</f>
        <v>49.526627220000002</v>
      </c>
      <c r="S18" s="7">
        <f>powerSun!S2</f>
        <v>0</v>
      </c>
      <c r="T18" s="7">
        <f>powerSun!T2</f>
        <v>0</v>
      </c>
      <c r="U18" s="7">
        <f>powerSun!U2</f>
        <v>0</v>
      </c>
      <c r="V18" s="7">
        <f>powerSun!V2</f>
        <v>0</v>
      </c>
      <c r="W18" s="7">
        <f>powerSun!W2</f>
        <v>0</v>
      </c>
      <c r="X18" s="7">
        <f>powerSun!X2</f>
        <v>0</v>
      </c>
    </row>
    <row r="19" spans="1:24" x14ac:dyDescent="0.3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</row>
    <row r="20" spans="1:24" x14ac:dyDescent="0.3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</row>
    <row r="21" spans="1:24" x14ac:dyDescent="0.3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</row>
    <row r="22" spans="1:24" x14ac:dyDescent="0.3">
      <c r="A22" s="7">
        <v>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</row>
    <row r="23" spans="1:24" x14ac:dyDescent="0.3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</row>
    <row r="24" spans="1:24" x14ac:dyDescent="0.3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</row>
    <row r="25" spans="1:24" x14ac:dyDescent="0.3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</row>
    <row r="26" spans="1:24" x14ac:dyDescent="0.3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</row>
    <row r="27" spans="1:24" x14ac:dyDescent="0.3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</row>
    <row r="29" spans="1:24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40"/>
  <sheetViews>
    <sheetView topLeftCell="A14" zoomScaleNormal="100" workbookViewId="0">
      <selection activeCell="A28" sqref="A28:X40"/>
    </sheetView>
  </sheetViews>
  <sheetFormatPr defaultRowHeight="14.4" x14ac:dyDescent="0.3"/>
  <cols>
    <col min="1" max="1025" width="9.109375" customWidth="1"/>
  </cols>
  <sheetData>
    <row r="1" spans="1:24" x14ac:dyDescent="0.3">
      <c r="A1" s="7" t="s">
        <v>49</v>
      </c>
      <c r="B1" s="7" t="s">
        <v>77</v>
      </c>
      <c r="C1" s="7" t="s">
        <v>78</v>
      </c>
      <c r="D1" s="7" t="s">
        <v>80</v>
      </c>
      <c r="E1" s="7" t="s">
        <v>81</v>
      </c>
      <c r="F1" s="7" t="s">
        <v>82</v>
      </c>
      <c r="G1" s="7" t="s">
        <v>83</v>
      </c>
      <c r="H1" s="7" t="s">
        <v>84</v>
      </c>
      <c r="I1" s="7" t="s">
        <v>85</v>
      </c>
      <c r="J1" s="7" t="s">
        <v>86</v>
      </c>
      <c r="K1" s="7" t="s">
        <v>87</v>
      </c>
      <c r="L1" s="7" t="s">
        <v>88</v>
      </c>
      <c r="M1" s="7" t="s">
        <v>89</v>
      </c>
      <c r="N1" s="7" t="s">
        <v>90</v>
      </c>
      <c r="O1" s="7" t="s">
        <v>91</v>
      </c>
      <c r="P1" s="7" t="s">
        <v>92</v>
      </c>
      <c r="Q1" s="7" t="s">
        <v>93</v>
      </c>
      <c r="R1" s="7" t="s">
        <v>94</v>
      </c>
      <c r="S1" s="7" t="s">
        <v>95</v>
      </c>
      <c r="T1" s="7" t="s">
        <v>96</v>
      </c>
      <c r="U1" s="7" t="s">
        <v>97</v>
      </c>
      <c r="V1" s="7" t="s">
        <v>98</v>
      </c>
      <c r="W1" s="7" t="s">
        <v>99</v>
      </c>
      <c r="X1" s="7" t="s">
        <v>100</v>
      </c>
    </row>
    <row r="2" spans="1:24" x14ac:dyDescent="0.3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</row>
    <row r="3" spans="1:24" x14ac:dyDescent="0.3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</row>
    <row r="4" spans="1:24" x14ac:dyDescent="0.3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</row>
    <row r="5" spans="1:24" x14ac:dyDescent="0.3">
      <c r="A5" s="4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spans="1:24" x14ac:dyDescent="0.3">
      <c r="A6" s="4">
        <v>0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</row>
    <row r="7" spans="1:24" x14ac:dyDescent="0.3">
      <c r="A7" s="4">
        <v>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</row>
    <row r="8" spans="1:24" x14ac:dyDescent="0.3">
      <c r="A8" s="4">
        <v>0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</row>
    <row r="9" spans="1:24" x14ac:dyDescent="0.3">
      <c r="A9" s="4">
        <v>0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</row>
    <row r="10" spans="1:24" x14ac:dyDescent="0.3">
      <c r="A10" s="4">
        <v>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</row>
    <row r="11" spans="1:24" x14ac:dyDescent="0.3">
      <c r="A11" s="4">
        <v>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</row>
    <row r="12" spans="1:24" x14ac:dyDescent="0.3">
      <c r="A12" s="4">
        <v>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</row>
    <row r="13" spans="1:24" x14ac:dyDescent="0.3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</row>
    <row r="14" spans="1:24" x14ac:dyDescent="0.3">
      <c r="A14" s="4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</row>
    <row r="15" spans="1:24" x14ac:dyDescent="0.3">
      <c r="A15" s="4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</row>
    <row r="16" spans="1:24" x14ac:dyDescent="0.3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</row>
    <row r="17" spans="1:24" x14ac:dyDescent="0.3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</row>
    <row r="18" spans="1:24" x14ac:dyDescent="0.3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</row>
    <row r="19" spans="1:24" x14ac:dyDescent="0.3">
      <c r="A19" s="4">
        <v>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</row>
    <row r="20" spans="1:24" x14ac:dyDescent="0.3">
      <c r="A20" s="4">
        <v>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</row>
    <row r="21" spans="1:24" x14ac:dyDescent="0.3">
      <c r="A21" s="4">
        <v>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</row>
    <row r="22" spans="1:24" x14ac:dyDescent="0.3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</row>
    <row r="23" spans="1:24" x14ac:dyDescent="0.3">
      <c r="A23" s="4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</row>
    <row r="24" spans="1:24" x14ac:dyDescent="0.3">
      <c r="A24" s="4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</row>
    <row r="25" spans="1:24" x14ac:dyDescent="0.3">
      <c r="A25" s="4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</row>
    <row r="26" spans="1:24" x14ac:dyDescent="0.3">
      <c r="A26" s="4">
        <v>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</row>
    <row r="27" spans="1:24" x14ac:dyDescent="0.3">
      <c r="A27" s="4">
        <v>0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</row>
    <row r="28" spans="1:2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"/>
  <sheetViews>
    <sheetView zoomScaleNormal="100" workbookViewId="0">
      <selection activeCell="K5" sqref="K5"/>
    </sheetView>
  </sheetViews>
  <sheetFormatPr defaultRowHeight="14.4" x14ac:dyDescent="0.3"/>
  <cols>
    <col min="1" max="1" width="9" customWidth="1"/>
    <col min="2" max="2" width="11.88671875" customWidth="1"/>
    <col min="3" max="3" width="8.109375" customWidth="1"/>
    <col min="4" max="4" width="7.6640625" customWidth="1"/>
    <col min="5" max="5" width="14.109375" customWidth="1"/>
    <col min="6" max="6" width="16.5546875" customWidth="1"/>
    <col min="7" max="7" width="14.6640625" customWidth="1"/>
    <col min="8" max="8" width="17.109375" customWidth="1"/>
    <col min="9" max="12" width="9.109375" customWidth="1"/>
    <col min="13" max="13" width="14.21875" bestFit="1" customWidth="1"/>
    <col min="14" max="1025" width="9.109375" customWidth="1"/>
  </cols>
  <sheetData>
    <row r="1" spans="1:13" x14ac:dyDescent="0.3">
      <c r="A1" s="2" t="s">
        <v>57</v>
      </c>
      <c r="B1" s="2" t="s">
        <v>5</v>
      </c>
      <c r="C1" s="2" t="s">
        <v>58</v>
      </c>
      <c r="D1" s="2" t="s">
        <v>59</v>
      </c>
      <c r="E1" s="2" t="s">
        <v>60</v>
      </c>
      <c r="F1" s="12" t="s">
        <v>61</v>
      </c>
      <c r="G1" s="2" t="s">
        <v>62</v>
      </c>
      <c r="H1" s="12" t="s">
        <v>63</v>
      </c>
      <c r="I1" s="2" t="s">
        <v>64</v>
      </c>
      <c r="J1" s="2" t="s">
        <v>65</v>
      </c>
      <c r="K1" s="2" t="s">
        <v>101</v>
      </c>
      <c r="L1" s="2" t="s">
        <v>102</v>
      </c>
      <c r="M1" s="13" t="s">
        <v>119</v>
      </c>
    </row>
    <row r="2" spans="1:13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3">
      <c r="I5" s="6"/>
      <c r="J5" s="7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41BA0-534F-4112-AC7F-117D4C19DDC2}">
  <dimension ref="A1:V11"/>
  <sheetViews>
    <sheetView workbookViewId="0">
      <selection activeCell="M8" sqref="M8"/>
    </sheetView>
  </sheetViews>
  <sheetFormatPr defaultRowHeight="14.4" x14ac:dyDescent="0.3"/>
  <cols>
    <col min="1" max="1" width="6.6640625" bestFit="1" customWidth="1"/>
    <col min="2" max="2" width="12.33203125" bestFit="1" customWidth="1"/>
    <col min="3" max="3" width="8" bestFit="1" customWidth="1"/>
    <col min="4" max="4" width="7.33203125" bestFit="1" customWidth="1"/>
    <col min="5" max="5" width="10.33203125" bestFit="1" customWidth="1"/>
    <col min="6" max="6" width="13.5546875" bestFit="1" customWidth="1"/>
    <col min="7" max="7" width="12.33203125" bestFit="1" customWidth="1"/>
    <col min="8" max="8" width="14.44140625" bestFit="1" customWidth="1"/>
    <col min="9" max="9" width="9" bestFit="1" customWidth="1"/>
    <col min="10" max="10" width="8.109375" bestFit="1" customWidth="1"/>
    <col min="13" max="13" width="19.5546875" bestFit="1" customWidth="1"/>
    <col min="14" max="14" width="22.33203125" bestFit="1" customWidth="1"/>
    <col min="15" max="15" width="16.44140625" bestFit="1" customWidth="1"/>
    <col min="16" max="16" width="14.88671875" bestFit="1" customWidth="1"/>
    <col min="17" max="17" width="12.5546875" bestFit="1" customWidth="1"/>
    <col min="18" max="18" width="6.77734375" bestFit="1" customWidth="1"/>
    <col min="19" max="19" width="8.21875" bestFit="1" customWidth="1"/>
    <col min="20" max="20" width="6.33203125" bestFit="1" customWidth="1"/>
    <col min="21" max="21" width="18.21875" bestFit="1" customWidth="1"/>
    <col min="22" max="22" width="10.33203125" bestFit="1" customWidth="1"/>
  </cols>
  <sheetData>
    <row r="1" spans="1:22" x14ac:dyDescent="0.3">
      <c r="A1" s="7" t="s">
        <v>103</v>
      </c>
      <c r="B1" s="7" t="s">
        <v>104</v>
      </c>
      <c r="C1" s="7" t="s">
        <v>105</v>
      </c>
      <c r="D1" s="7" t="s">
        <v>106</v>
      </c>
      <c r="E1" s="7" t="s">
        <v>120</v>
      </c>
      <c r="F1" s="7" t="s">
        <v>111</v>
      </c>
      <c r="G1" s="7" t="s">
        <v>121</v>
      </c>
      <c r="H1" s="7" t="s">
        <v>112</v>
      </c>
      <c r="I1" s="7" t="s">
        <v>107</v>
      </c>
      <c r="J1" s="7" t="s">
        <v>108</v>
      </c>
      <c r="K1" s="7" t="s">
        <v>109</v>
      </c>
      <c r="L1" s="7" t="s">
        <v>110</v>
      </c>
      <c r="M1" s="7" t="s">
        <v>113</v>
      </c>
      <c r="N1" s="7" t="s">
        <v>114</v>
      </c>
      <c r="O1" s="7" t="s">
        <v>115</v>
      </c>
      <c r="P1" s="7" t="s">
        <v>117</v>
      </c>
      <c r="Q1" s="7" t="s">
        <v>116</v>
      </c>
      <c r="R1" s="7" t="s">
        <v>122</v>
      </c>
      <c r="S1" s="7" t="s">
        <v>123</v>
      </c>
      <c r="T1" s="7" t="s">
        <v>43</v>
      </c>
      <c r="U1" s="7" t="s">
        <v>124</v>
      </c>
      <c r="V1" s="7" t="s">
        <v>125</v>
      </c>
    </row>
    <row r="2" spans="1:22" x14ac:dyDescent="0.3">
      <c r="A2" s="7"/>
      <c r="B2" s="7"/>
      <c r="C2" s="7"/>
      <c r="D2" s="6"/>
      <c r="E2" s="6"/>
      <c r="F2" s="6"/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3">
      <c r="A3" s="7"/>
      <c r="B3" s="7"/>
      <c r="C3" s="7"/>
      <c r="D3" s="6"/>
      <c r="E3" s="6"/>
      <c r="F3" s="6"/>
      <c r="G3" s="6"/>
      <c r="H3" s="6"/>
      <c r="I3" s="6"/>
      <c r="J3" s="6"/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x14ac:dyDescent="0.3">
      <c r="A4" s="7"/>
      <c r="B4" s="7"/>
      <c r="C4" s="7"/>
      <c r="D4" s="6"/>
      <c r="E4" s="6"/>
      <c r="F4" s="6"/>
      <c r="G4" s="6"/>
      <c r="H4" s="6"/>
      <c r="I4" s="7"/>
      <c r="J4" s="7"/>
      <c r="K4" s="6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x14ac:dyDescent="0.3">
      <c r="A5" s="7"/>
      <c r="B5" s="7"/>
      <c r="C5" s="7"/>
      <c r="D5" s="6"/>
      <c r="E5" s="6"/>
      <c r="F5" s="6"/>
      <c r="G5" s="6"/>
      <c r="H5" s="6"/>
      <c r="I5" s="7"/>
      <c r="J5" s="7"/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8" spans="1:22" x14ac:dyDescent="0.3">
      <c r="K8" s="7"/>
    </row>
    <row r="9" spans="1:22" x14ac:dyDescent="0.3">
      <c r="K9" s="7"/>
    </row>
    <row r="10" spans="1:22" x14ac:dyDescent="0.3">
      <c r="K10" s="7"/>
    </row>
    <row r="11" spans="1:22" x14ac:dyDescent="0.3">
      <c r="K11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2"/>
  <sheetViews>
    <sheetView zoomScaleNormal="100" workbookViewId="0">
      <selection activeCell="L3" sqref="L3"/>
    </sheetView>
  </sheetViews>
  <sheetFormatPr defaultRowHeight="14.4" x14ac:dyDescent="0.3"/>
  <cols>
    <col min="1" max="1025" width="9.109375" customWidth="1"/>
  </cols>
  <sheetData>
    <row r="1" spans="1:1" x14ac:dyDescent="0.3">
      <c r="A1" t="s">
        <v>66</v>
      </c>
    </row>
    <row r="2" spans="1:1" x14ac:dyDescent="0.3">
      <c r="A2">
        <v>1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zoomScaleNormal="100" workbookViewId="0"/>
  </sheetViews>
  <sheetFormatPr defaultRowHeight="14.4" x14ac:dyDescent="0.3"/>
  <cols>
    <col min="1" max="1" width="8.5546875" customWidth="1"/>
    <col min="2" max="2" width="12" bestFit="1" customWidth="1"/>
    <col min="3" max="3" width="10.6640625" bestFit="1" customWidth="1"/>
    <col min="4" max="4" width="10.44140625" bestFit="1" customWidth="1"/>
    <col min="5" max="5" width="15.88671875" bestFit="1" customWidth="1"/>
    <col min="6" max="6" width="18.6640625" bestFit="1" customWidth="1"/>
    <col min="7" max="7" width="15.33203125" bestFit="1" customWidth="1"/>
    <col min="8" max="8" width="18.109375" bestFit="1" customWidth="1"/>
    <col min="9" max="9" width="11.88671875" customWidth="1"/>
    <col min="10" max="1025" width="8.5546875" customWidth="1"/>
  </cols>
  <sheetData>
    <row r="1" spans="1:8" x14ac:dyDescent="0.3">
      <c r="A1" t="s">
        <v>4</v>
      </c>
      <c r="B1" t="s">
        <v>5</v>
      </c>
      <c r="C1" t="s">
        <v>70</v>
      </c>
      <c r="D1" t="s">
        <v>71</v>
      </c>
      <c r="E1" t="s">
        <v>73</v>
      </c>
      <c r="F1" t="s">
        <v>74</v>
      </c>
      <c r="G1" t="s">
        <v>72</v>
      </c>
      <c r="H1" t="s">
        <v>75</v>
      </c>
    </row>
    <row r="2" spans="1:8" x14ac:dyDescent="0.3">
      <c r="A2">
        <v>1</v>
      </c>
      <c r="B2" s="7">
        <v>21</v>
      </c>
      <c r="C2" s="7">
        <v>646</v>
      </c>
      <c r="D2" s="7">
        <v>129.19999999999999</v>
      </c>
      <c r="E2" s="7">
        <v>646</v>
      </c>
      <c r="F2" s="7">
        <v>646</v>
      </c>
      <c r="G2" s="8">
        <v>2</v>
      </c>
      <c r="H2" s="8">
        <v>2</v>
      </c>
    </row>
    <row r="3" spans="1:8" x14ac:dyDescent="0.3">
      <c r="A3">
        <v>2</v>
      </c>
      <c r="B3" s="7">
        <v>22</v>
      </c>
      <c r="C3" s="7">
        <v>725</v>
      </c>
      <c r="D3" s="7">
        <v>145</v>
      </c>
      <c r="E3" s="7">
        <v>725</v>
      </c>
      <c r="F3" s="7">
        <v>725</v>
      </c>
      <c r="G3" s="8">
        <v>2</v>
      </c>
      <c r="H3" s="8">
        <v>2</v>
      </c>
    </row>
    <row r="4" spans="1:8" x14ac:dyDescent="0.3">
      <c r="A4" s="7">
        <v>3</v>
      </c>
      <c r="B4" s="7">
        <v>23</v>
      </c>
      <c r="C4" s="7">
        <v>652</v>
      </c>
      <c r="D4" s="7">
        <v>130.4</v>
      </c>
      <c r="E4" s="7">
        <v>652</v>
      </c>
      <c r="F4" s="7">
        <v>652</v>
      </c>
      <c r="G4" s="8">
        <v>2</v>
      </c>
      <c r="H4" s="8">
        <v>2</v>
      </c>
    </row>
    <row r="5" spans="1:8" x14ac:dyDescent="0.3">
      <c r="A5" s="7">
        <v>4</v>
      </c>
      <c r="B5" s="7">
        <v>24</v>
      </c>
      <c r="C5" s="7">
        <v>508</v>
      </c>
      <c r="D5" s="7">
        <v>101.6</v>
      </c>
      <c r="E5" s="7">
        <v>508</v>
      </c>
      <c r="F5" s="7">
        <v>508</v>
      </c>
      <c r="G5" s="8">
        <v>2</v>
      </c>
      <c r="H5" s="8">
        <v>2</v>
      </c>
    </row>
    <row r="6" spans="1:8" x14ac:dyDescent="0.3">
      <c r="A6" s="7">
        <v>5</v>
      </c>
      <c r="B6" s="7">
        <v>25</v>
      </c>
      <c r="C6" s="7">
        <v>687</v>
      </c>
      <c r="D6" s="7">
        <v>137.4</v>
      </c>
      <c r="E6" s="7">
        <v>687</v>
      </c>
      <c r="F6" s="7">
        <v>687</v>
      </c>
      <c r="G6" s="8">
        <v>2</v>
      </c>
      <c r="H6" s="8">
        <v>2</v>
      </c>
    </row>
    <row r="7" spans="1:8" x14ac:dyDescent="0.3">
      <c r="A7" s="7">
        <v>6</v>
      </c>
      <c r="B7" s="7">
        <v>26</v>
      </c>
      <c r="C7" s="7">
        <v>580</v>
      </c>
      <c r="D7" s="7">
        <v>116</v>
      </c>
      <c r="E7" s="7">
        <v>580</v>
      </c>
      <c r="F7" s="7">
        <v>580</v>
      </c>
      <c r="G7" s="8">
        <v>2</v>
      </c>
      <c r="H7" s="8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7"/>
  <sheetViews>
    <sheetView zoomScaleNormal="100" workbookViewId="0">
      <selection activeCell="A2" sqref="A2:A7"/>
    </sheetView>
  </sheetViews>
  <sheetFormatPr defaultRowHeight="14.4" x14ac:dyDescent="0.3"/>
  <cols>
    <col min="1" max="1025" width="9.109375" customWidth="1"/>
  </cols>
  <sheetData>
    <row r="1" spans="1:24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7"/>
  <sheetViews>
    <sheetView zoomScaleNormal="100" workbookViewId="0">
      <selection activeCell="A8" sqref="A8:X16"/>
    </sheetView>
  </sheetViews>
  <sheetFormatPr defaultRowHeight="14.4" x14ac:dyDescent="0.3"/>
  <cols>
    <col min="1" max="1025" width="9.109375" customWidth="1"/>
  </cols>
  <sheetData>
    <row r="1" spans="1:24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</sheetData>
  <phoneticPr fontId="5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zoomScaleNormal="100" workbookViewId="0">
      <selection activeCell="J20" sqref="J20"/>
    </sheetView>
  </sheetViews>
  <sheetFormatPr defaultRowHeight="14.4" x14ac:dyDescent="0.3"/>
  <cols>
    <col min="1" max="1" width="12.88671875" customWidth="1"/>
    <col min="2" max="1025" width="9.109375" customWidth="1"/>
  </cols>
  <sheetData>
    <row r="1" spans="1:3" x14ac:dyDescent="0.3">
      <c r="A1" t="s">
        <v>67</v>
      </c>
      <c r="B1" t="s">
        <v>68</v>
      </c>
      <c r="C1" t="s">
        <v>69</v>
      </c>
    </row>
    <row r="2" spans="1:3" x14ac:dyDescent="0.3">
      <c r="A2">
        <v>2500</v>
      </c>
      <c r="B2">
        <v>9999</v>
      </c>
      <c r="C2">
        <v>1250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8"/>
  <sheetViews>
    <sheetView zoomScaleNormal="100" workbookViewId="0">
      <selection activeCell="A8" sqref="A8:Y10"/>
    </sheetView>
  </sheetViews>
  <sheetFormatPr defaultRowHeight="14.4" x14ac:dyDescent="0.3"/>
  <cols>
    <col min="1" max="1" width="8.5546875" customWidth="1"/>
    <col min="2" max="2" width="15.44140625" customWidth="1"/>
    <col min="3" max="3" width="16.33203125" customWidth="1"/>
    <col min="4" max="4" width="8.5546875" customWidth="1"/>
    <col min="5" max="5" width="14.44140625" customWidth="1"/>
    <col min="6" max="6" width="9.109375" customWidth="1"/>
    <col min="7" max="19" width="8.5546875" customWidth="1"/>
    <col min="20" max="20" width="9.44140625" customWidth="1"/>
    <col min="21" max="1023" width="8.5546875" customWidth="1"/>
    <col min="1024" max="1025" width="9.109375" customWidth="1"/>
  </cols>
  <sheetData>
    <row r="1" spans="1:2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</row>
    <row r="2" spans="1:25" x14ac:dyDescent="0.3">
      <c r="A2" s="5">
        <v>1</v>
      </c>
      <c r="B2">
        <v>9150</v>
      </c>
      <c r="C2">
        <v>27450</v>
      </c>
      <c r="D2" s="5">
        <v>5</v>
      </c>
      <c r="E2" s="5">
        <v>152.5</v>
      </c>
      <c r="F2" s="7">
        <v>129.20000000000002</v>
      </c>
      <c r="G2" s="7">
        <f t="shared" ref="G2:G7" si="0">F2+((1/3)*(I2-F2))</f>
        <v>301.4666666666667</v>
      </c>
      <c r="H2" s="7">
        <f t="shared" ref="H2:H7" si="1">G2+((1/3)*(I2-F2))</f>
        <v>473.73333333333335</v>
      </c>
      <c r="I2" s="7">
        <v>646</v>
      </c>
      <c r="J2" s="7">
        <v>646</v>
      </c>
      <c r="K2" s="7">
        <v>646</v>
      </c>
      <c r="L2" s="7">
        <f t="shared" ref="L2:L7" si="2">SUM($Y2+($X2*$F2)+($W2*$F2*$F2))</f>
        <v>38263.960000000006</v>
      </c>
      <c r="M2" s="7">
        <f t="shared" ref="M2:M7" si="3">SUM(R2*(G2-F2))+L2</f>
        <v>166774.89333333337</v>
      </c>
      <c r="N2" s="7">
        <f t="shared" ref="N2:N7" si="4">SUM(S2*(H2-G2))+M2</f>
        <v>384313.24000000005</v>
      </c>
      <c r="O2" s="7">
        <f t="shared" ref="O2:O7" si="5">SUM(T2*(I2-H2))+N2</f>
        <v>690879</v>
      </c>
      <c r="P2" s="7">
        <f t="shared" ref="P2:P7" si="6">SUM(U2*(J2-I2))+O2</f>
        <v>690879</v>
      </c>
      <c r="Q2" s="7">
        <f t="shared" ref="Q2:Q7" si="7">SUM(V2*(K2-J2))+P2</f>
        <v>690879</v>
      </c>
      <c r="R2" s="5">
        <v>746.00000000000011</v>
      </c>
      <c r="S2" s="5">
        <v>1262.8000000000002</v>
      </c>
      <c r="T2" s="5">
        <v>1779.6</v>
      </c>
      <c r="U2" s="5">
        <v>0</v>
      </c>
      <c r="V2" s="5">
        <v>0</v>
      </c>
      <c r="W2" s="6">
        <v>1.5</v>
      </c>
      <c r="X2" s="6">
        <v>100</v>
      </c>
      <c r="Y2" s="6">
        <v>305</v>
      </c>
    </row>
    <row r="3" spans="1:25" x14ac:dyDescent="0.3">
      <c r="A3" s="5">
        <v>1</v>
      </c>
      <c r="B3">
        <v>9030</v>
      </c>
      <c r="C3">
        <v>27090</v>
      </c>
      <c r="D3" s="5">
        <v>5</v>
      </c>
      <c r="E3" s="5">
        <v>150.5</v>
      </c>
      <c r="F3" s="7">
        <v>145</v>
      </c>
      <c r="G3" s="7">
        <f t="shared" si="0"/>
        <v>338.33333333333331</v>
      </c>
      <c r="H3" s="7">
        <f t="shared" si="1"/>
        <v>531.66666666666663</v>
      </c>
      <c r="I3" s="7">
        <v>725</v>
      </c>
      <c r="J3" s="7">
        <v>725</v>
      </c>
      <c r="K3" s="7">
        <v>725</v>
      </c>
      <c r="L3" s="7">
        <f t="shared" si="2"/>
        <v>68523.5</v>
      </c>
      <c r="M3" s="7">
        <f t="shared" si="3"/>
        <v>296850.16666666663</v>
      </c>
      <c r="N3" s="7">
        <f t="shared" si="4"/>
        <v>682163.5</v>
      </c>
      <c r="O3" s="7">
        <f t="shared" si="5"/>
        <v>1224463.5</v>
      </c>
      <c r="P3" s="7">
        <f t="shared" si="6"/>
        <v>1224463.5</v>
      </c>
      <c r="Q3" s="7">
        <f t="shared" si="7"/>
        <v>1224463.5</v>
      </c>
      <c r="R3" s="5">
        <v>1181</v>
      </c>
      <c r="S3" s="5">
        <v>1993</v>
      </c>
      <c r="T3" s="5">
        <v>2805</v>
      </c>
      <c r="U3" s="5">
        <v>0</v>
      </c>
      <c r="V3" s="5">
        <v>0</v>
      </c>
      <c r="W3" s="6">
        <v>2.1</v>
      </c>
      <c r="X3" s="6">
        <v>166</v>
      </c>
      <c r="Y3" s="6">
        <v>301</v>
      </c>
    </row>
    <row r="4" spans="1:25" x14ac:dyDescent="0.3">
      <c r="A4" s="5">
        <v>1</v>
      </c>
      <c r="B4">
        <v>6000</v>
      </c>
      <c r="C4">
        <v>18000</v>
      </c>
      <c r="D4" s="5">
        <v>5</v>
      </c>
      <c r="E4" s="5">
        <v>100</v>
      </c>
      <c r="F4" s="7">
        <v>130.4</v>
      </c>
      <c r="G4" s="7">
        <f t="shared" si="0"/>
        <v>304.26666666666665</v>
      </c>
      <c r="H4" s="7">
        <f t="shared" si="1"/>
        <v>478.13333333333333</v>
      </c>
      <c r="I4" s="7">
        <v>652</v>
      </c>
      <c r="J4" s="7">
        <v>652</v>
      </c>
      <c r="K4" s="7">
        <v>652</v>
      </c>
      <c r="L4" s="7">
        <f t="shared" si="2"/>
        <v>1804.4416000000001</v>
      </c>
      <c r="M4" s="7">
        <f t="shared" si="3"/>
        <v>4472.7153777777776</v>
      </c>
      <c r="N4" s="7">
        <f t="shared" si="4"/>
        <v>7745.5815111111106</v>
      </c>
      <c r="O4" s="7">
        <f t="shared" si="5"/>
        <v>11623.039999999999</v>
      </c>
      <c r="P4" s="7">
        <f t="shared" si="6"/>
        <v>11623.039999999999</v>
      </c>
      <c r="Q4" s="7">
        <f t="shared" si="7"/>
        <v>11623.039999999999</v>
      </c>
      <c r="R4" s="5">
        <v>15.346666666666668</v>
      </c>
      <c r="S4" s="5">
        <v>18.823999999999998</v>
      </c>
      <c r="T4" s="5">
        <v>22.301333333333332</v>
      </c>
      <c r="U4" s="5">
        <v>0</v>
      </c>
      <c r="V4" s="5">
        <v>0</v>
      </c>
      <c r="W4" s="6">
        <v>0.01</v>
      </c>
      <c r="X4" s="6">
        <v>11</v>
      </c>
      <c r="Y4" s="6">
        <v>200</v>
      </c>
    </row>
    <row r="5" spans="1:25" x14ac:dyDescent="0.3">
      <c r="A5" s="5">
        <v>1</v>
      </c>
      <c r="B5">
        <v>9690</v>
      </c>
      <c r="C5">
        <v>29070</v>
      </c>
      <c r="D5" s="5">
        <v>5</v>
      </c>
      <c r="E5" s="5">
        <v>161.5</v>
      </c>
      <c r="F5" s="7">
        <v>101.60000000000001</v>
      </c>
      <c r="G5" s="7">
        <f t="shared" si="0"/>
        <v>237.06666666666666</v>
      </c>
      <c r="H5" s="7">
        <f t="shared" si="1"/>
        <v>372.5333333333333</v>
      </c>
      <c r="I5" s="7">
        <v>508</v>
      </c>
      <c r="J5" s="7">
        <v>508</v>
      </c>
      <c r="K5" s="7">
        <v>508</v>
      </c>
      <c r="L5" s="7">
        <f t="shared" si="2"/>
        <v>2975.9792000000002</v>
      </c>
      <c r="M5" s="7">
        <f t="shared" si="3"/>
        <v>8761.3089777777768</v>
      </c>
      <c r="N5" s="7">
        <f t="shared" si="4"/>
        <v>17115.809244444441</v>
      </c>
      <c r="O5" s="7">
        <f t="shared" si="5"/>
        <v>28039.480000000003</v>
      </c>
      <c r="P5" s="7">
        <f t="shared" si="6"/>
        <v>28039.480000000003</v>
      </c>
      <c r="Q5" s="7">
        <f t="shared" si="7"/>
        <v>28039.480000000003</v>
      </c>
      <c r="R5" s="5">
        <v>42.706666666666671</v>
      </c>
      <c r="S5" s="5">
        <v>61.671999999999997</v>
      </c>
      <c r="T5" s="5">
        <v>80.637333333333345</v>
      </c>
      <c r="U5" s="5">
        <v>0</v>
      </c>
      <c r="V5" s="5">
        <v>0</v>
      </c>
      <c r="W5" s="6">
        <v>7.0000000000000007E-2</v>
      </c>
      <c r="X5" s="6">
        <v>19</v>
      </c>
      <c r="Y5" s="6">
        <v>323</v>
      </c>
    </row>
    <row r="6" spans="1:25" x14ac:dyDescent="0.3">
      <c r="A6" s="5">
        <v>1</v>
      </c>
      <c r="B6">
        <v>70560</v>
      </c>
      <c r="C6">
        <v>211680</v>
      </c>
      <c r="D6" s="5">
        <v>5</v>
      </c>
      <c r="E6" s="5">
        <v>1176</v>
      </c>
      <c r="F6" s="7">
        <v>137.4</v>
      </c>
      <c r="G6" s="7">
        <f t="shared" si="0"/>
        <v>320.60000000000002</v>
      </c>
      <c r="H6" s="7">
        <f t="shared" si="1"/>
        <v>503.8</v>
      </c>
      <c r="I6" s="7">
        <v>687</v>
      </c>
      <c r="J6" s="7">
        <v>687</v>
      </c>
      <c r="K6" s="7">
        <v>687</v>
      </c>
      <c r="L6" s="7">
        <f t="shared" si="2"/>
        <v>25191.727200000001</v>
      </c>
      <c r="M6" s="7">
        <f t="shared" si="3"/>
        <v>68566.159199999995</v>
      </c>
      <c r="N6" s="7">
        <f t="shared" si="4"/>
        <v>126707.97679999999</v>
      </c>
      <c r="O6" s="7">
        <f t="shared" si="5"/>
        <v>199617.18</v>
      </c>
      <c r="P6" s="7">
        <f t="shared" si="6"/>
        <v>199617.18</v>
      </c>
      <c r="Q6" s="7">
        <f t="shared" si="7"/>
        <v>199617.18</v>
      </c>
      <c r="R6" s="5">
        <v>236.76</v>
      </c>
      <c r="S6" s="5">
        <v>317.36799999999999</v>
      </c>
      <c r="T6" s="5">
        <v>397.976</v>
      </c>
      <c r="U6" s="5">
        <v>0</v>
      </c>
      <c r="V6" s="5">
        <v>0</v>
      </c>
      <c r="W6" s="6">
        <v>0.22</v>
      </c>
      <c r="X6" s="6">
        <v>136</v>
      </c>
      <c r="Y6" s="6">
        <v>2352</v>
      </c>
    </row>
    <row r="7" spans="1:25" x14ac:dyDescent="0.3">
      <c r="A7" s="5">
        <v>1</v>
      </c>
      <c r="B7">
        <v>13320</v>
      </c>
      <c r="C7">
        <v>39960</v>
      </c>
      <c r="D7" s="5">
        <v>5</v>
      </c>
      <c r="E7" s="5">
        <v>222</v>
      </c>
      <c r="F7" s="7">
        <v>116</v>
      </c>
      <c r="G7" s="7">
        <f t="shared" si="0"/>
        <v>270.66666666666663</v>
      </c>
      <c r="H7" s="7">
        <f t="shared" si="1"/>
        <v>425.33333333333326</v>
      </c>
      <c r="I7" s="7">
        <v>580</v>
      </c>
      <c r="J7" s="7">
        <v>580</v>
      </c>
      <c r="K7" s="7">
        <v>580</v>
      </c>
      <c r="L7" s="7">
        <f t="shared" si="2"/>
        <v>2689.7599999999998</v>
      </c>
      <c r="M7" s="7">
        <f t="shared" si="3"/>
        <v>6102.7377777777765</v>
      </c>
      <c r="N7" s="7">
        <f t="shared" si="4"/>
        <v>9994.1511111111085</v>
      </c>
      <c r="O7" s="7">
        <f t="shared" si="5"/>
        <v>14364</v>
      </c>
      <c r="P7" s="7">
        <f t="shared" si="6"/>
        <v>14364</v>
      </c>
      <c r="Q7" s="7">
        <f t="shared" si="7"/>
        <v>14364</v>
      </c>
      <c r="R7" s="5">
        <v>22.066666666666666</v>
      </c>
      <c r="S7" s="5">
        <v>25.16</v>
      </c>
      <c r="T7" s="5">
        <v>28.25333333333333</v>
      </c>
      <c r="U7" s="5">
        <v>0</v>
      </c>
      <c r="V7" s="5">
        <v>0</v>
      </c>
      <c r="W7" s="6">
        <v>0.01</v>
      </c>
      <c r="X7" s="6">
        <v>18.2</v>
      </c>
      <c r="Y7" s="6">
        <v>444</v>
      </c>
    </row>
    <row r="9" spans="1:25" x14ac:dyDescent="0.3">
      <c r="B9" s="7"/>
      <c r="C9" s="8"/>
    </row>
    <row r="10" spans="1:25" x14ac:dyDescent="0.3">
      <c r="B10" s="7"/>
      <c r="C10" s="8"/>
    </row>
    <row r="11" spans="1:25" x14ac:dyDescent="0.3">
      <c r="B11" s="7"/>
      <c r="C11" s="8"/>
    </row>
    <row r="12" spans="1:25" x14ac:dyDescent="0.3">
      <c r="B12" s="7"/>
      <c r="C12" s="8"/>
    </row>
    <row r="13" spans="1:25" x14ac:dyDescent="0.3">
      <c r="B13" s="7"/>
      <c r="C13" s="8"/>
    </row>
    <row r="14" spans="1:25" x14ac:dyDescent="0.3">
      <c r="B14" s="7"/>
      <c r="C14" s="8"/>
    </row>
    <row r="15" spans="1:25" x14ac:dyDescent="0.3">
      <c r="B15" s="7"/>
      <c r="C15" s="8"/>
    </row>
    <row r="16" spans="1:25" x14ac:dyDescent="0.3">
      <c r="B16" s="7"/>
      <c r="C16" s="8"/>
    </row>
    <row r="17" spans="2:3" x14ac:dyDescent="0.3">
      <c r="B17" s="7"/>
      <c r="C17" s="8"/>
    </row>
    <row r="18" spans="2:3" x14ac:dyDescent="0.3">
      <c r="B18" s="7"/>
      <c r="C18" s="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"/>
  <sheetViews>
    <sheetView zoomScaleNormal="100" workbookViewId="0">
      <selection activeCell="A8" sqref="A8:P10"/>
    </sheetView>
  </sheetViews>
  <sheetFormatPr defaultRowHeight="14.4" x14ac:dyDescent="0.3"/>
  <cols>
    <col min="1" max="1" width="16" customWidth="1"/>
    <col min="2" max="2" width="20.109375" customWidth="1"/>
    <col min="3" max="3" width="16" customWidth="1"/>
    <col min="4" max="4" width="18.109375" customWidth="1"/>
    <col min="5" max="5" width="13.109375" customWidth="1"/>
    <col min="6" max="6" width="11.5546875" customWidth="1"/>
    <col min="7" max="7" width="22.44140625" customWidth="1"/>
    <col min="8" max="8" width="11.5546875" customWidth="1"/>
    <col min="9" max="9" width="11.44140625"/>
    <col min="10" max="10" width="13.6640625" customWidth="1"/>
    <col min="11" max="11" width="10.109375" customWidth="1"/>
    <col min="12" max="12" width="6.88671875" bestFit="1" customWidth="1"/>
    <col min="13" max="13" width="20" bestFit="1" customWidth="1"/>
    <col min="14" max="14" width="22.33203125" bestFit="1" customWidth="1"/>
    <col min="15" max="15" width="6" bestFit="1" customWidth="1"/>
    <col min="16" max="1025" width="8.5546875" customWidth="1"/>
  </cols>
  <sheetData>
    <row r="1" spans="1:16" x14ac:dyDescent="0.3">
      <c r="A1" s="9" t="s">
        <v>32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10" t="s">
        <v>38</v>
      </c>
      <c r="H1" s="10" t="s">
        <v>39</v>
      </c>
      <c r="I1" s="9" t="s">
        <v>40</v>
      </c>
      <c r="J1" s="9" t="s">
        <v>41</v>
      </c>
      <c r="K1" s="9" t="s">
        <v>42</v>
      </c>
      <c r="L1" s="9" t="s">
        <v>43</v>
      </c>
      <c r="M1" s="9" t="s">
        <v>44</v>
      </c>
      <c r="N1" s="9" t="s">
        <v>76</v>
      </c>
      <c r="O1" s="9" t="s">
        <v>118</v>
      </c>
      <c r="P1" s="9" t="s">
        <v>6</v>
      </c>
    </row>
    <row r="2" spans="1:16" x14ac:dyDescent="0.3">
      <c r="A2" s="9">
        <v>0</v>
      </c>
      <c r="B2" s="9">
        <v>0</v>
      </c>
      <c r="C2" s="9">
        <v>0</v>
      </c>
      <c r="D2" s="9">
        <v>-3</v>
      </c>
      <c r="E2" s="9">
        <v>50</v>
      </c>
      <c r="F2" s="9">
        <v>1000</v>
      </c>
      <c r="G2" s="9">
        <v>646</v>
      </c>
      <c r="H2" s="9">
        <v>0</v>
      </c>
      <c r="I2" s="9">
        <v>0</v>
      </c>
      <c r="J2" s="9">
        <v>0.04</v>
      </c>
      <c r="K2" s="9">
        <v>323</v>
      </c>
      <c r="L2" s="9">
        <v>7</v>
      </c>
      <c r="M2" s="9">
        <v>3.3000000000000002E-2</v>
      </c>
      <c r="N2" s="9">
        <v>64.600000000000009</v>
      </c>
      <c r="O2" s="11">
        <f t="shared" ref="O2:O7" si="0">1-M2</f>
        <v>0.96699999999999997</v>
      </c>
      <c r="P2" s="9">
        <v>646</v>
      </c>
    </row>
    <row r="3" spans="1:16" x14ac:dyDescent="0.3">
      <c r="A3" s="9">
        <v>0</v>
      </c>
      <c r="B3" s="9">
        <v>0</v>
      </c>
      <c r="C3" s="9">
        <v>0</v>
      </c>
      <c r="D3" s="9">
        <v>-3</v>
      </c>
      <c r="E3" s="9">
        <v>50</v>
      </c>
      <c r="F3" s="9">
        <v>1000</v>
      </c>
      <c r="G3" s="9">
        <v>725</v>
      </c>
      <c r="H3" s="9">
        <v>0</v>
      </c>
      <c r="I3" s="9">
        <v>0</v>
      </c>
      <c r="J3" s="9">
        <v>0.04</v>
      </c>
      <c r="K3" s="9">
        <v>362.5</v>
      </c>
      <c r="L3" s="9">
        <v>7</v>
      </c>
      <c r="M3" s="9">
        <v>3.3000000000000002E-2</v>
      </c>
      <c r="N3" s="9">
        <v>72.5</v>
      </c>
      <c r="O3" s="11">
        <f t="shared" si="0"/>
        <v>0.96699999999999997</v>
      </c>
      <c r="P3" s="9">
        <v>725</v>
      </c>
    </row>
    <row r="4" spans="1:16" x14ac:dyDescent="0.3">
      <c r="A4" s="9">
        <v>0</v>
      </c>
      <c r="B4" s="9">
        <v>0</v>
      </c>
      <c r="C4" s="9">
        <v>0</v>
      </c>
      <c r="D4" s="9">
        <v>-3</v>
      </c>
      <c r="E4" s="9">
        <v>50</v>
      </c>
      <c r="F4" s="9">
        <v>1000</v>
      </c>
      <c r="G4" s="9">
        <v>652</v>
      </c>
      <c r="H4" s="9">
        <v>0</v>
      </c>
      <c r="I4" s="9">
        <v>0</v>
      </c>
      <c r="J4" s="9">
        <v>0.04</v>
      </c>
      <c r="K4" s="9">
        <v>326</v>
      </c>
      <c r="L4" s="9">
        <v>7</v>
      </c>
      <c r="M4" s="9">
        <v>3.3000000000000002E-2</v>
      </c>
      <c r="N4" s="9">
        <v>65.2</v>
      </c>
      <c r="O4" s="11">
        <f t="shared" si="0"/>
        <v>0.96699999999999997</v>
      </c>
      <c r="P4" s="9">
        <v>652</v>
      </c>
    </row>
    <row r="5" spans="1:16" x14ac:dyDescent="0.3">
      <c r="A5" s="9">
        <v>0</v>
      </c>
      <c r="B5" s="9">
        <v>0</v>
      </c>
      <c r="C5" s="9">
        <v>0</v>
      </c>
      <c r="D5" s="9">
        <v>-3</v>
      </c>
      <c r="E5" s="9">
        <v>50</v>
      </c>
      <c r="F5" s="9">
        <v>1000</v>
      </c>
      <c r="G5" s="9">
        <v>508</v>
      </c>
      <c r="H5" s="9">
        <v>0</v>
      </c>
      <c r="I5" s="9">
        <v>0</v>
      </c>
      <c r="J5" s="9">
        <v>0.04</v>
      </c>
      <c r="K5" s="9">
        <v>254</v>
      </c>
      <c r="L5" s="9">
        <v>7</v>
      </c>
      <c r="M5" s="9">
        <v>3.3000000000000002E-2</v>
      </c>
      <c r="N5" s="9">
        <v>50.800000000000004</v>
      </c>
      <c r="O5" s="11">
        <f t="shared" si="0"/>
        <v>0.96699999999999997</v>
      </c>
      <c r="P5" s="9">
        <v>508</v>
      </c>
    </row>
    <row r="6" spans="1:16" x14ac:dyDescent="0.3">
      <c r="A6" s="9">
        <v>0</v>
      </c>
      <c r="B6" s="9">
        <v>0</v>
      </c>
      <c r="C6" s="9">
        <v>0</v>
      </c>
      <c r="D6" s="9">
        <v>-3</v>
      </c>
      <c r="E6" s="9">
        <v>50</v>
      </c>
      <c r="F6" s="9">
        <v>1000</v>
      </c>
      <c r="G6" s="9">
        <v>687</v>
      </c>
      <c r="H6" s="9">
        <v>0</v>
      </c>
      <c r="I6" s="9">
        <v>0</v>
      </c>
      <c r="J6" s="9">
        <v>0.04</v>
      </c>
      <c r="K6" s="9">
        <v>343.5</v>
      </c>
      <c r="L6" s="9">
        <v>7</v>
      </c>
      <c r="M6" s="9">
        <v>3.3000000000000002E-2</v>
      </c>
      <c r="N6" s="9">
        <v>68.7</v>
      </c>
      <c r="O6" s="11">
        <f t="shared" si="0"/>
        <v>0.96699999999999997</v>
      </c>
      <c r="P6" s="9">
        <v>687</v>
      </c>
    </row>
    <row r="7" spans="1:16" x14ac:dyDescent="0.3">
      <c r="A7" s="9">
        <v>0</v>
      </c>
      <c r="B7" s="9">
        <v>0</v>
      </c>
      <c r="C7" s="9">
        <v>0</v>
      </c>
      <c r="D7" s="9">
        <v>-3</v>
      </c>
      <c r="E7" s="9">
        <v>50</v>
      </c>
      <c r="F7" s="9">
        <v>1000</v>
      </c>
      <c r="G7" s="9">
        <v>580</v>
      </c>
      <c r="H7" s="9">
        <v>0</v>
      </c>
      <c r="I7" s="9">
        <v>0</v>
      </c>
      <c r="J7" s="9">
        <v>0.04</v>
      </c>
      <c r="K7" s="9">
        <v>290</v>
      </c>
      <c r="L7" s="9">
        <v>7</v>
      </c>
      <c r="M7" s="9">
        <v>3.3000000000000002E-2</v>
      </c>
      <c r="N7" s="9">
        <v>58</v>
      </c>
      <c r="O7" s="11">
        <f t="shared" si="0"/>
        <v>0.96699999999999997</v>
      </c>
      <c r="P7" s="9">
        <v>580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zoomScaleNormal="100" workbookViewId="0">
      <selection activeCell="A8" sqref="A8:D10"/>
    </sheetView>
  </sheetViews>
  <sheetFormatPr defaultRowHeight="14.4" x14ac:dyDescent="0.3"/>
  <cols>
    <col min="1" max="1" width="10.109375" customWidth="1"/>
    <col min="2" max="2" width="9.88671875" customWidth="1"/>
    <col min="3" max="3" width="12.6640625" customWidth="1"/>
    <col min="4" max="4" width="15.5546875" customWidth="1"/>
    <col min="5" max="1025" width="8.5546875" customWidth="1"/>
  </cols>
  <sheetData>
    <row r="1" spans="1:4" x14ac:dyDescent="0.3">
      <c r="A1" t="s">
        <v>45</v>
      </c>
      <c r="B1" t="s">
        <v>46</v>
      </c>
      <c r="C1" t="s">
        <v>47</v>
      </c>
      <c r="D1" t="s">
        <v>48</v>
      </c>
    </row>
    <row r="2" spans="1:4" x14ac:dyDescent="0.3">
      <c r="A2" s="1">
        <v>0</v>
      </c>
      <c r="B2">
        <v>1</v>
      </c>
      <c r="C2" s="1">
        <v>8</v>
      </c>
      <c r="D2" s="2">
        <v>0</v>
      </c>
    </row>
    <row r="3" spans="1:4" x14ac:dyDescent="0.3">
      <c r="A3" s="1">
        <v>0</v>
      </c>
      <c r="B3">
        <v>0</v>
      </c>
      <c r="C3" s="1">
        <v>0</v>
      </c>
      <c r="D3" s="1">
        <v>5</v>
      </c>
    </row>
    <row r="4" spans="1:4" x14ac:dyDescent="0.3">
      <c r="A4" s="1">
        <v>0</v>
      </c>
      <c r="B4">
        <v>0</v>
      </c>
      <c r="C4" s="1">
        <v>0</v>
      </c>
      <c r="D4" s="1">
        <v>5</v>
      </c>
    </row>
    <row r="5" spans="1:4" x14ac:dyDescent="0.3">
      <c r="A5" s="1">
        <v>0</v>
      </c>
      <c r="B5">
        <v>0</v>
      </c>
      <c r="C5" s="1">
        <v>0</v>
      </c>
      <c r="D5" s="1">
        <v>6</v>
      </c>
    </row>
    <row r="6" spans="1:4" x14ac:dyDescent="0.3">
      <c r="A6" s="1">
        <v>0</v>
      </c>
      <c r="B6">
        <v>0</v>
      </c>
      <c r="C6" s="1">
        <v>0</v>
      </c>
      <c r="D6" s="1">
        <v>3</v>
      </c>
    </row>
    <row r="7" spans="1:4" x14ac:dyDescent="0.3">
      <c r="A7" s="1">
        <v>0</v>
      </c>
      <c r="B7">
        <v>0</v>
      </c>
      <c r="C7" s="1">
        <v>0</v>
      </c>
      <c r="D7" s="1">
        <v>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"/>
  <sheetViews>
    <sheetView zoomScaleNormal="100" workbookViewId="0">
      <selection activeCell="A2" sqref="A2:X2"/>
    </sheetView>
  </sheetViews>
  <sheetFormatPr defaultRowHeight="14.4" x14ac:dyDescent="0.3"/>
  <cols>
    <col min="1" max="1023" width="8.5546875" customWidth="1"/>
    <col min="1024" max="1025" width="9.109375" customWidth="1"/>
  </cols>
  <sheetData>
    <row r="1" spans="1:25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5" x14ac:dyDescent="0.3">
      <c r="A2" s="7">
        <v>2962.2317241379305</v>
      </c>
      <c r="B2" s="7">
        <v>2871.9619310344824</v>
      </c>
      <c r="C2" s="7">
        <v>2814.2217931034484</v>
      </c>
      <c r="D2" s="7">
        <v>2759.328</v>
      </c>
      <c r="E2" s="7">
        <v>2759.1924597701145</v>
      </c>
      <c r="F2" s="7">
        <v>2898.9344367816088</v>
      </c>
      <c r="G2" s="7">
        <v>2943.1205517241374</v>
      </c>
      <c r="H2" s="7">
        <v>2911.2685977011488</v>
      </c>
      <c r="I2" s="7">
        <v>3122.9824367816086</v>
      </c>
      <c r="J2" s="7">
        <v>3340.2534252873565</v>
      </c>
      <c r="K2" s="7">
        <v>3432.4207816091953</v>
      </c>
      <c r="L2" s="7">
        <v>3467.9323218390809</v>
      </c>
      <c r="M2" s="7">
        <v>3294.9829885057466</v>
      </c>
      <c r="N2" s="7">
        <v>3415.2071724137927</v>
      </c>
      <c r="O2" s="7">
        <v>3519.8442298850568</v>
      </c>
      <c r="P2" s="7">
        <v>3488.6699770114947</v>
      </c>
      <c r="Q2" s="7">
        <v>3445.5681839080466</v>
      </c>
      <c r="R2" s="7">
        <v>3376.8492873563218</v>
      </c>
      <c r="S2" s="7">
        <v>3412.7674482758616</v>
      </c>
      <c r="T2" s="7">
        <v>3537.6</v>
      </c>
      <c r="U2" s="7">
        <v>3501.4107586206896</v>
      </c>
      <c r="V2" s="7">
        <v>3427.6768735632181</v>
      </c>
      <c r="W2" s="7">
        <v>3240.7668965517237</v>
      </c>
      <c r="X2" s="7">
        <v>3098.7207356321837</v>
      </c>
      <c r="Y2" s="7"/>
    </row>
    <row r="3" spans="1:25" x14ac:dyDescent="0.3"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</sheetData>
  <phoneticPr fontId="5" type="noConversion"/>
  <conditionalFormatting sqref="Y2">
    <cfRule type="top10" dxfId="1" priority="3" bottom="1" rank="1"/>
    <cfRule type="top10" dxfId="0" priority="4" rank="1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3"/>
  <sheetViews>
    <sheetView zoomScaleNormal="100" workbookViewId="0">
      <selection activeCell="P11" sqref="P11"/>
    </sheetView>
  </sheetViews>
  <sheetFormatPr defaultRowHeight="14.4" x14ac:dyDescent="0.3"/>
  <cols>
    <col min="1" max="1023" width="8.5546875" customWidth="1"/>
    <col min="1024" max="1025" width="9.109375" customWidth="1"/>
  </cols>
  <sheetData>
    <row r="1" spans="1:24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4" x14ac:dyDescent="0.3">
      <c r="A2" s="7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45.088757395000002</v>
      </c>
      <c r="H2" s="7">
        <v>80.058999999999997</v>
      </c>
      <c r="I2" s="7">
        <v>115.73964495</v>
      </c>
      <c r="J2" s="7">
        <v>145.91715975</v>
      </c>
      <c r="K2" s="7">
        <v>167.39644970000001</v>
      </c>
      <c r="L2" s="7">
        <v>166.6865</v>
      </c>
      <c r="M2" s="7">
        <v>180</v>
      </c>
      <c r="N2" s="7">
        <v>170.23650000000001</v>
      </c>
      <c r="O2" s="7">
        <v>134.29</v>
      </c>
      <c r="P2" s="7">
        <v>119.28994084999999</v>
      </c>
      <c r="Q2" s="7">
        <v>76.331360950000004</v>
      </c>
      <c r="R2" s="7">
        <v>49.526627220000002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</row>
    <row r="3" spans="1:24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"/>
  <sheetViews>
    <sheetView zoomScaleNormal="100" workbookViewId="0">
      <selection activeCell="A2" sqref="A2:X2"/>
    </sheetView>
  </sheetViews>
  <sheetFormatPr defaultRowHeight="14.4" x14ac:dyDescent="0.3"/>
  <cols>
    <col min="1" max="1023" width="8.5546875" customWidth="1"/>
    <col min="1024" max="1025" width="9.109375" customWidth="1"/>
  </cols>
  <sheetData>
    <row r="1" spans="1:24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4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"/>
  <sheetViews>
    <sheetView zoomScaleNormal="100" workbookViewId="0">
      <selection activeCell="B2" sqref="B2"/>
    </sheetView>
  </sheetViews>
  <sheetFormatPr defaultRowHeight="14.4" x14ac:dyDescent="0.3"/>
  <cols>
    <col min="1" max="1023" width="8.5546875" customWidth="1"/>
    <col min="1024" max="1025" width="9.109375" customWidth="1"/>
  </cols>
  <sheetData>
    <row r="1" spans="1:24" x14ac:dyDescent="0.3">
      <c r="A1" t="s">
        <v>49</v>
      </c>
      <c r="B1" t="s">
        <v>77</v>
      </c>
      <c r="C1" t="s">
        <v>78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  <c r="T1" t="s">
        <v>96</v>
      </c>
      <c r="U1" t="s">
        <v>97</v>
      </c>
      <c r="V1" t="s">
        <v>98</v>
      </c>
      <c r="W1" t="s">
        <v>99</v>
      </c>
      <c r="X1" t="s">
        <v>100</v>
      </c>
    </row>
    <row r="2" spans="1:24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settingData</vt:lpstr>
      <vt:lpstr>standardGenData</vt:lpstr>
      <vt:lpstr>costGenData</vt:lpstr>
      <vt:lpstr>freqRegulationGenData</vt:lpstr>
      <vt:lpstr>continuityGenData</vt:lpstr>
      <vt:lpstr>loadData</vt:lpstr>
      <vt:lpstr>powerSun</vt:lpstr>
      <vt:lpstr>powerWind</vt:lpstr>
      <vt:lpstr>SRContingency</vt:lpstr>
      <vt:lpstr>SRPower</vt:lpstr>
      <vt:lpstr>SRPercentage</vt:lpstr>
      <vt:lpstr>busData</vt:lpstr>
      <vt:lpstr>branchData</vt:lpstr>
      <vt:lpstr>busLoad</vt:lpstr>
      <vt:lpstr>busSun</vt:lpstr>
      <vt:lpstr>busWind</vt:lpstr>
      <vt:lpstr>batteryData</vt:lpstr>
      <vt:lpstr>phsData</vt:lpstr>
      <vt:lpstr>probabilityData</vt:lpstr>
      <vt:lpstr>mustOnData</vt:lpstr>
      <vt:lpstr>mustOffData</vt:lpstr>
      <vt:lpstr>reliabilityIndexData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Novian Dwi Nugraha</cp:lastModifiedBy>
  <cp:revision>142</cp:revision>
  <dcterms:created xsi:type="dcterms:W3CDTF">2019-10-28T14:05:53Z</dcterms:created>
  <dcterms:modified xsi:type="dcterms:W3CDTF">2022-08-11T05:27:58Z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