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/Users/n33wv1k/Desktop/Excel 3 Ушаков 2021 10 (окт) 31,7/"/>
    </mc:Choice>
  </mc:AlternateContent>
  <xr:revisionPtr revIDLastSave="0" documentId="13_ncr:1_{FF9A1C0C-C0EF-3242-AA8C-A4F398A46DC3}" xr6:coauthVersionLast="36" xr6:coauthVersionMax="47" xr10:uidLastSave="{00000000-0000-0000-0000-000000000000}"/>
  <bookViews>
    <workbookView xWindow="0" yWindow="0" windowWidth="25600" windowHeight="16000" firstSheet="11" activeTab="16" xr2:uid="{00000000-000D-0000-FFFF-FFFF00000000}"/>
  </bookViews>
  <sheets>
    <sheet name="1 формулы массива (1)" sheetId="59" r:id="rId1"/>
    <sheet name="1 формулы массива (2)" sheetId="58" r:id="rId2"/>
    <sheet name="1 формулы массива (3)" sheetId="60" r:id="rId3"/>
    <sheet name="1 формулы массива (4)" sheetId="61" r:id="rId4"/>
    <sheet name="1 формулы массива (5)" sheetId="64" r:id="rId5"/>
    <sheet name="1 массив констант" sheetId="74" r:id="rId6"/>
    <sheet name="2 ПОИСКПОЗ+ИНДЕКС (однокрит)" sheetId="38" r:id="rId7"/>
    <sheet name="2 ПОИСКПОЗ+ИНДЕКС (многокрит)" sheetId="24" r:id="rId8"/>
    <sheet name="3 ДВССЫЛ (1)" sheetId="72" r:id="rId9"/>
    <sheet name="3 ДВССЫЛ (2)" sheetId="43" r:id="rId10"/>
    <sheet name="3 ДВССЫЛ (3)" sheetId="48" r:id="rId11"/>
    <sheet name="ВЛАДИВОСТОК" sheetId="46" r:id="rId12"/>
    <sheet name="МОСКВА" sheetId="45" r:id="rId13"/>
    <sheet name="МУРМАНСК" sheetId="47" r:id="rId14"/>
    <sheet name="СОЧИ" sheetId="44" r:id="rId15"/>
    <sheet name="4 ДВССЫЛ (список)" sheetId="67" r:id="rId16"/>
    <sheet name="5 ТРАНСП" sheetId="57" r:id="rId17"/>
    <sheet name="6 СМЕЩ" sheetId="54" r:id="rId18"/>
  </sheets>
  <externalReferences>
    <externalReference r:id="rId19"/>
    <externalReference r:id="rId20"/>
  </externalReferences>
  <definedNames>
    <definedName name="__IntlFixup" hidden="1">TRUE</definedName>
    <definedName name="_xlnm._FilterDatabase" localSheetId="0" hidden="1">'1 формулы массива (1)'!$B$2:$F$11</definedName>
    <definedName name="_xlnm._FilterDatabase" localSheetId="3" hidden="1">'1 формулы массива (4)'!$A$1:$E$24</definedName>
    <definedName name="_xlnm._FilterDatabase" localSheetId="4" hidden="1">'1 формулы массива (5)'!$A$1:$E$24</definedName>
    <definedName name="_xlnm._FilterDatabase" localSheetId="6" hidden="1">'2 ПОИСКПОЗ+ИНДЕКС (однокрит)'!$A$1:$D$13</definedName>
    <definedName name="_xlnm._FilterDatabase" localSheetId="16" hidden="1">'5 ТРАНСП'!$C$3:$E$12</definedName>
    <definedName name="а" hidden="1">'[2]THREE VARIABLES'!$N$1:$V$165</definedName>
    <definedName name="вв" hidden="1">{"программа",#N/A,TRUE,"lessons";"продажа оргтехники",#N/A,TRUE,"образец"}</definedName>
    <definedName name="жж" hidden="1">[1]MASTER!#REF!</definedName>
    <definedName name="з" localSheetId="4" hidden="1">{"программа",#N/A,TRUE,"lessons";"продажа оргтехники",#N/A,TRUE,"образец"}</definedName>
    <definedName name="з" localSheetId="7" hidden="1">{"программа",#N/A,TRUE,"lessons";"продажа оргтехники",#N/A,TRUE,"образец"}</definedName>
    <definedName name="з" localSheetId="16" hidden="1">{"программа",#N/A,TRUE,"lessons";"продажа оргтехники",#N/A,TRUE,"образец"}</definedName>
    <definedName name="ке" localSheetId="4" hidden="1">{"программа",#N/A,TRUE,"lessons";"продажа оргтехники",#N/A,TRUE,"образец"}</definedName>
    <definedName name="ке" localSheetId="7" hidden="1">{"программа",#N/A,TRUE,"lessons";"продажа оргтехники",#N/A,TRUE,"образец"}</definedName>
    <definedName name="ке" localSheetId="16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ы" localSheetId="4" hidden="1">[1]MASTER!#REF!</definedName>
    <definedName name="ы" localSheetId="9" hidden="1">[1]MASTER!#REF!</definedName>
    <definedName name="ы" localSheetId="16" hidden="1">[1]MASTER!#REF!</definedName>
    <definedName name="AccessDatabase" hidden="1">"C:\My Documents\MAUI MALL1.mdb"</definedName>
    <definedName name="ACwvu.CapersView." localSheetId="4" hidden="1">[1]MASTER!#REF!</definedName>
    <definedName name="ACwvu.CapersView." localSheetId="9" hidden="1">[1]MASTER!#REF!</definedName>
    <definedName name="ACwvu.CapersView." localSheetId="16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localSheetId="4" hidden="1">[1]MASTER!#REF!</definedName>
    <definedName name="Cwvu.CapersView." localSheetId="9" hidden="1">[1]MASTER!#REF!</definedName>
    <definedName name="Cwvu.CapersView." localSheetId="16" hidden="1">[1]MASTER!#REF!</definedName>
    <definedName name="Cwvu.Japan_Capers_Ed_Pub." localSheetId="4" hidden="1">[1]MASTER!#REF!</definedName>
    <definedName name="Cwvu.Japan_Capers_Ed_Pub." localSheetId="9" hidden="1">[1]MASTER!#REF!</definedName>
    <definedName name="Cwvu.Japan_Capers_Ed_Pub." localSheetId="16" hidden="1">[1]MASTER!#REF!</definedName>
    <definedName name="Cwvu.KJP_CC." localSheetId="4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9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16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HTML_CodePage" hidden="1">1252</definedName>
    <definedName name="HTML_Control" localSheetId="4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olver_adj" localSheetId="6" hidden="1">'2 ПОИСКПОЗ+ИНДЕКС (однокрит)'!$C$11:$G$12</definedName>
    <definedName name="solver_eng" localSheetId="6" hidden="1">1</definedName>
    <definedName name="solver_lhs1" localSheetId="6" hidden="1">'2 ПОИСКПОЗ+ИНДЕКС (однокрит)'!$H$11:$H$12</definedName>
    <definedName name="solver_neg" localSheetId="6" hidden="1">2</definedName>
    <definedName name="solver_num" localSheetId="6" hidden="1">1</definedName>
    <definedName name="solver_opt" localSheetId="6" hidden="1">'2 ПОИСКПОЗ+ИНДЕКС (однокрит)'!$E$18</definedName>
    <definedName name="solver_rel1" localSheetId="6" hidden="1">1</definedName>
    <definedName name="solver_rhs1" localSheetId="6" hidden="1">'2 ПОИСКПОЗ+ИНДЕКС (однокрит)'!$J$11:$J$12</definedName>
    <definedName name="solver_typ" localSheetId="6" hidden="1">2</definedName>
    <definedName name="solver_val" localSheetId="6" hidden="1">0</definedName>
    <definedName name="solver_ver" localSheetId="6" hidden="1">3</definedName>
    <definedName name="Swvu.CapersView." localSheetId="4" hidden="1">[1]MASTER!#REF!</definedName>
    <definedName name="Swvu.CapersView." localSheetId="9" hidden="1">[1]MASTER!#REF!</definedName>
    <definedName name="Swvu.CapersView." localSheetId="16" hidden="1">[1]MASTER!#REF!</definedName>
    <definedName name="Swvu.Japan_Capers_Ed_Pub." hidden="1">'[2]THREE VARIABLES'!$N$1:$V$165</definedName>
    <definedName name="Swvu.KJP_CC." hidden="1">'[2]THREE VARIABLES'!$N$4:$U$165</definedName>
    <definedName name="wrn.отчет._.по._.курсу." localSheetId="0" hidden="1">{"программа",#N/A,TRUE,"lessons";"продажа оргтехники",#N/A,TRUE,"образец"}</definedName>
    <definedName name="wrn.отчет._.по._.курсу." localSheetId="4" hidden="1">{"программа",#N/A,TRUE,"lessons";"продажа оргтехники",#N/A,TRUE,"образец"}</definedName>
    <definedName name="wrn.отчет._.по._.курсу." localSheetId="7" hidden="1">{"программа",#N/A,TRUE,"lessons";"продажа оргтехники",#N/A,TRUE,"образец"}</definedName>
    <definedName name="wrn.отчет._.по._.курсу." localSheetId="16" hidden="1">{"программа",#N/A,TRUE,"lessons";"продажа оргтехники",#N/A,TRUE,"образец"}</definedName>
    <definedName name="wrn.CapersPlotter." localSheetId="4" hidden="1">{#N/A,#N/A,FALSE,"DI 2 YEAR MASTER SCHEDULE"}</definedName>
    <definedName name="wrn.CapersPlotter." hidden="1">{#N/A,#N/A,FALSE,"DI 2 YEAR MASTER SCHEDULE"}</definedName>
    <definedName name="wrn.Edutainment._.Priority._.List." localSheetId="4" hidden="1">{#N/A,#N/A,FALSE,"DI 2 YEAR MASTER SCHEDULE"}</definedName>
    <definedName name="wrn.Edutainment._.Priority._.List." hidden="1">{#N/A,#N/A,FALSE,"DI 2 YEAR MASTER SCHEDULE"}</definedName>
    <definedName name="wrn.Japan_Capers_Ed._.Pub." localSheetId="4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4" hidden="1">{#N/A,#N/A,FALSE,"DI 2 YEAR MASTER SCHEDULE"}</definedName>
    <definedName name="wrn.Priority._.list." hidden="1">{#N/A,#N/A,FALSE,"DI 2 YEAR MASTER SCHEDULE"}</definedName>
    <definedName name="wrn.Prjcted._.Mnthly._.Qtys." localSheetId="4" hidden="1">{#N/A,#N/A,FALSE,"PRJCTED MNTHLY QTY's"}</definedName>
    <definedName name="wrn.Prjcted._.Mnthly._.Qtys." hidden="1">{#N/A,#N/A,FALSE,"PRJCTED MNTHLY QTY's"}</definedName>
    <definedName name="wrn.Prjcted._.Qtrly._.Dollars." localSheetId="4" hidden="1">{#N/A,#N/A,FALSE,"PRJCTED QTRLY $'s"}</definedName>
    <definedName name="wrn.Prjcted._.Qtrly._.Dollars." hidden="1">{#N/A,#N/A,FALSE,"PRJCTED QTRLY $'s"}</definedName>
    <definedName name="wrn.Prjcted._.Qtrly._.Qtys." localSheetId="4" hidden="1">{#N/A,#N/A,FALSE,"PRJCTED QTRLY QTY's"}</definedName>
    <definedName name="wrn.Prjcted._.Qtrly._.Qtys." hidden="1">{#N/A,#N/A,FALSE,"PRJCTED QTRLY QTY's"}</definedName>
    <definedName name="wrn.QUARTERLY._.VIEW." localSheetId="4" hidden="1">{"QUARTERLY VIEW",#N/A,FALSE,"YEAR TOTAL"}</definedName>
    <definedName name="wrn.QUARTERLY._.VIEW." hidden="1">{"QUARTERLY VIEW",#N/A,FALSE,"YEAR TOTAL"}</definedName>
    <definedName name="wrn.YEAR._.VIEW." localSheetId="4" hidden="1">{#N/A,#N/A,FALSE,"YEAR TOTAL"}</definedName>
    <definedName name="wrn.YEAR._.VIEW." hidden="1">{#N/A,#N/A,FALSE,"YEAR TOTAL"}</definedName>
    <definedName name="wvu.CapersView." localSheetId="4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4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4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localSheetId="4" hidden="1">[1]MASTER!#REF!,[1]MASTER!#REF!,[1]MASTER!#REF!,[1]MASTER!#REF!,[1]MASTER!#REF!,[1]MASTER!#REF!,[1]MASTER!#REF!,[1]MASTER!$A$98:$IV$272</definedName>
    <definedName name="Z_9A428CE1_B4D9_11D0_A8AA_0000C071AEE7_.wvu.Rows" localSheetId="9" hidden="1">[1]MASTER!#REF!,[1]MASTER!#REF!,[1]MASTER!#REF!,[1]MASTER!#REF!,[1]MASTER!#REF!,[1]MASTER!#REF!,[1]MASTER!#REF!,[1]MASTER!$A$98:$IV$272</definedName>
    <definedName name="Z_9A428CE1_B4D9_11D0_A8AA_0000C071AEE7_.wvu.Rows" localSheetId="16" hidden="1">[1]MASTER!#REF!,[1]MASTER!#REF!,[1]MASTER!#REF!,[1]MASTER!#REF!,[1]MASTER!#REF!,[1]MASTER!#REF!,[1]MASTER!#REF!,[1]MASTER!$A$98:$IV$272</definedName>
  </definedNames>
  <calcPr calcId="181029"/>
</workbook>
</file>

<file path=xl/calcChain.xml><?xml version="1.0" encoding="utf-8"?>
<calcChain xmlns="http://schemas.openxmlformats.org/spreadsheetml/2006/main">
  <c r="G3" i="57" l="1" a="1"/>
  <c r="G3" i="57"/>
  <c r="H3" i="57"/>
  <c r="I3" i="57"/>
  <c r="J3" i="57"/>
  <c r="K3" i="57"/>
  <c r="L3" i="57"/>
  <c r="M3" i="57"/>
  <c r="N3" i="57"/>
  <c r="O3" i="57"/>
  <c r="P3" i="57"/>
  <c r="Q3" i="57"/>
  <c r="R3" i="57"/>
  <c r="S3" i="57"/>
  <c r="G4" i="57"/>
  <c r="H4" i="57"/>
  <c r="I4" i="57"/>
  <c r="J4" i="57"/>
  <c r="K4" i="57"/>
  <c r="L4" i="57"/>
  <c r="M4" i="57"/>
  <c r="N4" i="57"/>
  <c r="O4" i="57"/>
  <c r="P4" i="57"/>
  <c r="Q4" i="57"/>
  <c r="R4" i="57"/>
  <c r="S4" i="57"/>
  <c r="G5" i="57"/>
  <c r="H5" i="57"/>
  <c r="I5" i="57"/>
  <c r="J5" i="57"/>
  <c r="K5" i="57"/>
  <c r="L5" i="57"/>
  <c r="M5" i="57"/>
  <c r="N5" i="57"/>
  <c r="O5" i="57"/>
  <c r="P5" i="57"/>
  <c r="Q5" i="57"/>
  <c r="R5" i="57"/>
  <c r="S5" i="57"/>
  <c r="B7" i="43" a="1"/>
  <c r="B7" i="43" s="1"/>
  <c r="B6" i="43" a="1"/>
  <c r="B6" i="43" s="1"/>
  <c r="H7" i="24" a="1"/>
  <c r="H7" i="24" s="1"/>
  <c r="H3" i="38"/>
  <c r="H2" i="38"/>
  <c r="K10" i="74" a="1"/>
  <c r="K10" i="74" s="1"/>
  <c r="N5" i="74"/>
  <c r="K5" i="74" a="1"/>
  <c r="K5" i="74" s="1"/>
  <c r="K16" i="74" a="1"/>
  <c r="K16" i="74" s="1"/>
  <c r="G16" i="74" a="1"/>
  <c r="G16" i="74" s="1"/>
  <c r="G17" i="74"/>
  <c r="G18" i="74"/>
  <c r="C16" i="74" a="1"/>
  <c r="C16" i="74" s="1"/>
  <c r="D16" i="74"/>
  <c r="E16" i="74"/>
  <c r="H14" i="64" a="1"/>
  <c r="H14" i="64" s="1"/>
  <c r="H11" i="64" a="1"/>
  <c r="H11" i="64" s="1"/>
  <c r="H8" i="64" a="1"/>
  <c r="H8" i="64" s="1"/>
  <c r="G12" i="61" a="1"/>
  <c r="G12" i="61" s="1"/>
  <c r="G8" i="61" a="1"/>
  <c r="G8" i="61" s="1"/>
  <c r="G5" i="61" a="1"/>
  <c r="G5" i="61" s="1"/>
  <c r="G2" i="61" a="1"/>
  <c r="G2" i="61" s="1"/>
  <c r="N17" i="60" a="1"/>
  <c r="N17" i="60" s="1"/>
  <c r="K17" i="60" a="1"/>
  <c r="K17" i="60" s="1"/>
  <c r="H17" i="60" a="1"/>
  <c r="H17" i="60" s="1"/>
  <c r="E17" i="60" a="1"/>
  <c r="E17" i="60" s="1"/>
  <c r="C22" i="58" a="1"/>
  <c r="C22" i="58" s="1"/>
  <c r="D14" i="58"/>
  <c r="E14" i="58"/>
  <c r="F14" i="58"/>
  <c r="G14" i="58"/>
  <c r="H14" i="58"/>
  <c r="I14" i="58"/>
  <c r="J14" i="58"/>
  <c r="K14" i="58"/>
  <c r="L14" i="58"/>
  <c r="D15" i="58"/>
  <c r="E15" i="58"/>
  <c r="F15" i="58"/>
  <c r="G15" i="58"/>
  <c r="H15" i="58"/>
  <c r="I15" i="58"/>
  <c r="J15" i="58"/>
  <c r="K15" i="58"/>
  <c r="L15" i="58"/>
  <c r="D16" i="58"/>
  <c r="E16" i="58"/>
  <c r="F16" i="58"/>
  <c r="G16" i="58"/>
  <c r="H16" i="58"/>
  <c r="I16" i="58"/>
  <c r="J16" i="58"/>
  <c r="K16" i="58"/>
  <c r="L16" i="58"/>
  <c r="D17" i="58"/>
  <c r="E17" i="58"/>
  <c r="F17" i="58"/>
  <c r="G17" i="58"/>
  <c r="H17" i="58"/>
  <c r="I17" i="58"/>
  <c r="J17" i="58"/>
  <c r="K17" i="58"/>
  <c r="L17" i="58"/>
  <c r="D18" i="58"/>
  <c r="E18" i="58"/>
  <c r="F18" i="58"/>
  <c r="G18" i="58"/>
  <c r="H18" i="58"/>
  <c r="I18" i="58"/>
  <c r="J18" i="58"/>
  <c r="K18" i="58"/>
  <c r="L18" i="58"/>
  <c r="C15" i="58"/>
  <c r="C16" i="58"/>
  <c r="C17" i="58"/>
  <c r="C18" i="58"/>
  <c r="C14" i="58"/>
  <c r="L4" i="58"/>
  <c r="L5" i="58"/>
  <c r="L6" i="58"/>
  <c r="L7" i="58"/>
  <c r="L8" i="58"/>
  <c r="L9" i="58"/>
  <c r="L10" i="58"/>
  <c r="L11" i="58"/>
  <c r="L12" i="58"/>
  <c r="L13" i="58"/>
  <c r="E4" i="58"/>
  <c r="F4" i="58"/>
  <c r="G4" i="58"/>
  <c r="H4" i="58"/>
  <c r="I4" i="58"/>
  <c r="J4" i="58"/>
  <c r="K4" i="58"/>
  <c r="E5" i="58"/>
  <c r="F5" i="58"/>
  <c r="G5" i="58"/>
  <c r="H5" i="58"/>
  <c r="I5" i="58"/>
  <c r="J5" i="58"/>
  <c r="K5" i="58"/>
  <c r="E6" i="58"/>
  <c r="F6" i="58"/>
  <c r="G6" i="58"/>
  <c r="H6" i="58"/>
  <c r="I6" i="58"/>
  <c r="J6" i="58"/>
  <c r="K6" i="58"/>
  <c r="E7" i="58"/>
  <c r="F7" i="58"/>
  <c r="G7" i="58"/>
  <c r="H7" i="58"/>
  <c r="I7" i="58"/>
  <c r="J7" i="58"/>
  <c r="K7" i="58"/>
  <c r="E8" i="58"/>
  <c r="F8" i="58"/>
  <c r="G8" i="58"/>
  <c r="H8" i="58"/>
  <c r="I8" i="58"/>
  <c r="J8" i="58"/>
  <c r="K8" i="58"/>
  <c r="E9" i="58"/>
  <c r="F9" i="58"/>
  <c r="G9" i="58"/>
  <c r="H9" i="58"/>
  <c r="I9" i="58"/>
  <c r="J9" i="58"/>
  <c r="K9" i="58"/>
  <c r="E10" i="58"/>
  <c r="F10" i="58"/>
  <c r="G10" i="58"/>
  <c r="H10" i="58"/>
  <c r="I10" i="58"/>
  <c r="J10" i="58"/>
  <c r="K10" i="58"/>
  <c r="E11" i="58"/>
  <c r="F11" i="58"/>
  <c r="G11" i="58"/>
  <c r="H11" i="58"/>
  <c r="I11" i="58"/>
  <c r="J11" i="58"/>
  <c r="K11" i="58"/>
  <c r="E12" i="58"/>
  <c r="F12" i="58"/>
  <c r="G12" i="58"/>
  <c r="H12" i="58"/>
  <c r="I12" i="58"/>
  <c r="J12" i="58"/>
  <c r="K12" i="58"/>
  <c r="E13" i="58"/>
  <c r="F13" i="58"/>
  <c r="G13" i="58"/>
  <c r="H13" i="58"/>
  <c r="I13" i="58"/>
  <c r="J13" i="58"/>
  <c r="K13" i="58"/>
  <c r="D4" i="58"/>
  <c r="D5" i="58"/>
  <c r="D6" i="58"/>
  <c r="D7" i="58"/>
  <c r="D8" i="58"/>
  <c r="D9" i="58"/>
  <c r="D10" i="58"/>
  <c r="D11" i="58"/>
  <c r="D12" i="58"/>
  <c r="D13" i="58"/>
  <c r="C5" i="58"/>
  <c r="C6" i="58"/>
  <c r="C7" i="58"/>
  <c r="C8" i="58"/>
  <c r="C9" i="58"/>
  <c r="C10" i="58"/>
  <c r="C11" i="58"/>
  <c r="C12" i="58"/>
  <c r="C13" i="58"/>
  <c r="C4" i="58"/>
  <c r="C20" i="58" a="1"/>
  <c r="C20" i="58" s="1"/>
  <c r="H4" i="59" a="1"/>
  <c r="H4" i="59" s="1"/>
  <c r="H5" i="59" a="1"/>
  <c r="H5" i="59"/>
  <c r="H6" i="59" a="1"/>
  <c r="H6" i="59" s="1"/>
  <c r="H7" i="59" a="1"/>
  <c r="H7" i="59"/>
  <c r="H8" i="59" a="1"/>
  <c r="H8" i="59" s="1"/>
  <c r="H9" i="59" a="1"/>
  <c r="H9" i="59"/>
  <c r="H10" i="59" a="1"/>
  <c r="H10" i="59" s="1"/>
  <c r="H11" i="59" a="1"/>
  <c r="H11" i="59"/>
  <c r="H3" i="59" a="1"/>
  <c r="H3" i="59" s="1"/>
  <c r="E20" i="59" a="1"/>
  <c r="E20" i="59" s="1"/>
  <c r="E18" i="59" a="1"/>
  <c r="E18" i="59" s="1"/>
  <c r="E16" i="59" a="1"/>
  <c r="E16" i="59" s="1"/>
  <c r="E14" i="59" a="1"/>
  <c r="E14" i="59" s="1"/>
  <c r="G12" i="59"/>
  <c r="G4" i="59"/>
  <c r="G5" i="59"/>
  <c r="G6" i="59"/>
  <c r="G7" i="59"/>
  <c r="G8" i="59"/>
  <c r="G9" i="59"/>
  <c r="G10" i="59"/>
  <c r="G11" i="59"/>
  <c r="G3" i="59"/>
  <c r="C5" i="48"/>
  <c r="C6" i="48"/>
  <c r="C7" i="48"/>
  <c r="C4" i="48"/>
  <c r="B5" i="48"/>
  <c r="B7" i="48"/>
  <c r="B6" i="48"/>
  <c r="B4" i="48"/>
  <c r="B9" i="43"/>
  <c r="C7" i="43"/>
  <c r="C6" i="43"/>
  <c r="G8" i="38" l="1"/>
  <c r="N10" i="74"/>
  <c r="M10" i="74"/>
  <c r="L10" i="74"/>
  <c r="M5" i="74"/>
  <c r="L5" i="74"/>
  <c r="L18" i="74"/>
  <c r="K18" i="74"/>
  <c r="M17" i="74"/>
  <c r="L16" i="74"/>
  <c r="K17" i="74"/>
  <c r="M16" i="74"/>
  <c r="M18" i="74"/>
  <c r="L17" i="74"/>
  <c r="E2" i="64"/>
  <c r="B1" i="48"/>
  <c r="E24" i="64" l="1"/>
  <c r="E23" i="64"/>
  <c r="E22" i="64"/>
  <c r="E21" i="64"/>
  <c r="E20" i="64"/>
  <c r="E19" i="64"/>
  <c r="E18" i="64"/>
  <c r="E17" i="64"/>
  <c r="E16" i="64"/>
  <c r="E15" i="64"/>
  <c r="E14" i="64"/>
  <c r="E13" i="64"/>
  <c r="E12" i="64"/>
  <c r="E11" i="64"/>
  <c r="E10" i="64"/>
  <c r="E9" i="64"/>
  <c r="E8" i="64"/>
  <c r="E7" i="64"/>
  <c r="E6" i="64"/>
  <c r="E5" i="64"/>
  <c r="E4" i="64"/>
  <c r="E3" i="6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Николай</author>
  </authors>
  <commentList>
    <comment ref="G1" authorId="0" shapeId="0" xr:uid="{00000000-0006-0000-0300-000001000000}">
      <text>
        <r>
          <rPr>
            <b/>
            <sz val="9"/>
            <color rgb="FF000000"/>
            <rFont val="Tahoma"/>
            <family val="2"/>
            <charset val="204"/>
          </rPr>
          <t>Николай: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минимум -44</t>
        </r>
      </text>
    </comment>
    <comment ref="G4" authorId="0" shapeId="0" xr:uid="{00000000-0006-0000-0300-000002000000}">
      <text>
        <r>
          <rPr>
            <b/>
            <sz val="9"/>
            <color rgb="FF000000"/>
            <rFont val="Tahoma"/>
            <family val="2"/>
            <charset val="204"/>
          </rPr>
          <t>Николай: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максимум 45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Николай</author>
  </authors>
  <commentList>
    <comment ref="A6" authorId="0" shapeId="0" xr:uid="{00000000-0006-0000-0800-000001000000}">
      <text>
        <r>
          <rPr>
            <b/>
            <sz val="9"/>
            <color rgb="FF000000"/>
            <rFont val="Tahoma"/>
            <family val="2"/>
            <charset val="204"/>
          </rPr>
          <t>Николай: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на листе</t>
        </r>
      </text>
    </comment>
    <comment ref="A7" authorId="0" shapeId="0" xr:uid="{00000000-0006-0000-0800-000002000000}">
      <text>
        <r>
          <rPr>
            <b/>
            <sz val="9"/>
            <color rgb="FF000000"/>
            <rFont val="Tahoma"/>
            <family val="2"/>
            <charset val="204"/>
          </rPr>
          <t>Николай:</t>
        </r>
        <r>
          <rPr>
            <sz val="9"/>
            <color rgb="FF000000"/>
            <rFont val="Tahoma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на листе</t>
        </r>
      </text>
    </comment>
  </commentList>
</comments>
</file>

<file path=xl/sharedStrings.xml><?xml version="1.0" encoding="utf-8"?>
<sst xmlns="http://schemas.openxmlformats.org/spreadsheetml/2006/main" count="557" uniqueCount="296">
  <si>
    <t>Код Клиента</t>
  </si>
  <si>
    <t>Код Сотрудника</t>
  </si>
  <si>
    <t>Получатель</t>
  </si>
  <si>
    <t>Wartian Herkku</t>
  </si>
  <si>
    <t>Toms Spezialitaten</t>
  </si>
  <si>
    <t>HANAR</t>
  </si>
  <si>
    <t>Hanari Carnes</t>
  </si>
  <si>
    <t>Victuailles en stock</t>
  </si>
  <si>
    <t>Supremes delices</t>
  </si>
  <si>
    <t>Chop-suey Chinese</t>
  </si>
  <si>
    <t>Richter Supermarkt</t>
  </si>
  <si>
    <t>WELLI</t>
  </si>
  <si>
    <t>Wellington Importadora</t>
  </si>
  <si>
    <t>HILARION-Abastos</t>
  </si>
  <si>
    <t>Ernst Handel</t>
  </si>
  <si>
    <t>Centro comercial Moctezuma</t>
  </si>
  <si>
    <t>OTTIK</t>
  </si>
  <si>
    <t>Ottilies Kaseladen</t>
  </si>
  <si>
    <t>Que Delicia</t>
  </si>
  <si>
    <t>Rattlesnake Canyon Grocery</t>
  </si>
  <si>
    <t>Frankenversand</t>
  </si>
  <si>
    <t>GROSELLA-Restaurante</t>
  </si>
  <si>
    <t>Rancho grande</t>
  </si>
  <si>
    <t>Наименование товара</t>
  </si>
  <si>
    <t>Месяц</t>
  </si>
  <si>
    <t>Сумма продажи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</si>
  <si>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</si>
  <si>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</si>
  <si>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</si>
  <si>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</si>
  <si>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</si>
  <si>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</si>
  <si>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</si>
  <si>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</si>
  <si>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</si>
  <si>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</si>
  <si>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</si>
  <si>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</si>
  <si>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ERNST</t>
  </si>
  <si>
    <t>GROSS</t>
  </si>
  <si>
    <t>VIP</t>
  </si>
  <si>
    <t>AVA</t>
  </si>
  <si>
    <t>DOK</t>
  </si>
  <si>
    <t>OPA</t>
  </si>
  <si>
    <t>MED</t>
  </si>
  <si>
    <t>Месяц с</t>
  </si>
  <si>
    <t>Месяц по</t>
  </si>
  <si>
    <t>Позиция месяца с</t>
  </si>
  <si>
    <t>Позиция месяца по</t>
  </si>
  <si>
    <t>Объем партии, т</t>
  </si>
  <si>
    <t>Количество доставок</t>
  </si>
  <si>
    <t>Алёнка</t>
  </si>
  <si>
    <t>Вдохновение</t>
  </si>
  <si>
    <t>Всадник</t>
  </si>
  <si>
    <t>Гвардейский</t>
  </si>
  <si>
    <t>Детский</t>
  </si>
  <si>
    <t>Иван да Марья</t>
  </si>
  <si>
    <t>Кремль</t>
  </si>
  <si>
    <t>Кузя, друг Алёнки</t>
  </si>
  <si>
    <t>Мечта</t>
  </si>
  <si>
    <t>Мишка косолапый</t>
  </si>
  <si>
    <t>Осенний вальс</t>
  </si>
  <si>
    <t>Полярная экспедиция</t>
  </si>
  <si>
    <t>Российский</t>
  </si>
  <si>
    <t>Русский сувенир</t>
  </si>
  <si>
    <t>Слава</t>
  </si>
  <si>
    <t>Сливочный</t>
  </si>
  <si>
    <t>Старый Арбат</t>
  </si>
  <si>
    <t>Экстра с капучино</t>
  </si>
  <si>
    <t>Экстра сливочный</t>
  </si>
  <si>
    <t>Вечерний звон</t>
  </si>
  <si>
    <t>Для Вас</t>
  </si>
  <si>
    <t>Золотые купола</t>
  </si>
  <si>
    <t>Коровка Топленое Молоко</t>
  </si>
  <si>
    <t>Мечта с вафлями</t>
  </si>
  <si>
    <t>Мечта с орехами</t>
  </si>
  <si>
    <t>Неженка белая пористая</t>
  </si>
  <si>
    <t>Рот Фронт</t>
  </si>
  <si>
    <t>Храм</t>
  </si>
  <si>
    <t>Экстра с молоком</t>
  </si>
  <si>
    <t>Колокольня</t>
  </si>
  <si>
    <t>Особый</t>
  </si>
  <si>
    <t>Люкс</t>
  </si>
  <si>
    <t>Город</t>
  </si>
  <si>
    <t>Владивосток</t>
  </si>
  <si>
    <t>Москва</t>
  </si>
  <si>
    <t>Мурманск</t>
  </si>
  <si>
    <t>Сочи</t>
  </si>
  <si>
    <t>Суммарные показатели</t>
  </si>
  <si>
    <t>Сумма</t>
  </si>
  <si>
    <t>наименование</t>
  </si>
  <si>
    <t>код товара</t>
  </si>
  <si>
    <t>Набор</t>
  </si>
  <si>
    <t>Количество</t>
  </si>
  <si>
    <r>
      <t xml:space="preserve">Цена, </t>
    </r>
    <r>
      <rPr>
        <sz val="11"/>
        <rFont val="Calibri"/>
        <family val="2"/>
        <charset val="204"/>
      </rPr>
      <t>€</t>
    </r>
  </si>
  <si>
    <t>Итоговая сумма заказов с учетом доставки, р</t>
  </si>
  <si>
    <t>Наименование</t>
  </si>
  <si>
    <t>Количество, шт</t>
  </si>
  <si>
    <t>Янв</t>
  </si>
  <si>
    <t>Фев</t>
  </si>
  <si>
    <t>Мар</t>
  </si>
  <si>
    <t>Апр</t>
  </si>
  <si>
    <t>Июн</t>
  </si>
  <si>
    <t>Июл</t>
  </si>
  <si>
    <t>Авг</t>
  </si>
  <si>
    <t>Сен</t>
  </si>
  <si>
    <t>Окт</t>
  </si>
  <si>
    <t>Ноя</t>
  </si>
  <si>
    <t>Дек</t>
  </si>
  <si>
    <t>товар 1</t>
  </si>
  <si>
    <t>товар 2</t>
  </si>
  <si>
    <t>товар 3</t>
  </si>
  <si>
    <t>товар 4</t>
  </si>
  <si>
    <t>товар 5</t>
  </si>
  <si>
    <t>товар 6</t>
  </si>
  <si>
    <t>товар 7</t>
  </si>
  <si>
    <t>товар 8</t>
  </si>
  <si>
    <t>товар 9</t>
  </si>
  <si>
    <t>товар 10</t>
  </si>
  <si>
    <t>товар 11</t>
  </si>
  <si>
    <t>товар 12</t>
  </si>
  <si>
    <t>Сумма, €</t>
  </si>
  <si>
    <t>I кв</t>
  </si>
  <si>
    <t>II кв</t>
  </si>
  <si>
    <t>III кв</t>
  </si>
  <si>
    <t>IV кв</t>
  </si>
  <si>
    <t>№</t>
  </si>
  <si>
    <t>Фамилия Имя Отчество</t>
  </si>
  <si>
    <t>Коэффициент</t>
  </si>
  <si>
    <t>Минимальный положительный коэффициент</t>
  </si>
  <si>
    <t>Максимальный отрицательный коэффициент</t>
  </si>
  <si>
    <t>Ф.И.О.</t>
  </si>
  <si>
    <t>Отдел</t>
  </si>
  <si>
    <t>Оклад, руб</t>
  </si>
  <si>
    <t>Премия</t>
  </si>
  <si>
    <t>отдел</t>
  </si>
  <si>
    <t>ОТД</t>
  </si>
  <si>
    <t>ОНК</t>
  </si>
  <si>
    <t>ТКБ</t>
  </si>
  <si>
    <t>РМО</t>
  </si>
  <si>
    <t>ОКЧ</t>
  </si>
  <si>
    <t>-</t>
  </si>
  <si>
    <t>Сумма премий</t>
  </si>
  <si>
    <t>ОМА</t>
  </si>
  <si>
    <t>Цена</t>
  </si>
  <si>
    <t>Доставка</t>
  </si>
  <si>
    <t>Минимальная премия</t>
  </si>
  <si>
    <t>Максимальная премия</t>
  </si>
  <si>
    <t>Максимальная сумма заказа c учетом доставки, р</t>
  </si>
  <si>
    <t>Минимальный оклад в отделе ОТД</t>
  </si>
  <si>
    <t>Оклад</t>
  </si>
  <si>
    <t>Код клиента</t>
  </si>
  <si>
    <t>Код заказа</t>
  </si>
  <si>
    <t>Стоимость заказа</t>
  </si>
  <si>
    <t>Код сотрудника</t>
  </si>
  <si>
    <t>Средняя сумма заказа без учета доставки, р
Результат - только целая часть числа</t>
  </si>
  <si>
    <t>Средняя сумма заказа с учетом доставки, р
Результат - значение кратное 5 в большую сторону</t>
  </si>
  <si>
    <t>Максимальный оклад в отделе ОТД</t>
  </si>
  <si>
    <t>Заказов</t>
  </si>
  <si>
    <t>ТРАНСПОНИРОВАННАЯ ТАБЛИЦА</t>
  </si>
  <si>
    <t>Месяц №</t>
  </si>
  <si>
    <t>Значение</t>
  </si>
  <si>
    <t>Кол-во месяцев</t>
  </si>
  <si>
    <r>
      <t xml:space="preserve">Цена, </t>
    </r>
    <r>
      <rPr>
        <b/>
        <sz val="11"/>
        <rFont val="Arial Cyr"/>
        <charset val="204"/>
      </rPr>
      <t>€</t>
    </r>
  </si>
  <si>
    <t>=B4:B13*C3:L3</t>
  </si>
  <si>
    <t>=СУММ(ЕСЛИОШИБКА(E2:E24;""))</t>
  </si>
  <si>
    <t>=МИН(ЕСЛИОШИБКА(E2:E24;""))</t>
  </si>
  <si>
    <t>=МАКС(ЕСЛИОШИБКА(E2:E24;""))</t>
  </si>
  <si>
    <t>=ПОИСКПОЗ(G2;A2:A13;0)</t>
  </si>
  <si>
    <t>=ПОИСКПОЗ(G3;B1:D1;0)</t>
  </si>
  <si>
    <t>=ИНДЕКС(B2:D13;G5;G6)</t>
  </si>
  <si>
    <t>=ИНДЕКС(СуммаПродажи;ПОИСКПОЗ(Месяц;Месяцы;0);ПОИСКПОЗ(Набор;Наборы;0))</t>
  </si>
  <si>
    <t>=ЕСЛИОШИБКА(ИНДЕКС(A2:E25;ПОИСКПОЗ(H2&amp;H3;A2:A25&amp;E2:E25;0);4);"нет заказа")</t>
  </si>
  <si>
    <t>=ПОИСКПОЗ(B2;E1:E13;0)</t>
  </si>
  <si>
    <t>=ПОИСКПОЗ(B3;E1:E13;0)</t>
  </si>
  <si>
    <t>=ДВССЫЛ("F"&amp;B6)</t>
  </si>
  <si>
    <t>=СУММ(ДВССЫЛ(A4&amp;"!C:C"))</t>
  </si>
  <si>
    <t>=СМЕЩ(E1;B1;B2)</t>
  </si>
  <si>
    <t>=СУММ(СМЕЩ(E1;B1;B2;B3;B4))</t>
  </si>
  <si>
    <t>=СУММ(B4:B13*C3:L3)</t>
  </si>
  <si>
    <t>=СУММ(B4:B18*C3:L3)</t>
  </si>
  <si>
    <t>Арбузов Антон Алексеевич</t>
  </si>
  <si>
    <t>Воронов Виктор Васильевич</t>
  </si>
  <si>
    <t>Вишнева Валентина Викторовна</t>
  </si>
  <si>
    <t>Дятлов Даниил Дмитриевич</t>
  </si>
  <si>
    <t>Дроздова Дарья Дмитриевна</t>
  </si>
  <si>
    <t>Дынин Даниил Дмитриевич</t>
  </si>
  <si>
    <t>Зайкина Зинаида Захаровна</t>
  </si>
  <si>
    <t>Лимонов Леонид Леонидович</t>
  </si>
  <si>
    <t>Мышкина Марина Максимовна</t>
  </si>
  <si>
    <t>Носорогова Нина Николаевна</t>
  </si>
  <si>
    <t>Носорогов Никита Николаевич</t>
  </si>
  <si>
    <t>Орлова Ольга Олеговна</t>
  </si>
  <si>
    <t>Перцев Павел Платонович</t>
  </si>
  <si>
    <t>Птицин Петр Павлович</t>
  </si>
  <si>
    <t>Рогова Раиса Романовна</t>
  </si>
  <si>
    <t>Редькина Рената Руслановна</t>
  </si>
  <si>
    <t>Редькин Роман Русланович</t>
  </si>
  <si>
    <t>Степнов Станислав Семенович</t>
  </si>
  <si>
    <t>Степнова Светлана Сергеевна</t>
  </si>
  <si>
    <t>Туров Тимофей Трофимович</t>
  </si>
  <si>
    <t>Уткина Ульяна Устиновна</t>
  </si>
  <si>
    <t>Хомякова Христина Харитоновна</t>
  </si>
  <si>
    <t>Южный Юрий Юрьевич</t>
  </si>
  <si>
    <t>Набор Start</t>
  </si>
  <si>
    <t>Набор Basic</t>
  </si>
  <si>
    <t>Набор VIP</t>
  </si>
  <si>
    <t>Кроссовки</t>
  </si>
  <si>
    <t>Футболка</t>
  </si>
  <si>
    <t>Куртка</t>
  </si>
  <si>
    <t>Жилет</t>
  </si>
  <si>
    <t>Кеды</t>
  </si>
  <si>
    <t>Носки</t>
  </si>
  <si>
    <t>Брюки</t>
  </si>
  <si>
    <t>Шорты</t>
  </si>
  <si>
    <t>Майка</t>
  </si>
  <si>
    <t>Позиция в массиве</t>
  </si>
  <si>
    <t>Значение (ДВССЫЛ)</t>
  </si>
  <si>
    <t>Диапазон суммирования</t>
  </si>
  <si>
    <t>Данные</t>
  </si>
  <si>
    <t>СУММ</t>
  </si>
  <si>
    <t>ДВССЫЛ("текст")</t>
  </si>
  <si>
    <t>ДВССЫЛ(ссылка)</t>
  </si>
  <si>
    <t>Адрес</t>
  </si>
  <si>
    <t>A4</t>
  </si>
  <si>
    <t>A5</t>
  </si>
  <si>
    <t>A6</t>
  </si>
  <si>
    <t>A11:C11</t>
  </si>
  <si>
    <t>A12:C12</t>
  </si>
  <si>
    <t>A13:C13</t>
  </si>
  <si>
    <t>=СУММ(D3:D11*E3:E11+F3:F11)</t>
  </si>
  <si>
    <t>=МАКС(D3:D11*E3:E11+F3:F11)</t>
  </si>
  <si>
    <t>=ЦЕЛОЕ(СРЗНАЧ(D3:D11*E3:E11))</t>
  </si>
  <si>
    <t>=ОКРВВЕРХ.МАТ(СРЗНАЧ(D3:D11*E3:E11+F3:F11);5)</t>
  </si>
  <si>
    <t>=МИН(ЕСЛИ(C2:C24&gt;0;C2:C24;""))</t>
  </si>
  <si>
    <t>=МАКС(ЕСЛИ(C2:C24&lt;0;C2:C24;""))</t>
  </si>
  <si>
    <t>=МИН(ЕСЛИ(D2:D24="ОТД";E2:E24;""))</t>
  </si>
  <si>
    <t>=МАКС(ЕСЛИ(D2:D24="ОТД";E2:E24;""))</t>
  </si>
  <si>
    <t>=ЕСЛИОШИБКА(ИНДЕКС(A2:E25;ПОИСКПОЗ(H2&amp;H3;A2:A25&amp;E2:E25;0);ПОИСКПОЗ(G9;A1:E1;0));"нет данных")</t>
  </si>
  <si>
    <t>=ДВССЫЛ("F"&amp;B7)</t>
  </si>
  <si>
    <t>=СУММ(ДВССЫЛ("F"&amp;B6&amp;":F"&amp;B7))</t>
  </si>
  <si>
    <t>ИТОГО</t>
  </si>
  <si>
    <t>Расходы по отделам</t>
  </si>
  <si>
    <t>Расход</t>
  </si>
  <si>
    <t>Штат</t>
  </si>
  <si>
    <t>=СУММ(ВПР(J5;B5:H10;{3;5;7}))</t>
  </si>
  <si>
    <t>=СУММ(ВПР(J5;B5:H10;период))</t>
  </si>
  <si>
    <t>Матрица 3х3</t>
  </si>
  <si>
    <t>Строка 1, 2, 3</t>
  </si>
  <si>
    <t>Столбец 1, 4, 7</t>
  </si>
  <si>
    <t>={1;2;3:4;5;6:7;8;9}</t>
  </si>
  <si>
    <t>={1:4:7}</t>
  </si>
  <si>
    <t>={1;2;3}</t>
  </si>
  <si>
    <t>Категория</t>
  </si>
  <si>
    <t>Овощи</t>
  </si>
  <si>
    <t>Фрукты</t>
  </si>
  <si>
    <t>Капуста</t>
  </si>
  <si>
    <t>Морковь</t>
  </si>
  <si>
    <t>Баклажан</t>
  </si>
  <si>
    <t>Картофель</t>
  </si>
  <si>
    <t>Помидор</t>
  </si>
  <si>
    <t>Свекла</t>
  </si>
  <si>
    <t>Груша</t>
  </si>
  <si>
    <t>Банан</t>
  </si>
  <si>
    <t>Апельсин</t>
  </si>
  <si>
    <t>Яблоко</t>
  </si>
  <si>
    <t>Огурец</t>
  </si>
  <si>
    <t>Ананас</t>
  </si>
  <si>
    <t>Персик</t>
  </si>
  <si>
    <t>Дыня</t>
  </si>
  <si>
    <t>Слива</t>
  </si>
  <si>
    <t>Перец</t>
  </si>
  <si>
    <t>Магазин 1</t>
  </si>
  <si>
    <t>Магазин 2</t>
  </si>
  <si>
    <t>Магазин 3</t>
  </si>
  <si>
    <t>Магазин 4</t>
  </si>
  <si>
    <t>Магазин 5</t>
  </si>
  <si>
    <t>Мсц/Мгз</t>
  </si>
  <si>
    <t>Магазин №</t>
  </si>
  <si>
    <t>Кол-во магазинов</t>
  </si>
  <si>
    <t>1 (янв)</t>
  </si>
  <si>
    <t>2 (фев)</t>
  </si>
  <si>
    <t>3 (мар)</t>
  </si>
  <si>
    <t>4 (апр)</t>
  </si>
  <si>
    <t>5 (май)</t>
  </si>
  <si>
    <t>6 (июн)</t>
  </si>
  <si>
    <t>7 (июл)</t>
  </si>
  <si>
    <t>8 (авг)</t>
  </si>
  <si>
    <t>9 (сен)</t>
  </si>
  <si>
    <t>10 (окт)</t>
  </si>
  <si>
    <t>11 (ноя)</t>
  </si>
  <si>
    <t>12 (дек)</t>
  </si>
  <si>
    <t>Итоговая Сумма</t>
  </si>
  <si>
    <t>Стоимость</t>
  </si>
  <si>
    <t>=СУММ($B$3:$B$14*C3:E14)</t>
  </si>
  <si>
    <t>=СРЗНАЧ(ВПР(J10;B5:H10;{2;4;6}))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</si>
</sst>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_-* #,##0\ _р_._-;\-* #,##0\ _р_._-;_-* &quot;-&quot;\ _р_._-;_-@_-"/>
    <numFmt numFmtId="165" formatCode="_-* #,##0.00\ _р_._-;\-* #,##0.00\ _р_._-;_-* &quot;-&quot;??\ _р_._-;_-@_-"/>
    <numFmt numFmtId="166" formatCode="_-* #,##0&quot;р.&quot;_-;\-* #,##0&quot;р.&quot;_-;_-* &quot;-&quot;&quot;р.&quot;_-;_-@_-"/>
    <numFmt numFmtId="167" formatCode="_-* #,##0.00&quot;р.&quot;_-;\-* #,##0.00&quot;р.&quot;_-;_-* &quot;-&quot;??&quot;р.&quot;_-;_-@_-"/>
    <numFmt numFmtId="168" formatCode="_-* #,##0.00_р_._-;\-* #,##0.00_р_._-;_-* &quot;-&quot;??_р_._-;_-@_-"/>
    <numFmt numFmtId="169" formatCode="_([$€]* #,##0.00_);_([$€]* \(#,##0.00\);_([$€]* &quot;-&quot;??_);_(@_)"/>
    <numFmt numFmtId="170" formatCode="[$$-80A]#,##0.00;\-[$$-80A]#,##0.00"/>
    <numFmt numFmtId="171" formatCode="[$$-409]#,##0"/>
    <numFmt numFmtId="172" formatCode=";;;"/>
    <numFmt numFmtId="173" formatCode="_(&quot;$&quot;* #,##0.00_);_(&quot;$&quot;* \(#,##0.00\);_(&quot;$&quot;* &quot;-&quot;??_);_(@_)"/>
    <numFmt numFmtId="174" formatCode="#,##0&quot;р.&quot;"/>
    <numFmt numFmtId="175" formatCode="#,##0.00&quot;р.&quot;"/>
    <numFmt numFmtId="176" formatCode="_-* #,##0_р_._-;\-* #,##0_р_._-;_-* &quot;-&quot;??_р_._-;_-@_-"/>
    <numFmt numFmtId="177" formatCode="#,##0_ ;\-#,##0\ "/>
    <numFmt numFmtId="178" formatCode="#,##0\ &quot;₽&quot;"/>
  </numFmts>
  <fonts count="38">
    <font>
      <sz val="10"/>
      <name val="Arial Cyr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Helv"/>
      <charset val="204"/>
    </font>
    <font>
      <b/>
      <sz val="10"/>
      <name val="Times New Roman Cyr"/>
      <charset val="204"/>
    </font>
    <font>
      <sz val="10"/>
      <name val="Arial"/>
      <family val="2"/>
      <charset val="204"/>
    </font>
    <font>
      <sz val="8"/>
      <name val="Helv"/>
      <charset val="204"/>
    </font>
    <font>
      <sz val="10"/>
      <name val="MS Sans Serif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name val="Arial Cyr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color rgb="FF002060"/>
      <name val="Arial"/>
      <family val="2"/>
      <charset val="204"/>
    </font>
    <font>
      <sz val="11"/>
      <color rgb="FF002060"/>
      <name val="Arial"/>
      <family val="2"/>
      <charset val="204"/>
    </font>
    <font>
      <b/>
      <sz val="11"/>
      <name val="Arial Cyr"/>
      <charset val="204"/>
    </font>
    <font>
      <sz val="11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</font>
    <font>
      <sz val="11"/>
      <color theme="0" tint="-0.34998626667073579"/>
      <name val="Arial"/>
      <family val="2"/>
      <charset val="204"/>
    </font>
    <font>
      <b/>
      <sz val="11"/>
      <color rgb="FF7030A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sz val="10"/>
      <color rgb="FFFFFF00"/>
      <name val="Arial Cyr"/>
      <charset val="204"/>
    </font>
    <font>
      <b/>
      <sz val="11"/>
      <color rgb="FFFFFF00"/>
      <name val="Arial"/>
      <family val="2"/>
      <charset val="204"/>
    </font>
    <font>
      <sz val="11"/>
      <color rgb="FFFFFF00"/>
      <name val="Arial"/>
      <family val="2"/>
      <charset val="204"/>
    </font>
    <font>
      <sz val="11"/>
      <color rgb="FFFF0000"/>
      <name val="Arial"/>
      <family val="2"/>
      <charset val="204"/>
    </font>
    <font>
      <sz val="14"/>
      <color rgb="FFFFFF00"/>
      <name val="Arial"/>
      <family val="2"/>
      <charset val="204"/>
    </font>
    <font>
      <b/>
      <sz val="11"/>
      <color theme="0" tint="-0.499984740745262"/>
      <name val="Arial"/>
      <family val="2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5F1C5"/>
        <bgColor indexed="64"/>
      </patternFill>
    </fill>
  </fills>
  <borders count="23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 style="thick">
        <color rgb="FF0070C0"/>
      </left>
      <right style="thin">
        <color rgb="FF0070C0"/>
      </right>
      <top style="thick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ck">
        <color rgb="FF0070C0"/>
      </top>
      <bottom style="thin">
        <color rgb="FF0070C0"/>
      </bottom>
      <diagonal/>
    </border>
    <border>
      <left style="thin">
        <color rgb="FF0070C0"/>
      </left>
      <right style="thick">
        <color rgb="FF0070C0"/>
      </right>
      <top style="thick">
        <color rgb="FF0070C0"/>
      </top>
      <bottom style="thin">
        <color rgb="FF0070C0"/>
      </bottom>
      <diagonal/>
    </border>
    <border>
      <left style="thick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ck">
        <color rgb="FF0070C0"/>
      </right>
      <top style="thin">
        <color rgb="FF0070C0"/>
      </top>
      <bottom style="thin">
        <color rgb="FF0070C0"/>
      </bottom>
      <diagonal/>
    </border>
    <border>
      <left style="thick">
        <color rgb="FF0070C0"/>
      </left>
      <right style="thin">
        <color rgb="FF0070C0"/>
      </right>
      <top style="thin">
        <color rgb="FF0070C0"/>
      </top>
      <bottom style="thick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ck">
        <color rgb="FF0070C0"/>
      </bottom>
      <diagonal/>
    </border>
    <border>
      <left style="thin">
        <color rgb="FF0070C0"/>
      </left>
      <right style="thick">
        <color rgb="FF0070C0"/>
      </right>
      <top style="thin">
        <color rgb="FF0070C0"/>
      </top>
      <bottom style="thick">
        <color rgb="FF0070C0"/>
      </bottom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theme="4"/>
      </left>
      <right style="thin">
        <color indexed="6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171">
    <xf numFmtId="0" fontId="0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" fontId="7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8" fillId="0" borderId="0"/>
    <xf numFmtId="0" fontId="5" fillId="0" borderId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1" fillId="0" borderId="0">
      <alignment vertical="justify"/>
    </xf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3" fillId="0" borderId="0"/>
    <xf numFmtId="0" fontId="7" fillId="0" borderId="0"/>
    <xf numFmtId="168" fontId="4" fillId="0" borderId="0" applyFont="0" applyFill="0" applyBorder="0" applyAlignment="0" applyProtection="0"/>
    <xf numFmtId="0" fontId="15" fillId="0" borderId="0"/>
    <xf numFmtId="0" fontId="16" fillId="3" borderId="0" applyNumberFormat="0" applyBorder="0" applyAlignment="0" applyProtection="0"/>
    <xf numFmtId="0" fontId="7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4" fillId="0" borderId="0"/>
    <xf numFmtId="0" fontId="4" fillId="0" borderId="0"/>
  </cellStyleXfs>
  <cellXfs count="141">
    <xf numFmtId="0" fontId="0" fillId="0" borderId="0" xfId="0"/>
    <xf numFmtId="0" fontId="14" fillId="2" borderId="1" xfId="2155" applyNumberFormat="1" applyFont="1" applyFill="1" applyBorder="1" applyAlignment="1">
      <alignment horizontal="center" vertical="center" wrapText="1"/>
    </xf>
    <xf numFmtId="0" fontId="12" fillId="0" borderId="0" xfId="0" applyFont="1"/>
    <xf numFmtId="49" fontId="13" fillId="0" borderId="1" xfId="2155" applyNumberFormat="1" applyFont="1" applyBorder="1"/>
    <xf numFmtId="0" fontId="12" fillId="0" borderId="0" xfId="0" applyFont="1" applyAlignment="1">
      <alignment horizontal="center"/>
    </xf>
    <xf numFmtId="0" fontId="13" fillId="0" borderId="1" xfId="2155" applyNumberFormat="1" applyFont="1" applyBorder="1"/>
    <xf numFmtId="0" fontId="14" fillId="2" borderId="1" xfId="2155" applyNumberFormat="1" applyFont="1" applyFill="1" applyBorder="1" applyAlignment="1">
      <alignment horizontal="left" vertical="center" wrapText="1"/>
    </xf>
    <xf numFmtId="0" fontId="13" fillId="0" borderId="0" xfId="2156" applyFont="1"/>
    <xf numFmtId="0" fontId="13" fillId="0" borderId="1" xfId="2155" applyNumberFormat="1" applyFont="1" applyBorder="1" applyAlignment="1">
      <alignment horizontal="left"/>
    </xf>
    <xf numFmtId="170" fontId="13" fillId="0" borderId="1" xfId="2155" applyNumberFormat="1" applyFont="1" applyBorder="1"/>
    <xf numFmtId="0" fontId="13" fillId="0" borderId="1" xfId="2155" quotePrefix="1" applyNumberFormat="1" applyFont="1" applyBorder="1"/>
    <xf numFmtId="0" fontId="13" fillId="2" borderId="1" xfId="2155" applyNumberFormat="1" applyFont="1" applyFill="1" applyBorder="1"/>
    <xf numFmtId="0" fontId="13" fillId="0" borderId="0" xfId="2156" applyFont="1" applyBorder="1"/>
    <xf numFmtId="3" fontId="13" fillId="0" borderId="1" xfId="2155" applyNumberFormat="1" applyFont="1" applyBorder="1"/>
    <xf numFmtId="0" fontId="13" fillId="0" borderId="0" xfId="2159" applyFont="1"/>
    <xf numFmtId="171" fontId="13" fillId="0" borderId="0" xfId="2159" applyNumberFormat="1" applyFont="1"/>
    <xf numFmtId="171" fontId="12" fillId="0" borderId="0" xfId="0" applyNumberFormat="1" applyFont="1"/>
    <xf numFmtId="0" fontId="13" fillId="0" borderId="0" xfId="2159" applyFont="1" applyAlignment="1">
      <alignment horizontal="center"/>
    </xf>
    <xf numFmtId="0" fontId="7" fillId="0" borderId="0" xfId="2163"/>
    <xf numFmtId="0" fontId="7" fillId="0" borderId="0" xfId="2163" applyFont="1"/>
    <xf numFmtId="49" fontId="13" fillId="4" borderId="1" xfId="2155" applyNumberFormat="1" applyFont="1" applyFill="1" applyBorder="1"/>
    <xf numFmtId="0" fontId="13" fillId="4" borderId="1" xfId="2155" applyNumberFormat="1" applyFont="1" applyFill="1" applyBorder="1" applyAlignment="1">
      <alignment horizontal="left"/>
    </xf>
    <xf numFmtId="0" fontId="14" fillId="5" borderId="1" xfId="2155" applyNumberFormat="1" applyFont="1" applyFill="1" applyBorder="1" applyAlignment="1">
      <alignment horizontal="center" vertical="center" wrapText="1"/>
    </xf>
    <xf numFmtId="0" fontId="3" fillId="0" borderId="0" xfId="2165" applyFont="1"/>
    <xf numFmtId="0" fontId="14" fillId="4" borderId="1" xfId="2155" applyNumberFormat="1" applyFont="1" applyFill="1" applyBorder="1" applyAlignment="1">
      <alignment horizontal="center" vertical="center" wrapText="1"/>
    </xf>
    <xf numFmtId="0" fontId="19" fillId="0" borderId="0" xfId="2156" applyFont="1"/>
    <xf numFmtId="0" fontId="19" fillId="0" borderId="0" xfId="2156" applyFont="1" applyBorder="1"/>
    <xf numFmtId="0" fontId="18" fillId="0" borderId="1" xfId="2156" applyNumberFormat="1" applyFont="1" applyBorder="1" applyAlignment="1">
      <alignment horizontal="centerContinuous" vertical="center"/>
    </xf>
    <xf numFmtId="49" fontId="13" fillId="0" borderId="1" xfId="2155" applyNumberFormat="1" applyFont="1" applyBorder="1" applyAlignment="1">
      <alignment horizontal="center"/>
    </xf>
    <xf numFmtId="1" fontId="13" fillId="0" borderId="1" xfId="2155" applyNumberFormat="1" applyFont="1" applyBorder="1" applyAlignment="1">
      <alignment horizontal="right" indent="1"/>
    </xf>
    <xf numFmtId="0" fontId="13" fillId="0" borderId="1" xfId="2155" applyNumberFormat="1" applyFont="1" applyBorder="1" applyAlignment="1">
      <alignment horizontal="right" indent="2"/>
    </xf>
    <xf numFmtId="0" fontId="21" fillId="0" borderId="0" xfId="2165" applyFont="1"/>
    <xf numFmtId="174" fontId="13" fillId="0" borderId="1" xfId="2155" applyNumberFormat="1" applyFont="1" applyBorder="1"/>
    <xf numFmtId="0" fontId="14" fillId="2" borderId="1" xfId="2155" applyNumberFormat="1" applyFont="1" applyFill="1" applyBorder="1" applyAlignment="1">
      <alignment horizontal="left" vertical="center"/>
    </xf>
    <xf numFmtId="0" fontId="13" fillId="0" borderId="0" xfId="0" applyFont="1"/>
    <xf numFmtId="0" fontId="13" fillId="4" borderId="1" xfId="2155" applyNumberFormat="1" applyFont="1" applyFill="1" applyBorder="1" applyAlignment="1"/>
    <xf numFmtId="0" fontId="22" fillId="2" borderId="1" xfId="2155" applyNumberFormat="1" applyFont="1" applyFill="1" applyBorder="1" applyAlignment="1">
      <alignment vertical="center"/>
    </xf>
    <xf numFmtId="0" fontId="22" fillId="0" borderId="1" xfId="2160" applyNumberFormat="1" applyFont="1" applyBorder="1"/>
    <xf numFmtId="0" fontId="23" fillId="0" borderId="0" xfId="2161" applyFont="1"/>
    <xf numFmtId="0" fontId="23" fillId="0" borderId="4" xfId="2161" applyFont="1" applyBorder="1"/>
    <xf numFmtId="0" fontId="23" fillId="0" borderId="5" xfId="2161" applyFont="1" applyBorder="1"/>
    <xf numFmtId="0" fontId="23" fillId="0" borderId="1" xfId="2161" applyFont="1" applyBorder="1"/>
    <xf numFmtId="0" fontId="22" fillId="2" borderId="1" xfId="2155" applyNumberFormat="1" applyFont="1" applyFill="1" applyBorder="1"/>
    <xf numFmtId="0" fontId="23" fillId="0" borderId="0" xfId="2161" quotePrefix="1" applyFont="1"/>
    <xf numFmtId="0" fontId="23" fillId="4" borderId="7" xfId="2161" applyFont="1" applyFill="1" applyBorder="1" applyAlignment="1">
      <alignment vertical="center"/>
    </xf>
    <xf numFmtId="0" fontId="22" fillId="2" borderId="1" xfId="2160" applyNumberFormat="1" applyFont="1" applyFill="1" applyBorder="1" applyAlignment="1">
      <alignment vertical="center"/>
    </xf>
    <xf numFmtId="0" fontId="13" fillId="2" borderId="11" xfId="2155" applyNumberFormat="1" applyFont="1" applyFill="1" applyBorder="1" applyAlignment="1">
      <alignment horizontal="center"/>
    </xf>
    <xf numFmtId="0" fontId="13" fillId="2" borderId="12" xfId="2155" applyNumberFormat="1" applyFont="1" applyFill="1" applyBorder="1" applyAlignment="1">
      <alignment horizontal="center"/>
    </xf>
    <xf numFmtId="0" fontId="13" fillId="2" borderId="13" xfId="2155" applyNumberFormat="1" applyFont="1" applyFill="1" applyBorder="1" applyAlignment="1">
      <alignment horizontal="center"/>
    </xf>
    <xf numFmtId="0" fontId="13" fillId="0" borderId="1" xfId="2155" applyNumberFormat="1" applyFont="1" applyFill="1" applyBorder="1" applyAlignment="1">
      <alignment horizontal="left" vertical="center" wrapText="1"/>
    </xf>
    <xf numFmtId="0" fontId="13" fillId="0" borderId="2" xfId="2155" applyNumberFormat="1" applyFont="1" applyBorder="1"/>
    <xf numFmtId="0" fontId="13" fillId="0" borderId="14" xfId="2155" applyNumberFormat="1" applyFont="1" applyBorder="1"/>
    <xf numFmtId="0" fontId="13" fillId="0" borderId="15" xfId="2155" applyNumberFormat="1" applyFont="1" applyBorder="1"/>
    <xf numFmtId="0" fontId="13" fillId="0" borderId="16" xfId="2155" applyNumberFormat="1" applyFont="1" applyBorder="1"/>
    <xf numFmtId="0" fontId="13" fillId="0" borderId="17" xfId="2155" applyNumberFormat="1" applyFont="1" applyBorder="1"/>
    <xf numFmtId="0" fontId="13" fillId="0" borderId="18" xfId="2155" applyNumberFormat="1" applyFont="1" applyBorder="1"/>
    <xf numFmtId="0" fontId="14" fillId="2" borderId="1" xfId="2169" applyFont="1" applyFill="1" applyBorder="1" applyAlignment="1">
      <alignment horizontal="center" vertical="center" wrapText="1"/>
    </xf>
    <xf numFmtId="0" fontId="13" fillId="0" borderId="1" xfId="2169" applyNumberFormat="1" applyFont="1" applyBorder="1" applyAlignment="1">
      <alignment horizontal="center"/>
    </xf>
    <xf numFmtId="3" fontId="13" fillId="0" borderId="1" xfId="2169" applyNumberFormat="1" applyFont="1" applyBorder="1"/>
    <xf numFmtId="0" fontId="14" fillId="2" borderId="1" xfId="2169" applyFont="1" applyFill="1" applyBorder="1" applyAlignment="1">
      <alignment horizontal="left" vertical="center"/>
    </xf>
    <xf numFmtId="0" fontId="13" fillId="0" borderId="0" xfId="2169" applyFont="1"/>
    <xf numFmtId="0" fontId="14" fillId="2" borderId="1" xfId="2169" applyFont="1" applyFill="1" applyBorder="1" applyAlignment="1">
      <alignment horizontal="center" vertical="center"/>
    </xf>
    <xf numFmtId="0" fontId="13" fillId="0" borderId="1" xfId="2169" applyNumberFormat="1" applyFont="1" applyBorder="1"/>
    <xf numFmtId="0" fontId="13" fillId="0" borderId="1" xfId="2169" applyFont="1" applyBorder="1"/>
    <xf numFmtId="0" fontId="13" fillId="0" borderId="0" xfId="2169" applyFont="1" applyAlignment="1">
      <alignment wrapText="1"/>
    </xf>
    <xf numFmtId="0" fontId="13" fillId="0" borderId="0" xfId="0" applyFont="1" applyBorder="1"/>
    <xf numFmtId="0" fontId="24" fillId="0" borderId="0" xfId="0" applyFont="1" applyBorder="1"/>
    <xf numFmtId="0" fontId="13" fillId="0" borderId="0" xfId="2163" applyFont="1"/>
    <xf numFmtId="0" fontId="25" fillId="0" borderId="0" xfId="2163" applyFont="1"/>
    <xf numFmtId="172" fontId="13" fillId="0" borderId="0" xfId="2163" quotePrefix="1" applyNumberFormat="1" applyFont="1"/>
    <xf numFmtId="0" fontId="19" fillId="0" borderId="0" xfId="2163" quotePrefix="1" applyNumberFormat="1" applyFont="1"/>
    <xf numFmtId="0" fontId="21" fillId="0" borderId="0" xfId="2164" applyFont="1"/>
    <xf numFmtId="0" fontId="26" fillId="0" borderId="0" xfId="2165" applyFont="1"/>
    <xf numFmtId="175" fontId="13" fillId="0" borderId="1" xfId="2155" applyNumberFormat="1" applyFont="1" applyBorder="1"/>
    <xf numFmtId="0" fontId="28" fillId="0" borderId="0" xfId="0" applyFont="1" applyFill="1"/>
    <xf numFmtId="49" fontId="13" fillId="0" borderId="0" xfId="2156" applyNumberFormat="1" applyFont="1"/>
    <xf numFmtId="0" fontId="13" fillId="7" borderId="0" xfId="2156" applyFont="1" applyFill="1"/>
    <xf numFmtId="49" fontId="29" fillId="7" borderId="0" xfId="2156" applyNumberFormat="1" applyFont="1" applyFill="1" applyBorder="1" applyAlignment="1">
      <alignment horizontal="centerContinuous" vertical="center"/>
    </xf>
    <xf numFmtId="49" fontId="27" fillId="7" borderId="0" xfId="2165" applyNumberFormat="1" applyFont="1" applyFill="1" applyBorder="1"/>
    <xf numFmtId="49" fontId="30" fillId="7" borderId="0" xfId="2169" applyNumberFormat="1" applyFont="1" applyFill="1"/>
    <xf numFmtId="176" fontId="13" fillId="0" borderId="1" xfId="2160" applyNumberFormat="1" applyFont="1" applyBorder="1"/>
    <xf numFmtId="49" fontId="28" fillId="7" borderId="0" xfId="0" applyNumberFormat="1" applyFont="1" applyFill="1"/>
    <xf numFmtId="49" fontId="30" fillId="7" borderId="0" xfId="2156" applyNumberFormat="1" applyFont="1" applyFill="1"/>
    <xf numFmtId="0" fontId="31" fillId="0" borderId="0" xfId="2156" applyFont="1"/>
    <xf numFmtId="49" fontId="30" fillId="7" borderId="0" xfId="0" applyNumberFormat="1" applyFont="1" applyFill="1"/>
    <xf numFmtId="0" fontId="13" fillId="8" borderId="1" xfId="2155" applyNumberFormat="1" applyFont="1" applyFill="1" applyBorder="1"/>
    <xf numFmtId="0" fontId="13" fillId="9" borderId="1" xfId="2155" applyNumberFormat="1" applyFont="1" applyFill="1" applyBorder="1"/>
    <xf numFmtId="49" fontId="32" fillId="7" borderId="0" xfId="2161" applyNumberFormat="1" applyFont="1" applyFill="1"/>
    <xf numFmtId="0" fontId="33" fillId="0" borderId="0" xfId="2165" applyFont="1"/>
    <xf numFmtId="177" fontId="33" fillId="0" borderId="0" xfId="2160" applyNumberFormat="1" applyFont="1"/>
    <xf numFmtId="0" fontId="14" fillId="2" borderId="2" xfId="2155" applyNumberFormat="1" applyFont="1" applyFill="1" applyBorder="1" applyAlignment="1">
      <alignment horizontal="center" vertical="center" wrapText="1"/>
    </xf>
    <xf numFmtId="0" fontId="13" fillId="10" borderId="1" xfId="2155" applyNumberFormat="1" applyFont="1" applyFill="1" applyBorder="1"/>
    <xf numFmtId="0" fontId="13" fillId="10" borderId="1" xfId="2155" applyNumberFormat="1" applyFont="1" applyFill="1" applyBorder="1" applyAlignment="1">
      <alignment horizontal="center"/>
    </xf>
    <xf numFmtId="0" fontId="13" fillId="11" borderId="1" xfId="2155" applyNumberFormat="1" applyFont="1" applyFill="1" applyBorder="1"/>
    <xf numFmtId="0" fontId="13" fillId="11" borderId="1" xfId="2155" applyNumberFormat="1" applyFont="1" applyFill="1" applyBorder="1" applyAlignment="1">
      <alignment horizontal="center"/>
    </xf>
    <xf numFmtId="0" fontId="13" fillId="4" borderId="1" xfId="2155" applyNumberFormat="1" applyFont="1" applyFill="1" applyBorder="1"/>
    <xf numFmtId="0" fontId="13" fillId="4" borderId="1" xfId="2155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3" fillId="7" borderId="1" xfId="2155" applyNumberFormat="1" applyFont="1" applyFill="1" applyBorder="1" applyAlignment="1">
      <alignment horizontal="right" indent="2"/>
    </xf>
    <xf numFmtId="3" fontId="13" fillId="7" borderId="1" xfId="2169" applyNumberFormat="1" applyFont="1" applyFill="1" applyBorder="1"/>
    <xf numFmtId="176" fontId="13" fillId="7" borderId="1" xfId="2160" applyNumberFormat="1" applyFont="1" applyFill="1" applyBorder="1"/>
    <xf numFmtId="0" fontId="13" fillId="0" borderId="0" xfId="2155" applyNumberFormat="1" applyFont="1" applyBorder="1"/>
    <xf numFmtId="174" fontId="13" fillId="0" borderId="0" xfId="2155" applyNumberFormat="1" applyFont="1" applyBorder="1"/>
    <xf numFmtId="174" fontId="14" fillId="0" borderId="1" xfId="2155" applyNumberFormat="1" applyFont="1" applyBorder="1"/>
    <xf numFmtId="178" fontId="13" fillId="0" borderId="1" xfId="2169" applyNumberFormat="1" applyFont="1" applyBorder="1"/>
    <xf numFmtId="178" fontId="13" fillId="0" borderId="1" xfId="2169" applyNumberFormat="1" applyFont="1" applyBorder="1" applyAlignment="1">
      <alignment horizontal="center"/>
    </xf>
    <xf numFmtId="178" fontId="0" fillId="0" borderId="0" xfId="0" applyNumberFormat="1"/>
    <xf numFmtId="0" fontId="34" fillId="0" borderId="0" xfId="0" applyFont="1"/>
    <xf numFmtId="0" fontId="14" fillId="2" borderId="4" xfId="2169" applyFont="1" applyFill="1" applyBorder="1" applyAlignment="1">
      <alignment horizontal="center" vertical="center" wrapText="1"/>
    </xf>
    <xf numFmtId="0" fontId="35" fillId="0" borderId="0" xfId="0" applyFont="1"/>
    <xf numFmtId="0" fontId="14" fillId="2" borderId="1" xfId="2155" applyNumberFormat="1" applyFont="1" applyFill="1" applyBorder="1" applyAlignment="1">
      <alignment horizontal="right" vertical="center" wrapText="1"/>
    </xf>
    <xf numFmtId="49" fontId="22" fillId="2" borderId="2" xfId="2160" applyNumberFormat="1" applyFont="1" applyFill="1" applyBorder="1"/>
    <xf numFmtId="49" fontId="22" fillId="2" borderId="1" xfId="2160" applyNumberFormat="1" applyFont="1" applyFill="1" applyBorder="1"/>
    <xf numFmtId="0" fontId="13" fillId="2" borderId="2" xfId="2155" applyNumberFormat="1" applyFont="1" applyFill="1" applyBorder="1" applyAlignment="1">
      <alignment horizontal="left"/>
    </xf>
    <xf numFmtId="0" fontId="13" fillId="2" borderId="6" xfId="2155" applyNumberFormat="1" applyFont="1" applyFill="1" applyBorder="1" applyAlignment="1">
      <alignment horizontal="left"/>
    </xf>
    <xf numFmtId="0" fontId="13" fillId="2" borderId="5" xfId="2155" applyNumberFormat="1" applyFont="1" applyFill="1" applyBorder="1" applyAlignment="1">
      <alignment horizontal="left"/>
    </xf>
    <xf numFmtId="0" fontId="13" fillId="2" borderId="2" xfId="2155" applyNumberFormat="1" applyFont="1" applyFill="1" applyBorder="1" applyAlignment="1">
      <alignment horizontal="left" wrapText="1"/>
    </xf>
    <xf numFmtId="0" fontId="14" fillId="4" borderId="2" xfId="2155" applyNumberFormat="1" applyFont="1" applyFill="1" applyBorder="1" applyAlignment="1">
      <alignment horizontal="center"/>
    </xf>
    <xf numFmtId="0" fontId="14" fillId="4" borderId="6" xfId="2155" applyNumberFormat="1" applyFont="1" applyFill="1" applyBorder="1" applyAlignment="1">
      <alignment horizontal="center"/>
    </xf>
    <xf numFmtId="0" fontId="14" fillId="4" borderId="5" xfId="2155" applyNumberFormat="1" applyFont="1" applyFill="1" applyBorder="1" applyAlignment="1">
      <alignment horizontal="center"/>
    </xf>
    <xf numFmtId="0" fontId="14" fillId="2" borderId="3" xfId="2155" applyNumberFormat="1" applyFont="1" applyFill="1" applyBorder="1" applyAlignment="1">
      <alignment horizontal="center" vertical="center" wrapText="1"/>
    </xf>
    <xf numFmtId="0" fontId="14" fillId="2" borderId="4" xfId="2155" applyNumberFormat="1" applyFont="1" applyFill="1" applyBorder="1" applyAlignment="1">
      <alignment horizontal="center" vertical="center" wrapText="1"/>
    </xf>
    <xf numFmtId="0" fontId="14" fillId="2" borderId="8" xfId="2155" applyNumberFormat="1" applyFont="1" applyFill="1" applyBorder="1" applyAlignment="1">
      <alignment horizontal="center" vertical="center" wrapText="1"/>
    </xf>
    <xf numFmtId="0" fontId="13" fillId="2" borderId="9" xfId="2155" applyNumberFormat="1" applyFont="1" applyFill="1" applyBorder="1" applyAlignment="1">
      <alignment horizontal="center"/>
    </xf>
    <xf numFmtId="0" fontId="13" fillId="2" borderId="10" xfId="2155" applyNumberFormat="1" applyFont="1" applyFill="1" applyBorder="1" applyAlignment="1">
      <alignment horizontal="center"/>
    </xf>
    <xf numFmtId="0" fontId="13" fillId="2" borderId="19" xfId="2155" applyNumberFormat="1" applyFont="1" applyFill="1" applyBorder="1" applyAlignment="1">
      <alignment horizontal="center"/>
    </xf>
    <xf numFmtId="0" fontId="18" fillId="2" borderId="1" xfId="2156" applyFont="1" applyFill="1" applyBorder="1" applyAlignment="1">
      <alignment horizontal="center" vertical="center"/>
    </xf>
    <xf numFmtId="0" fontId="18" fillId="6" borderId="1" xfId="2156" applyFont="1" applyFill="1" applyBorder="1" applyAlignment="1">
      <alignment horizontal="center" vertical="center"/>
    </xf>
    <xf numFmtId="173" fontId="18" fillId="6" borderId="1" xfId="2168" applyFont="1" applyFill="1" applyBorder="1" applyAlignment="1">
      <alignment horizontal="center" vertical="center"/>
    </xf>
    <xf numFmtId="0" fontId="14" fillId="2" borderId="3" xfId="2169" applyFont="1" applyFill="1" applyBorder="1" applyAlignment="1">
      <alignment horizontal="center" vertical="center" wrapText="1"/>
    </xf>
    <xf numFmtId="0" fontId="14" fillId="2" borderId="4" xfId="2169" applyFont="1" applyFill="1" applyBorder="1" applyAlignment="1">
      <alignment horizontal="center" vertical="center" wrapText="1"/>
    </xf>
    <xf numFmtId="0" fontId="14" fillId="2" borderId="20" xfId="2169" applyFont="1" applyFill="1" applyBorder="1" applyAlignment="1">
      <alignment horizontal="center" vertical="center" wrapText="1"/>
    </xf>
    <xf numFmtId="0" fontId="14" fillId="2" borderId="21" xfId="2169" applyFont="1" applyFill="1" applyBorder="1" applyAlignment="1">
      <alignment horizontal="center" vertical="center" wrapText="1"/>
    </xf>
    <xf numFmtId="0" fontId="14" fillId="2" borderId="22" xfId="2169" applyFont="1" applyFill="1" applyBorder="1" applyAlignment="1">
      <alignment horizontal="center" vertical="center" wrapText="1"/>
    </xf>
    <xf numFmtId="0" fontId="14" fillId="2" borderId="2" xfId="2169" applyFont="1" applyFill="1" applyBorder="1" applyAlignment="1">
      <alignment horizontal="center" vertical="center" wrapText="1"/>
    </xf>
    <xf numFmtId="0" fontId="14" fillId="2" borderId="5" xfId="2169" applyFont="1" applyFill="1" applyBorder="1" applyAlignment="1">
      <alignment horizontal="center" vertical="center" wrapText="1"/>
    </xf>
    <xf numFmtId="0" fontId="14" fillId="2" borderId="2" xfId="2155" applyNumberFormat="1" applyFont="1" applyFill="1" applyBorder="1" applyAlignment="1">
      <alignment horizontal="center" vertical="center" wrapText="1"/>
    </xf>
    <xf numFmtId="0" fontId="14" fillId="2" borderId="6" xfId="2155" applyNumberFormat="1" applyFont="1" applyFill="1" applyBorder="1" applyAlignment="1">
      <alignment horizontal="center" vertical="center" wrapText="1"/>
    </xf>
    <xf numFmtId="0" fontId="14" fillId="2" borderId="5" xfId="2155" applyNumberFormat="1" applyFont="1" applyFill="1" applyBorder="1" applyAlignment="1">
      <alignment horizontal="center" vertical="center" wrapText="1"/>
    </xf>
    <xf numFmtId="3" fontId="13" fillId="0" borderId="0" xfId="0" applyNumberFormat="1" applyFont="1"/>
  </cellXfs>
  <cellStyles count="2171">
    <cellStyle name="_3ДМ" xfId="1" xr:uid="{00000000-0005-0000-0000-000000000000}"/>
    <cellStyle name="_3ДМ_БЕЛ" xfId="2" xr:uid="{00000000-0005-0000-0000-000001000000}"/>
    <cellStyle name="_3ДМ_РЕЧ" xfId="3" xr:uid="{00000000-0005-0000-0000-000002000000}"/>
    <cellStyle name="_Август" xfId="5" xr:uid="{00000000-0005-0000-0000-000004000000}"/>
    <cellStyle name="_Август_Дистанц." xfId="6" xr:uid="{00000000-0005-0000-0000-000005000000}"/>
    <cellStyle name="_Август_Индив." xfId="7" xr:uid="{00000000-0005-0000-0000-000006000000}"/>
    <cellStyle name="_АКАД" xfId="8" xr:uid="{00000000-0005-0000-0000-000007000000}"/>
    <cellStyle name="_АКАД_БЕЛ" xfId="9" xr:uid="{00000000-0005-0000-0000-000008000000}"/>
    <cellStyle name="_АКАД_РЕЧ" xfId="10" xr:uid="{00000000-0005-0000-0000-000009000000}"/>
    <cellStyle name="_Апрель" xfId="11" xr:uid="{00000000-0005-0000-0000-00000A000000}"/>
    <cellStyle name="_Апрель_3ДМ" xfId="12" xr:uid="{00000000-0005-0000-0000-00000B000000}"/>
    <cellStyle name="_Апрель_3ДМ_БЕЛ" xfId="13" xr:uid="{00000000-0005-0000-0000-00000C000000}"/>
    <cellStyle name="_Апрель_3ДМ_РЕЧ" xfId="14" xr:uid="{00000000-0005-0000-0000-00000D000000}"/>
    <cellStyle name="_Апрель_Август" xfId="15" xr:uid="{00000000-0005-0000-0000-00000E000000}"/>
    <cellStyle name="_Апрель_Август_Дистанц." xfId="16" xr:uid="{00000000-0005-0000-0000-00000F000000}"/>
    <cellStyle name="_Апрель_Август_Индив." xfId="17" xr:uid="{00000000-0005-0000-0000-000010000000}"/>
    <cellStyle name="_Апрель_АКАД" xfId="18" xr:uid="{00000000-0005-0000-0000-000011000000}"/>
    <cellStyle name="_Апрель_АКАД_БЕЛ" xfId="19" xr:uid="{00000000-0005-0000-0000-000012000000}"/>
    <cellStyle name="_Апрель_АКАД_РЕЧ" xfId="20" xr:uid="{00000000-0005-0000-0000-000013000000}"/>
    <cellStyle name="_Апрель_Б9560" xfId="21" xr:uid="{00000000-0005-0000-0000-000014000000}"/>
    <cellStyle name="_Апрель_Б9560_БЕЛ" xfId="22" xr:uid="{00000000-0005-0000-0000-000015000000}"/>
    <cellStyle name="_Апрель_Б9560_РЕЧ" xfId="23" xr:uid="{00000000-0005-0000-0000-000016000000}"/>
    <cellStyle name="_Апрель_БЕЛ" xfId="24" xr:uid="{00000000-0005-0000-0000-000017000000}"/>
    <cellStyle name="_Апрель_БИНТ" xfId="25" xr:uid="{00000000-0005-0000-0000-000018000000}"/>
    <cellStyle name="_Апрель_БИНТ_БЕЛ" xfId="26" xr:uid="{00000000-0005-0000-0000-000019000000}"/>
    <cellStyle name="_Апрель_БИНТ_РЕЧ" xfId="27" xr:uid="{00000000-0005-0000-0000-00001A000000}"/>
    <cellStyle name="_Апрель_БУХ" xfId="28" xr:uid="{00000000-0005-0000-0000-00001B000000}"/>
    <cellStyle name="_Апрель_БУХ_БЕЛ" xfId="29" xr:uid="{00000000-0005-0000-0000-00001C000000}"/>
    <cellStyle name="_Апрель_БУХ_РЕЧ" xfId="30" xr:uid="{00000000-0005-0000-0000-00001D000000}"/>
    <cellStyle name="_Апрель_ВЕБДИЗ" xfId="31" xr:uid="{00000000-0005-0000-0000-00001E000000}"/>
    <cellStyle name="_Апрель_ВЕБДИЗ_БЕЛ" xfId="32" xr:uid="{00000000-0005-0000-0000-00001F000000}"/>
    <cellStyle name="_Апрель_ВЕБДИЗ_РЕЧ" xfId="33" xr:uid="{00000000-0005-0000-0000-000020000000}"/>
    <cellStyle name="_Апрель_ВЕБМАСТ" xfId="34" xr:uid="{00000000-0005-0000-0000-000021000000}"/>
    <cellStyle name="_Апрель_ВЕБМАСТ_БЕЛ" xfId="35" xr:uid="{00000000-0005-0000-0000-000022000000}"/>
    <cellStyle name="_Апрель_ВЕБМАСТ_РЕЧ" xfId="36" xr:uid="{00000000-0005-0000-0000-000023000000}"/>
    <cellStyle name="_Апрель_ВУЕ" xfId="37" xr:uid="{00000000-0005-0000-0000-000024000000}"/>
    <cellStyle name="_Апрель_ВУЕ_БЕЛ" xfId="38" xr:uid="{00000000-0005-0000-0000-000025000000}"/>
    <cellStyle name="_Апрель_ВУЕ_РЕЧ" xfId="39" xr:uid="{00000000-0005-0000-0000-000026000000}"/>
    <cellStyle name="_Апрель_Дети" xfId="40" xr:uid="{00000000-0005-0000-0000-000027000000}"/>
    <cellStyle name="_Апрель_Дети_БЕЛ" xfId="41" xr:uid="{00000000-0005-0000-0000-000028000000}"/>
    <cellStyle name="_Апрель_Дети_РЕЧ" xfId="42" xr:uid="{00000000-0005-0000-0000-000029000000}"/>
    <cellStyle name="_Апрель_Дистанц." xfId="43" xr:uid="{00000000-0005-0000-0000-00002A000000}"/>
    <cellStyle name="_Апрель_Индив." xfId="44" xr:uid="{00000000-0005-0000-0000-00002B000000}"/>
    <cellStyle name="_Апрель_Индив._БЕЛ" xfId="45" xr:uid="{00000000-0005-0000-0000-00002C000000}"/>
    <cellStyle name="_Апрель_Индив._РЕЧ" xfId="46" xr:uid="{00000000-0005-0000-0000-00002D000000}"/>
    <cellStyle name="_Апрель_Июль" xfId="47" xr:uid="{00000000-0005-0000-0000-00002E000000}"/>
    <cellStyle name="_Апрель_Июль_Август" xfId="48" xr:uid="{00000000-0005-0000-0000-00002F000000}"/>
    <cellStyle name="_Апрель_Июль_Август_Дистанц." xfId="49" xr:uid="{00000000-0005-0000-0000-000030000000}"/>
    <cellStyle name="_Апрель_Июль_Август_Индив." xfId="50" xr:uid="{00000000-0005-0000-0000-000031000000}"/>
    <cellStyle name="_Апрель_Июль_БЕЛ" xfId="51" xr:uid="{00000000-0005-0000-0000-000032000000}"/>
    <cellStyle name="_Апрель_Июль_БИНТ" xfId="52" xr:uid="{00000000-0005-0000-0000-000033000000}"/>
    <cellStyle name="_Апрель_Июль_БИНТ_БЕЛ" xfId="53" xr:uid="{00000000-0005-0000-0000-000034000000}"/>
    <cellStyle name="_Апрель_Июль_БИНТ_РЕЧ" xfId="54" xr:uid="{00000000-0005-0000-0000-000035000000}"/>
    <cellStyle name="_Апрель_Июль_ВЕБДИЗ" xfId="55" xr:uid="{00000000-0005-0000-0000-000036000000}"/>
    <cellStyle name="_Апрель_Июль_ВЕБМАСТ" xfId="56" xr:uid="{00000000-0005-0000-0000-000037000000}"/>
    <cellStyle name="_Апрель_Июль_ВЕБМАСТ_БЕЛ" xfId="57" xr:uid="{00000000-0005-0000-0000-000038000000}"/>
    <cellStyle name="_Апрель_Июль_ВЕБМАСТ_РЕЧ" xfId="58" xr:uid="{00000000-0005-0000-0000-000039000000}"/>
    <cellStyle name="_Апрель_Июль_Дети" xfId="59" xr:uid="{00000000-0005-0000-0000-00003A000000}"/>
    <cellStyle name="_Апрель_Июль_Дистанц." xfId="60" xr:uid="{00000000-0005-0000-0000-00003B000000}"/>
    <cellStyle name="_Апрель_Июль_Индив." xfId="61" xr:uid="{00000000-0005-0000-0000-00003C000000}"/>
    <cellStyle name="_Апрель_Июль_Индив._БЕЛ" xfId="62" xr:uid="{00000000-0005-0000-0000-00003D000000}"/>
    <cellStyle name="_Апрель_Июль_Индив._РЕЧ" xfId="63" xr:uid="{00000000-0005-0000-0000-00003E000000}"/>
    <cellStyle name="_Апрель_Июль_Июнь" xfId="64" xr:uid="{00000000-0005-0000-0000-00003F000000}"/>
    <cellStyle name="_Апрель_Июль_Июнь_Август" xfId="65" xr:uid="{00000000-0005-0000-0000-000040000000}"/>
    <cellStyle name="_Апрель_Июль_Июнь_Дистанц." xfId="66" xr:uid="{00000000-0005-0000-0000-000041000000}"/>
    <cellStyle name="_Апрель_Июль_Июнь_Индив." xfId="67" xr:uid="{00000000-0005-0000-0000-000042000000}"/>
    <cellStyle name="_Апрель_Июль_Июнь_КБУ" xfId="68" xr:uid="{00000000-0005-0000-0000-000043000000}"/>
    <cellStyle name="_Апрель_Июль_Июнь_Май" xfId="69" xr:uid="{00000000-0005-0000-0000-000044000000}"/>
    <cellStyle name="_Апрель_Июль_КБУ" xfId="70" xr:uid="{00000000-0005-0000-0000-000045000000}"/>
    <cellStyle name="_Апрель_Июль_КРН" xfId="71" xr:uid="{00000000-0005-0000-0000-000046000000}"/>
    <cellStyle name="_Апрель_Июль_Май" xfId="72" xr:uid="{00000000-0005-0000-0000-000047000000}"/>
    <cellStyle name="_Апрель_Июль_ОПШ" xfId="73" xr:uid="{00000000-0005-0000-0000-000048000000}"/>
    <cellStyle name="_Апрель_Июль_СР" xfId="74" xr:uid="{00000000-0005-0000-0000-000049000000}"/>
    <cellStyle name="_Апрель_Июнь" xfId="75" xr:uid="{00000000-0005-0000-0000-00004A000000}"/>
    <cellStyle name="_Апрель_Июнь_1" xfId="76" xr:uid="{00000000-0005-0000-0000-00004B000000}"/>
    <cellStyle name="_Апрель_Июнь_1_Август" xfId="77" xr:uid="{00000000-0005-0000-0000-00004C000000}"/>
    <cellStyle name="_Апрель_Июнь_1_Дистанц." xfId="78" xr:uid="{00000000-0005-0000-0000-00004D000000}"/>
    <cellStyle name="_Апрель_Июнь_1_Индив." xfId="79" xr:uid="{00000000-0005-0000-0000-00004E000000}"/>
    <cellStyle name="_Апрель_Июнь_1_КБУ" xfId="80" xr:uid="{00000000-0005-0000-0000-00004F000000}"/>
    <cellStyle name="_Апрель_Июнь_1_Май" xfId="81" xr:uid="{00000000-0005-0000-0000-000050000000}"/>
    <cellStyle name="_Апрель_Июнь_Август" xfId="82" xr:uid="{00000000-0005-0000-0000-000051000000}"/>
    <cellStyle name="_Апрель_Июнь_Август_Дистанц." xfId="83" xr:uid="{00000000-0005-0000-0000-000052000000}"/>
    <cellStyle name="_Апрель_Июнь_Август_Индив." xfId="84" xr:uid="{00000000-0005-0000-0000-000053000000}"/>
    <cellStyle name="_Апрель_Июнь_БЕЛ" xfId="85" xr:uid="{00000000-0005-0000-0000-000054000000}"/>
    <cellStyle name="_Апрель_Июнь_БИНТ" xfId="86" xr:uid="{00000000-0005-0000-0000-000055000000}"/>
    <cellStyle name="_Апрель_Июнь_БИНТ_БЕЛ" xfId="87" xr:uid="{00000000-0005-0000-0000-000056000000}"/>
    <cellStyle name="_Апрель_Июнь_БИНТ_РЕЧ" xfId="88" xr:uid="{00000000-0005-0000-0000-000057000000}"/>
    <cellStyle name="_Апрель_Июнь_БУХ" xfId="89" xr:uid="{00000000-0005-0000-0000-000058000000}"/>
    <cellStyle name="_Апрель_Июнь_БУХ_БЕЛ" xfId="90" xr:uid="{00000000-0005-0000-0000-000059000000}"/>
    <cellStyle name="_Апрель_Июнь_БУХ_РЕЧ" xfId="91" xr:uid="{00000000-0005-0000-0000-00005A000000}"/>
    <cellStyle name="_Апрель_Июнь_ВЕБДИЗ" xfId="92" xr:uid="{00000000-0005-0000-0000-00005B000000}"/>
    <cellStyle name="_Апрель_Июнь_ВЕБМАСТ" xfId="93" xr:uid="{00000000-0005-0000-0000-00005C000000}"/>
    <cellStyle name="_Апрель_Июнь_ВЕБМАСТ_БЕЛ" xfId="94" xr:uid="{00000000-0005-0000-0000-00005D000000}"/>
    <cellStyle name="_Апрель_Июнь_ВЕБМАСТ_РЕЧ" xfId="95" xr:uid="{00000000-0005-0000-0000-00005E000000}"/>
    <cellStyle name="_Апрель_Июнь_Дети" xfId="96" xr:uid="{00000000-0005-0000-0000-00005F000000}"/>
    <cellStyle name="_Апрель_Июнь_Дистанц." xfId="97" xr:uid="{00000000-0005-0000-0000-000060000000}"/>
    <cellStyle name="_Апрель_Июнь_Индив." xfId="98" xr:uid="{00000000-0005-0000-0000-000061000000}"/>
    <cellStyle name="_Апрель_Июнь_Индив._БЕЛ" xfId="99" xr:uid="{00000000-0005-0000-0000-000062000000}"/>
    <cellStyle name="_Апрель_Июнь_Индив._РЕЧ" xfId="100" xr:uid="{00000000-0005-0000-0000-000063000000}"/>
    <cellStyle name="_Апрель_Июнь_Июнь" xfId="101" xr:uid="{00000000-0005-0000-0000-000064000000}"/>
    <cellStyle name="_Апрель_Июнь_Июнь_Август" xfId="102" xr:uid="{00000000-0005-0000-0000-000065000000}"/>
    <cellStyle name="_Апрель_Июнь_Июнь_Дистанц." xfId="103" xr:uid="{00000000-0005-0000-0000-000066000000}"/>
    <cellStyle name="_Апрель_Июнь_Июнь_Индив." xfId="104" xr:uid="{00000000-0005-0000-0000-000067000000}"/>
    <cellStyle name="_Апрель_Июнь_Июнь_КБУ" xfId="105" xr:uid="{00000000-0005-0000-0000-000068000000}"/>
    <cellStyle name="_Апрель_Июнь_КБУ" xfId="106" xr:uid="{00000000-0005-0000-0000-000069000000}"/>
    <cellStyle name="_Апрель_Июнь_КРН" xfId="107" xr:uid="{00000000-0005-0000-0000-00006A000000}"/>
    <cellStyle name="_Апрель_Июнь_Май" xfId="108" xr:uid="{00000000-0005-0000-0000-00006B000000}"/>
    <cellStyle name="_Апрель_Июнь_ОПШ" xfId="109" xr:uid="{00000000-0005-0000-0000-00006C000000}"/>
    <cellStyle name="_Апрель_Июнь_СР" xfId="110" xr:uid="{00000000-0005-0000-0000-00006D000000}"/>
    <cellStyle name="_Апрель_КБУ" xfId="111" xr:uid="{00000000-0005-0000-0000-00006E000000}"/>
    <cellStyle name="_Апрель_КБУ_БЕЛ" xfId="112" xr:uid="{00000000-0005-0000-0000-00006F000000}"/>
    <cellStyle name="_Апрель_КБУ_РЕЧ" xfId="113" xr:uid="{00000000-0005-0000-0000-000070000000}"/>
    <cellStyle name="_Апрель_КРН" xfId="114" xr:uid="{00000000-0005-0000-0000-000071000000}"/>
    <cellStyle name="_Апрель_Май" xfId="115" xr:uid="{00000000-0005-0000-0000-000072000000}"/>
    <cellStyle name="_Апрель_Май_1" xfId="116" xr:uid="{00000000-0005-0000-0000-000073000000}"/>
    <cellStyle name="_Апрель_Май_1_Август" xfId="117" xr:uid="{00000000-0005-0000-0000-000074000000}"/>
    <cellStyle name="_Апрель_Май_1_Август_Дистанц." xfId="118" xr:uid="{00000000-0005-0000-0000-000075000000}"/>
    <cellStyle name="_Апрель_Май_1_Август_Индив." xfId="119" xr:uid="{00000000-0005-0000-0000-000076000000}"/>
    <cellStyle name="_Апрель_Май_1_БЕЛ" xfId="120" xr:uid="{00000000-0005-0000-0000-000077000000}"/>
    <cellStyle name="_Апрель_Май_1_БИНТ" xfId="121" xr:uid="{00000000-0005-0000-0000-000078000000}"/>
    <cellStyle name="_Апрель_Май_1_БИНТ_БЕЛ" xfId="122" xr:uid="{00000000-0005-0000-0000-000079000000}"/>
    <cellStyle name="_Апрель_Май_1_БИНТ_РЕЧ" xfId="123" xr:uid="{00000000-0005-0000-0000-00007A000000}"/>
    <cellStyle name="_Апрель_Май_1_ВЕБДИЗ" xfId="124" xr:uid="{00000000-0005-0000-0000-00007B000000}"/>
    <cellStyle name="_Апрель_Май_1_ВЕБМАСТ" xfId="125" xr:uid="{00000000-0005-0000-0000-00007C000000}"/>
    <cellStyle name="_Апрель_Май_1_ВЕБМАСТ_БЕЛ" xfId="126" xr:uid="{00000000-0005-0000-0000-00007D000000}"/>
    <cellStyle name="_Апрель_Май_1_ВЕБМАСТ_РЕЧ" xfId="127" xr:uid="{00000000-0005-0000-0000-00007E000000}"/>
    <cellStyle name="_Апрель_Май_1_Дети" xfId="128" xr:uid="{00000000-0005-0000-0000-00007F000000}"/>
    <cellStyle name="_Апрель_Май_1_Дистанц." xfId="129" xr:uid="{00000000-0005-0000-0000-000080000000}"/>
    <cellStyle name="_Апрель_Май_1_Индив." xfId="130" xr:uid="{00000000-0005-0000-0000-000081000000}"/>
    <cellStyle name="_Апрель_Май_1_Индив._БЕЛ" xfId="131" xr:uid="{00000000-0005-0000-0000-000082000000}"/>
    <cellStyle name="_Апрель_Май_1_Индив._РЕЧ" xfId="132" xr:uid="{00000000-0005-0000-0000-000083000000}"/>
    <cellStyle name="_Апрель_Май_1_Июнь" xfId="133" xr:uid="{00000000-0005-0000-0000-000084000000}"/>
    <cellStyle name="_Апрель_Май_1_Июнь_Август" xfId="134" xr:uid="{00000000-0005-0000-0000-000085000000}"/>
    <cellStyle name="_Апрель_Май_1_Июнь_Дистанц." xfId="135" xr:uid="{00000000-0005-0000-0000-000086000000}"/>
    <cellStyle name="_Апрель_Май_1_Июнь_Индив." xfId="136" xr:uid="{00000000-0005-0000-0000-000087000000}"/>
    <cellStyle name="_Апрель_Май_1_Июнь_КБУ" xfId="137" xr:uid="{00000000-0005-0000-0000-000088000000}"/>
    <cellStyle name="_Апрель_Май_1_КБУ" xfId="138" xr:uid="{00000000-0005-0000-0000-000089000000}"/>
    <cellStyle name="_Апрель_Май_1_КРН" xfId="139" xr:uid="{00000000-0005-0000-0000-00008A000000}"/>
    <cellStyle name="_Апрель_Май_1_ОПШ" xfId="140" xr:uid="{00000000-0005-0000-0000-00008B000000}"/>
    <cellStyle name="_Апрель_Май_1_СР" xfId="141" xr:uid="{00000000-0005-0000-0000-00008C000000}"/>
    <cellStyle name="_Апрель_Май_2" xfId="142" xr:uid="{00000000-0005-0000-0000-00008D000000}"/>
    <cellStyle name="_Апрель_Май_Август" xfId="143" xr:uid="{00000000-0005-0000-0000-00008E000000}"/>
    <cellStyle name="_Апрель_Май_Август_Дистанц." xfId="144" xr:uid="{00000000-0005-0000-0000-00008F000000}"/>
    <cellStyle name="_Апрель_Май_Август_Индив." xfId="145" xr:uid="{00000000-0005-0000-0000-000090000000}"/>
    <cellStyle name="_Апрель_Май_АКАД" xfId="146" xr:uid="{00000000-0005-0000-0000-000091000000}"/>
    <cellStyle name="_Апрель_Май_АКАД_БЕЛ" xfId="147" xr:uid="{00000000-0005-0000-0000-000092000000}"/>
    <cellStyle name="_Апрель_Май_АКАД_РЕЧ" xfId="148" xr:uid="{00000000-0005-0000-0000-000093000000}"/>
    <cellStyle name="_Апрель_Май_Б9560" xfId="149" xr:uid="{00000000-0005-0000-0000-000094000000}"/>
    <cellStyle name="_Апрель_Май_Б9560_БЕЛ" xfId="150" xr:uid="{00000000-0005-0000-0000-000095000000}"/>
    <cellStyle name="_Апрель_Май_Б9560_РЕЧ" xfId="151" xr:uid="{00000000-0005-0000-0000-000096000000}"/>
    <cellStyle name="_Апрель_Май_БЕЛ" xfId="152" xr:uid="{00000000-0005-0000-0000-000097000000}"/>
    <cellStyle name="_Апрель_Май_БИНТ" xfId="153" xr:uid="{00000000-0005-0000-0000-000098000000}"/>
    <cellStyle name="_Апрель_Май_БИНТ_БЕЛ" xfId="154" xr:uid="{00000000-0005-0000-0000-000099000000}"/>
    <cellStyle name="_Апрель_Май_БИНТ_РЕЧ" xfId="155" xr:uid="{00000000-0005-0000-0000-00009A000000}"/>
    <cellStyle name="_Апрель_Май_БУХ" xfId="156" xr:uid="{00000000-0005-0000-0000-00009B000000}"/>
    <cellStyle name="_Апрель_Май_БУХ_БЕЛ" xfId="157" xr:uid="{00000000-0005-0000-0000-00009C000000}"/>
    <cellStyle name="_Апрель_Май_БУХ_РЕЧ" xfId="158" xr:uid="{00000000-0005-0000-0000-00009D000000}"/>
    <cellStyle name="_Апрель_Май_ВЕБДИЗ" xfId="159" xr:uid="{00000000-0005-0000-0000-00009E000000}"/>
    <cellStyle name="_Апрель_Май_ВЕБМАСТ" xfId="160" xr:uid="{00000000-0005-0000-0000-00009F000000}"/>
    <cellStyle name="_Апрель_Май_ВЕБМАСТ_БЕЛ" xfId="161" xr:uid="{00000000-0005-0000-0000-0000A0000000}"/>
    <cellStyle name="_Апрель_Май_ВЕБМАСТ_РЕЧ" xfId="162" xr:uid="{00000000-0005-0000-0000-0000A1000000}"/>
    <cellStyle name="_Апрель_Май_Дети" xfId="163" xr:uid="{00000000-0005-0000-0000-0000A2000000}"/>
    <cellStyle name="_Апрель_Май_Дистанц." xfId="164" xr:uid="{00000000-0005-0000-0000-0000A3000000}"/>
    <cellStyle name="_Апрель_Май_Индив." xfId="165" xr:uid="{00000000-0005-0000-0000-0000A4000000}"/>
    <cellStyle name="_Апрель_Май_Индив._БЕЛ" xfId="166" xr:uid="{00000000-0005-0000-0000-0000A5000000}"/>
    <cellStyle name="_Апрель_Май_Индив._РЕЧ" xfId="167" xr:uid="{00000000-0005-0000-0000-0000A6000000}"/>
    <cellStyle name="_Апрель_Май_Июль" xfId="168" xr:uid="{00000000-0005-0000-0000-0000A7000000}"/>
    <cellStyle name="_Апрель_Май_Июль_Август" xfId="169" xr:uid="{00000000-0005-0000-0000-0000A8000000}"/>
    <cellStyle name="_Апрель_Май_Июль_Август_Дистанц." xfId="170" xr:uid="{00000000-0005-0000-0000-0000A9000000}"/>
    <cellStyle name="_Апрель_Май_Июль_Август_Индив." xfId="171" xr:uid="{00000000-0005-0000-0000-0000AA000000}"/>
    <cellStyle name="_Апрель_Май_Июль_БЕЛ" xfId="172" xr:uid="{00000000-0005-0000-0000-0000AB000000}"/>
    <cellStyle name="_Апрель_Май_Июль_БИНТ" xfId="173" xr:uid="{00000000-0005-0000-0000-0000AC000000}"/>
    <cellStyle name="_Апрель_Май_Июль_БИНТ_БЕЛ" xfId="174" xr:uid="{00000000-0005-0000-0000-0000AD000000}"/>
    <cellStyle name="_Апрель_Май_Июль_БИНТ_РЕЧ" xfId="175" xr:uid="{00000000-0005-0000-0000-0000AE000000}"/>
    <cellStyle name="_Апрель_Май_Июль_ВЕБДИЗ" xfId="176" xr:uid="{00000000-0005-0000-0000-0000AF000000}"/>
    <cellStyle name="_Апрель_Май_Июль_ВЕБМАСТ" xfId="177" xr:uid="{00000000-0005-0000-0000-0000B0000000}"/>
    <cellStyle name="_Апрель_Май_Июль_ВЕБМАСТ_БЕЛ" xfId="178" xr:uid="{00000000-0005-0000-0000-0000B1000000}"/>
    <cellStyle name="_Апрель_Май_Июль_ВЕБМАСТ_РЕЧ" xfId="179" xr:uid="{00000000-0005-0000-0000-0000B2000000}"/>
    <cellStyle name="_Апрель_Май_Июль_Дети" xfId="180" xr:uid="{00000000-0005-0000-0000-0000B3000000}"/>
    <cellStyle name="_Апрель_Май_Июль_Дистанц." xfId="181" xr:uid="{00000000-0005-0000-0000-0000B4000000}"/>
    <cellStyle name="_Апрель_Май_Июль_Индив." xfId="182" xr:uid="{00000000-0005-0000-0000-0000B5000000}"/>
    <cellStyle name="_Апрель_Май_Июль_Индив._БЕЛ" xfId="183" xr:uid="{00000000-0005-0000-0000-0000B6000000}"/>
    <cellStyle name="_Апрель_Май_Июль_Индив._РЕЧ" xfId="184" xr:uid="{00000000-0005-0000-0000-0000B7000000}"/>
    <cellStyle name="_Апрель_Май_Июль_Июнь" xfId="185" xr:uid="{00000000-0005-0000-0000-0000B8000000}"/>
    <cellStyle name="_Апрель_Май_Июль_Июнь_Август" xfId="186" xr:uid="{00000000-0005-0000-0000-0000B9000000}"/>
    <cellStyle name="_Апрель_Май_Июль_Июнь_Дистанц." xfId="187" xr:uid="{00000000-0005-0000-0000-0000BA000000}"/>
    <cellStyle name="_Апрель_Май_Июль_Июнь_Индив." xfId="188" xr:uid="{00000000-0005-0000-0000-0000BB000000}"/>
    <cellStyle name="_Апрель_Май_Июль_Июнь_КБУ" xfId="189" xr:uid="{00000000-0005-0000-0000-0000BC000000}"/>
    <cellStyle name="_Апрель_Май_Июль_КБУ" xfId="190" xr:uid="{00000000-0005-0000-0000-0000BD000000}"/>
    <cellStyle name="_Апрель_Май_Июль_КРН" xfId="191" xr:uid="{00000000-0005-0000-0000-0000BE000000}"/>
    <cellStyle name="_Апрель_Май_Июль_ОПШ" xfId="192" xr:uid="{00000000-0005-0000-0000-0000BF000000}"/>
    <cellStyle name="_Апрель_Май_Июль_СР" xfId="193" xr:uid="{00000000-0005-0000-0000-0000C0000000}"/>
    <cellStyle name="_Апрель_Май_Июнь" xfId="194" xr:uid="{00000000-0005-0000-0000-0000C1000000}"/>
    <cellStyle name="_Апрель_Май_Июнь_1" xfId="195" xr:uid="{00000000-0005-0000-0000-0000C2000000}"/>
    <cellStyle name="_Апрель_Май_Июнь_1_Август" xfId="196" xr:uid="{00000000-0005-0000-0000-0000C3000000}"/>
    <cellStyle name="_Апрель_Май_Июнь_1_Дистанц." xfId="197" xr:uid="{00000000-0005-0000-0000-0000C4000000}"/>
    <cellStyle name="_Апрель_Май_Июнь_1_Индив." xfId="198" xr:uid="{00000000-0005-0000-0000-0000C5000000}"/>
    <cellStyle name="_Апрель_Май_Июнь_1_КБУ" xfId="199" xr:uid="{00000000-0005-0000-0000-0000C6000000}"/>
    <cellStyle name="_Апрель_Май_Июнь_Август" xfId="200" xr:uid="{00000000-0005-0000-0000-0000C7000000}"/>
    <cellStyle name="_Апрель_Май_Июнь_Август_Дистанц." xfId="201" xr:uid="{00000000-0005-0000-0000-0000C8000000}"/>
    <cellStyle name="_Апрель_Май_Июнь_Август_Индив." xfId="202" xr:uid="{00000000-0005-0000-0000-0000C9000000}"/>
    <cellStyle name="_Апрель_Май_Июнь_БЕЛ" xfId="203" xr:uid="{00000000-0005-0000-0000-0000CA000000}"/>
    <cellStyle name="_Апрель_Май_Июнь_БИНТ" xfId="204" xr:uid="{00000000-0005-0000-0000-0000CB000000}"/>
    <cellStyle name="_Апрель_Май_Июнь_БИНТ_БЕЛ" xfId="205" xr:uid="{00000000-0005-0000-0000-0000CC000000}"/>
    <cellStyle name="_Апрель_Май_Июнь_БИНТ_РЕЧ" xfId="206" xr:uid="{00000000-0005-0000-0000-0000CD000000}"/>
    <cellStyle name="_Апрель_Май_Июнь_БУХ" xfId="207" xr:uid="{00000000-0005-0000-0000-0000CE000000}"/>
    <cellStyle name="_Апрель_Май_Июнь_БУХ_БЕЛ" xfId="208" xr:uid="{00000000-0005-0000-0000-0000CF000000}"/>
    <cellStyle name="_Апрель_Май_Июнь_БУХ_РЕЧ" xfId="209" xr:uid="{00000000-0005-0000-0000-0000D0000000}"/>
    <cellStyle name="_Апрель_Май_Июнь_ВЕБДИЗ" xfId="210" xr:uid="{00000000-0005-0000-0000-0000D1000000}"/>
    <cellStyle name="_Апрель_Май_Июнь_ВЕБМАСТ" xfId="211" xr:uid="{00000000-0005-0000-0000-0000D2000000}"/>
    <cellStyle name="_Апрель_Май_Июнь_ВЕБМАСТ_БЕЛ" xfId="212" xr:uid="{00000000-0005-0000-0000-0000D3000000}"/>
    <cellStyle name="_Апрель_Май_Июнь_ВЕБМАСТ_РЕЧ" xfId="213" xr:uid="{00000000-0005-0000-0000-0000D4000000}"/>
    <cellStyle name="_Апрель_Май_Июнь_Дети" xfId="214" xr:uid="{00000000-0005-0000-0000-0000D5000000}"/>
    <cellStyle name="_Апрель_Май_Июнь_Дистанц." xfId="215" xr:uid="{00000000-0005-0000-0000-0000D6000000}"/>
    <cellStyle name="_Апрель_Май_Июнь_Индив." xfId="216" xr:uid="{00000000-0005-0000-0000-0000D7000000}"/>
    <cellStyle name="_Апрель_Май_Июнь_Индив._БЕЛ" xfId="217" xr:uid="{00000000-0005-0000-0000-0000D8000000}"/>
    <cellStyle name="_Апрель_Май_Июнь_Индив._РЕЧ" xfId="218" xr:uid="{00000000-0005-0000-0000-0000D9000000}"/>
    <cellStyle name="_Апрель_Май_Июнь_Июнь" xfId="219" xr:uid="{00000000-0005-0000-0000-0000DA000000}"/>
    <cellStyle name="_Апрель_Май_Июнь_Июнь_Август" xfId="220" xr:uid="{00000000-0005-0000-0000-0000DB000000}"/>
    <cellStyle name="_Апрель_Май_Июнь_Июнь_Дистанц." xfId="221" xr:uid="{00000000-0005-0000-0000-0000DC000000}"/>
    <cellStyle name="_Апрель_Май_Июнь_Июнь_Индив." xfId="222" xr:uid="{00000000-0005-0000-0000-0000DD000000}"/>
    <cellStyle name="_Апрель_Май_Июнь_Июнь_КБУ" xfId="223" xr:uid="{00000000-0005-0000-0000-0000DE000000}"/>
    <cellStyle name="_Апрель_Май_Июнь_КБУ" xfId="224" xr:uid="{00000000-0005-0000-0000-0000DF000000}"/>
    <cellStyle name="_Апрель_Май_Июнь_КРН" xfId="225" xr:uid="{00000000-0005-0000-0000-0000E0000000}"/>
    <cellStyle name="_Апрель_Май_Июнь_ОПШ" xfId="226" xr:uid="{00000000-0005-0000-0000-0000E1000000}"/>
    <cellStyle name="_Апрель_Май_Июнь_СР" xfId="227" xr:uid="{00000000-0005-0000-0000-0000E2000000}"/>
    <cellStyle name="_Апрель_Май_КБУ" xfId="228" xr:uid="{00000000-0005-0000-0000-0000E3000000}"/>
    <cellStyle name="_Апрель_Май_КРН" xfId="229" xr:uid="{00000000-0005-0000-0000-0000E4000000}"/>
    <cellStyle name="_Апрель_Май_Май" xfId="230" xr:uid="{00000000-0005-0000-0000-0000E5000000}"/>
    <cellStyle name="_Апрель_Май_Май_Август" xfId="231" xr:uid="{00000000-0005-0000-0000-0000E6000000}"/>
    <cellStyle name="_Апрель_Май_Май_Август_Дистанц." xfId="232" xr:uid="{00000000-0005-0000-0000-0000E7000000}"/>
    <cellStyle name="_Апрель_Май_Май_Август_Индив." xfId="233" xr:uid="{00000000-0005-0000-0000-0000E8000000}"/>
    <cellStyle name="_Апрель_Май_Май_БЕЛ" xfId="234" xr:uid="{00000000-0005-0000-0000-0000E9000000}"/>
    <cellStyle name="_Апрель_Май_Май_БИНТ" xfId="235" xr:uid="{00000000-0005-0000-0000-0000EA000000}"/>
    <cellStyle name="_Апрель_Май_Май_БИНТ_БЕЛ" xfId="236" xr:uid="{00000000-0005-0000-0000-0000EB000000}"/>
    <cellStyle name="_Апрель_Май_Май_БИНТ_РЕЧ" xfId="237" xr:uid="{00000000-0005-0000-0000-0000EC000000}"/>
    <cellStyle name="_Апрель_Май_Май_ВЕБДИЗ" xfId="238" xr:uid="{00000000-0005-0000-0000-0000ED000000}"/>
    <cellStyle name="_Апрель_Май_Май_ВЕБМАСТ" xfId="239" xr:uid="{00000000-0005-0000-0000-0000EE000000}"/>
    <cellStyle name="_Апрель_Май_Май_ВЕБМАСТ_БЕЛ" xfId="240" xr:uid="{00000000-0005-0000-0000-0000EF000000}"/>
    <cellStyle name="_Апрель_Май_Май_ВЕБМАСТ_РЕЧ" xfId="241" xr:uid="{00000000-0005-0000-0000-0000F0000000}"/>
    <cellStyle name="_Апрель_Май_Май_Дети" xfId="242" xr:uid="{00000000-0005-0000-0000-0000F1000000}"/>
    <cellStyle name="_Апрель_Май_Май_Дистанц." xfId="243" xr:uid="{00000000-0005-0000-0000-0000F2000000}"/>
    <cellStyle name="_Апрель_Май_Май_Индив." xfId="244" xr:uid="{00000000-0005-0000-0000-0000F3000000}"/>
    <cellStyle name="_Апрель_Май_Май_Индив._БЕЛ" xfId="245" xr:uid="{00000000-0005-0000-0000-0000F4000000}"/>
    <cellStyle name="_Апрель_Май_Май_Индив._РЕЧ" xfId="246" xr:uid="{00000000-0005-0000-0000-0000F5000000}"/>
    <cellStyle name="_Апрель_Май_Май_Июнь" xfId="247" xr:uid="{00000000-0005-0000-0000-0000F6000000}"/>
    <cellStyle name="_Апрель_Май_Май_Июнь_Август" xfId="248" xr:uid="{00000000-0005-0000-0000-0000F7000000}"/>
    <cellStyle name="_Апрель_Май_Май_Июнь_Дистанц." xfId="249" xr:uid="{00000000-0005-0000-0000-0000F8000000}"/>
    <cellStyle name="_Апрель_Май_Май_Июнь_Индив." xfId="250" xr:uid="{00000000-0005-0000-0000-0000F9000000}"/>
    <cellStyle name="_Апрель_Май_Май_Июнь_КБУ" xfId="251" xr:uid="{00000000-0005-0000-0000-0000FA000000}"/>
    <cellStyle name="_Апрель_Май_Май_КБУ" xfId="252" xr:uid="{00000000-0005-0000-0000-0000FB000000}"/>
    <cellStyle name="_Апрель_Май_Май_КРН" xfId="253" xr:uid="{00000000-0005-0000-0000-0000FC000000}"/>
    <cellStyle name="_Апрель_Май_Май_ОПШ" xfId="254" xr:uid="{00000000-0005-0000-0000-0000FD000000}"/>
    <cellStyle name="_Апрель_Май_Май_СР" xfId="255" xr:uid="{00000000-0005-0000-0000-0000FE000000}"/>
    <cellStyle name="_Апрель_Май_ОПШ" xfId="256" xr:uid="{00000000-0005-0000-0000-0000FF000000}"/>
    <cellStyle name="_Апрель_Май_РЕЧ" xfId="257" xr:uid="{00000000-0005-0000-0000-000000010000}"/>
    <cellStyle name="_Апрель_Май_РЕЧ_БЕЛ" xfId="258" xr:uid="{00000000-0005-0000-0000-000001010000}"/>
    <cellStyle name="_Апрель_Май_РЕЧ_РЕЧ" xfId="259" xr:uid="{00000000-0005-0000-0000-000002010000}"/>
    <cellStyle name="_Апрель_Май_СИ" xfId="260" xr:uid="{00000000-0005-0000-0000-000003010000}"/>
    <cellStyle name="_Апрель_Май_СИ_БЕЛ" xfId="261" xr:uid="{00000000-0005-0000-0000-000004010000}"/>
    <cellStyle name="_Апрель_Май_СИ_РЕЧ" xfId="262" xr:uid="{00000000-0005-0000-0000-000005010000}"/>
    <cellStyle name="_Апрель_Май_СР" xfId="263" xr:uid="{00000000-0005-0000-0000-000006010000}"/>
    <cellStyle name="_Апрель_Май_СУБД" xfId="264" xr:uid="{00000000-0005-0000-0000-000007010000}"/>
    <cellStyle name="_Апрель_Май_СУБД_БЕЛ" xfId="265" xr:uid="{00000000-0005-0000-0000-000008010000}"/>
    <cellStyle name="_Апрель_Май_СУБД_РЕЧ" xfId="266" xr:uid="{00000000-0005-0000-0000-000009010000}"/>
    <cellStyle name="_Апрель_НТ" xfId="267" xr:uid="{00000000-0005-0000-0000-00000A010000}"/>
    <cellStyle name="_Апрель_НТ_БЕЛ" xfId="268" xr:uid="{00000000-0005-0000-0000-00000B010000}"/>
    <cellStyle name="_Апрель_НТ_РЕЧ" xfId="269" xr:uid="{00000000-0005-0000-0000-00000C010000}"/>
    <cellStyle name="_Апрель_ОПШ" xfId="270" xr:uid="{00000000-0005-0000-0000-00000D010000}"/>
    <cellStyle name="_Апрель_Офис" xfId="271" xr:uid="{00000000-0005-0000-0000-00000E010000}"/>
    <cellStyle name="_Апрель_Офис_БЕЛ" xfId="272" xr:uid="{00000000-0005-0000-0000-00000F010000}"/>
    <cellStyle name="_Апрель_Офис_РЕЧ" xfId="273" xr:uid="{00000000-0005-0000-0000-000010010000}"/>
    <cellStyle name="_Апрель_РЕЧ" xfId="274" xr:uid="{00000000-0005-0000-0000-000011010000}"/>
    <cellStyle name="_Апрель_РЕЧ_БЕЛ" xfId="275" xr:uid="{00000000-0005-0000-0000-000012010000}"/>
    <cellStyle name="_Апрель_РЕЧ_РЕЧ" xfId="276" xr:uid="{00000000-0005-0000-0000-000013010000}"/>
    <cellStyle name="_Апрель_СИ" xfId="277" xr:uid="{00000000-0005-0000-0000-000014010000}"/>
    <cellStyle name="_Апрель_СИ_БЕЛ" xfId="278" xr:uid="{00000000-0005-0000-0000-000015010000}"/>
    <cellStyle name="_Апрель_СИ_РЕЧ" xfId="279" xr:uid="{00000000-0005-0000-0000-000016010000}"/>
    <cellStyle name="_Апрель_СИС" xfId="280" xr:uid="{00000000-0005-0000-0000-000017010000}"/>
    <cellStyle name="_Апрель_СИС_БЕЛ" xfId="281" xr:uid="{00000000-0005-0000-0000-000018010000}"/>
    <cellStyle name="_Апрель_СИС_РЕЧ" xfId="282" xr:uid="{00000000-0005-0000-0000-000019010000}"/>
    <cellStyle name="_Апрель_СР" xfId="283" xr:uid="{00000000-0005-0000-0000-00001A010000}"/>
    <cellStyle name="_Апрель_СУБД" xfId="284" xr:uid="{00000000-0005-0000-0000-00001B010000}"/>
    <cellStyle name="_Апрель_СУБД_БЕЛ" xfId="285" xr:uid="{00000000-0005-0000-0000-00001C010000}"/>
    <cellStyle name="_Апрель_СУБД_РЕЧ" xfId="286" xr:uid="{00000000-0005-0000-0000-00001D010000}"/>
    <cellStyle name="_Апрель_ТЕК" xfId="287" xr:uid="{00000000-0005-0000-0000-00001E010000}"/>
    <cellStyle name="_Апрель_ТЕК_БЕЛ" xfId="288" xr:uid="{00000000-0005-0000-0000-00001F010000}"/>
    <cellStyle name="_Апрель_ТЕК_РЕЧ" xfId="289" xr:uid="{00000000-0005-0000-0000-000020010000}"/>
    <cellStyle name="_Апрель_Февраль" xfId="290" xr:uid="{00000000-0005-0000-0000-000021010000}"/>
    <cellStyle name="_Апрель_Февраль_Август" xfId="291" xr:uid="{00000000-0005-0000-0000-000022010000}"/>
    <cellStyle name="_Апрель_Февраль_Август_Дистанц." xfId="292" xr:uid="{00000000-0005-0000-0000-000023010000}"/>
    <cellStyle name="_Апрель_Февраль_Август_Индив." xfId="293" xr:uid="{00000000-0005-0000-0000-000024010000}"/>
    <cellStyle name="_Апрель_Февраль_АКАД" xfId="294" xr:uid="{00000000-0005-0000-0000-000025010000}"/>
    <cellStyle name="_Апрель_Февраль_АКАД_БЕЛ" xfId="295" xr:uid="{00000000-0005-0000-0000-000026010000}"/>
    <cellStyle name="_Апрель_Февраль_АКАД_РЕЧ" xfId="296" xr:uid="{00000000-0005-0000-0000-000027010000}"/>
    <cellStyle name="_Апрель_Февраль_Б9560" xfId="297" xr:uid="{00000000-0005-0000-0000-000028010000}"/>
    <cellStyle name="_Апрель_Февраль_Б9560_БЕЛ" xfId="298" xr:uid="{00000000-0005-0000-0000-000029010000}"/>
    <cellStyle name="_Апрель_Февраль_Б9560_РЕЧ" xfId="299" xr:uid="{00000000-0005-0000-0000-00002A010000}"/>
    <cellStyle name="_Апрель_Февраль_БЕЛ" xfId="300" xr:uid="{00000000-0005-0000-0000-00002B010000}"/>
    <cellStyle name="_Апрель_Февраль_БИНТ" xfId="301" xr:uid="{00000000-0005-0000-0000-00002C010000}"/>
    <cellStyle name="_Апрель_Февраль_БИНТ_БЕЛ" xfId="302" xr:uid="{00000000-0005-0000-0000-00002D010000}"/>
    <cellStyle name="_Апрель_Февраль_БИНТ_РЕЧ" xfId="303" xr:uid="{00000000-0005-0000-0000-00002E010000}"/>
    <cellStyle name="_Апрель_Февраль_БУХ" xfId="304" xr:uid="{00000000-0005-0000-0000-00002F010000}"/>
    <cellStyle name="_Апрель_Февраль_БУХ_БЕЛ" xfId="305" xr:uid="{00000000-0005-0000-0000-000030010000}"/>
    <cellStyle name="_Апрель_Февраль_БУХ_РЕЧ" xfId="306" xr:uid="{00000000-0005-0000-0000-000031010000}"/>
    <cellStyle name="_Апрель_Февраль_ВЕБДИЗ" xfId="307" xr:uid="{00000000-0005-0000-0000-000032010000}"/>
    <cellStyle name="_Апрель_Февраль_ВЕБМАСТ" xfId="308" xr:uid="{00000000-0005-0000-0000-000033010000}"/>
    <cellStyle name="_Апрель_Февраль_ВЕБМАСТ_БЕЛ" xfId="309" xr:uid="{00000000-0005-0000-0000-000034010000}"/>
    <cellStyle name="_Апрель_Февраль_ВЕБМАСТ_РЕЧ" xfId="310" xr:uid="{00000000-0005-0000-0000-000035010000}"/>
    <cellStyle name="_Апрель_Февраль_Дети" xfId="311" xr:uid="{00000000-0005-0000-0000-000036010000}"/>
    <cellStyle name="_Апрель_Февраль_Дистанц." xfId="312" xr:uid="{00000000-0005-0000-0000-000037010000}"/>
    <cellStyle name="_Апрель_Февраль_Индив." xfId="313" xr:uid="{00000000-0005-0000-0000-000038010000}"/>
    <cellStyle name="_Апрель_Февраль_Индив._БЕЛ" xfId="314" xr:uid="{00000000-0005-0000-0000-000039010000}"/>
    <cellStyle name="_Апрель_Февраль_Индив._РЕЧ" xfId="315" xr:uid="{00000000-0005-0000-0000-00003A010000}"/>
    <cellStyle name="_Апрель_Февраль_Июль" xfId="316" xr:uid="{00000000-0005-0000-0000-00003B010000}"/>
    <cellStyle name="_Апрель_Февраль_Июль_Август" xfId="317" xr:uid="{00000000-0005-0000-0000-00003C010000}"/>
    <cellStyle name="_Апрель_Февраль_Июль_Август_Дистанц." xfId="318" xr:uid="{00000000-0005-0000-0000-00003D010000}"/>
    <cellStyle name="_Апрель_Февраль_Июль_Август_Индив." xfId="319" xr:uid="{00000000-0005-0000-0000-00003E010000}"/>
    <cellStyle name="_Апрель_Февраль_Июль_БЕЛ" xfId="320" xr:uid="{00000000-0005-0000-0000-00003F010000}"/>
    <cellStyle name="_Апрель_Февраль_Июль_БИНТ" xfId="321" xr:uid="{00000000-0005-0000-0000-000040010000}"/>
    <cellStyle name="_Апрель_Февраль_Июль_БИНТ_БЕЛ" xfId="322" xr:uid="{00000000-0005-0000-0000-000041010000}"/>
    <cellStyle name="_Апрель_Февраль_Июль_БИНТ_РЕЧ" xfId="323" xr:uid="{00000000-0005-0000-0000-000042010000}"/>
    <cellStyle name="_Апрель_Февраль_Июль_ВЕБДИЗ" xfId="324" xr:uid="{00000000-0005-0000-0000-000043010000}"/>
    <cellStyle name="_Апрель_Февраль_Июль_ВЕБМАСТ" xfId="325" xr:uid="{00000000-0005-0000-0000-000044010000}"/>
    <cellStyle name="_Апрель_Февраль_Июль_ВЕБМАСТ_БЕЛ" xfId="326" xr:uid="{00000000-0005-0000-0000-000045010000}"/>
    <cellStyle name="_Апрель_Февраль_Июль_ВЕБМАСТ_РЕЧ" xfId="327" xr:uid="{00000000-0005-0000-0000-000046010000}"/>
    <cellStyle name="_Апрель_Февраль_Июль_Дети" xfId="328" xr:uid="{00000000-0005-0000-0000-000047010000}"/>
    <cellStyle name="_Апрель_Февраль_Июль_Дистанц." xfId="329" xr:uid="{00000000-0005-0000-0000-000048010000}"/>
    <cellStyle name="_Апрель_Февраль_Июль_Индив." xfId="330" xr:uid="{00000000-0005-0000-0000-000049010000}"/>
    <cellStyle name="_Апрель_Февраль_Июль_Индив._БЕЛ" xfId="331" xr:uid="{00000000-0005-0000-0000-00004A010000}"/>
    <cellStyle name="_Апрель_Февраль_Июль_Индив._РЕЧ" xfId="332" xr:uid="{00000000-0005-0000-0000-00004B010000}"/>
    <cellStyle name="_Апрель_Февраль_Июль_Июнь" xfId="333" xr:uid="{00000000-0005-0000-0000-00004C010000}"/>
    <cellStyle name="_Апрель_Февраль_Июль_Июнь_Август" xfId="334" xr:uid="{00000000-0005-0000-0000-00004D010000}"/>
    <cellStyle name="_Апрель_Февраль_Июль_Июнь_Дистанц." xfId="335" xr:uid="{00000000-0005-0000-0000-00004E010000}"/>
    <cellStyle name="_Апрель_Февраль_Июль_Июнь_Индив." xfId="336" xr:uid="{00000000-0005-0000-0000-00004F010000}"/>
    <cellStyle name="_Апрель_Февраль_Июль_Июнь_КБУ" xfId="337" xr:uid="{00000000-0005-0000-0000-000050010000}"/>
    <cellStyle name="_Апрель_Февраль_Июль_КБУ" xfId="338" xr:uid="{00000000-0005-0000-0000-000051010000}"/>
    <cellStyle name="_Апрель_Февраль_Июль_КРН" xfId="339" xr:uid="{00000000-0005-0000-0000-000052010000}"/>
    <cellStyle name="_Апрель_Февраль_Июль_ОПШ" xfId="340" xr:uid="{00000000-0005-0000-0000-000053010000}"/>
    <cellStyle name="_Апрель_Февраль_Июль_СР" xfId="341" xr:uid="{00000000-0005-0000-0000-000054010000}"/>
    <cellStyle name="_Апрель_Февраль_Июнь" xfId="342" xr:uid="{00000000-0005-0000-0000-000055010000}"/>
    <cellStyle name="_Апрель_Февраль_Июнь_1" xfId="343" xr:uid="{00000000-0005-0000-0000-000056010000}"/>
    <cellStyle name="_Апрель_Февраль_Июнь_1_Август" xfId="344" xr:uid="{00000000-0005-0000-0000-000057010000}"/>
    <cellStyle name="_Апрель_Февраль_Июнь_1_Дистанц." xfId="345" xr:uid="{00000000-0005-0000-0000-000058010000}"/>
    <cellStyle name="_Апрель_Февраль_Июнь_1_Индив." xfId="346" xr:uid="{00000000-0005-0000-0000-000059010000}"/>
    <cellStyle name="_Апрель_Февраль_Июнь_1_КБУ" xfId="347" xr:uid="{00000000-0005-0000-0000-00005A010000}"/>
    <cellStyle name="_Апрель_Февраль_Июнь_Август" xfId="348" xr:uid="{00000000-0005-0000-0000-00005B010000}"/>
    <cellStyle name="_Апрель_Февраль_Июнь_Август_Дистанц." xfId="349" xr:uid="{00000000-0005-0000-0000-00005C010000}"/>
    <cellStyle name="_Апрель_Февраль_Июнь_Август_Индив." xfId="350" xr:uid="{00000000-0005-0000-0000-00005D010000}"/>
    <cellStyle name="_Апрель_Февраль_Июнь_БЕЛ" xfId="351" xr:uid="{00000000-0005-0000-0000-00005E010000}"/>
    <cellStyle name="_Апрель_Февраль_Июнь_БИНТ" xfId="352" xr:uid="{00000000-0005-0000-0000-00005F010000}"/>
    <cellStyle name="_Апрель_Февраль_Июнь_БИНТ_БЕЛ" xfId="353" xr:uid="{00000000-0005-0000-0000-000060010000}"/>
    <cellStyle name="_Апрель_Февраль_Июнь_БИНТ_РЕЧ" xfId="354" xr:uid="{00000000-0005-0000-0000-000061010000}"/>
    <cellStyle name="_Апрель_Февраль_Июнь_БУХ" xfId="355" xr:uid="{00000000-0005-0000-0000-000062010000}"/>
    <cellStyle name="_Апрель_Февраль_Июнь_БУХ_БЕЛ" xfId="356" xr:uid="{00000000-0005-0000-0000-000063010000}"/>
    <cellStyle name="_Апрель_Февраль_Июнь_БУХ_РЕЧ" xfId="357" xr:uid="{00000000-0005-0000-0000-000064010000}"/>
    <cellStyle name="_Апрель_Февраль_Июнь_ВЕБДИЗ" xfId="358" xr:uid="{00000000-0005-0000-0000-000065010000}"/>
    <cellStyle name="_Апрель_Февраль_Июнь_ВЕБМАСТ" xfId="359" xr:uid="{00000000-0005-0000-0000-000066010000}"/>
    <cellStyle name="_Апрель_Февраль_Июнь_ВЕБМАСТ_БЕЛ" xfId="360" xr:uid="{00000000-0005-0000-0000-000067010000}"/>
    <cellStyle name="_Апрель_Февраль_Июнь_ВЕБМАСТ_РЕЧ" xfId="361" xr:uid="{00000000-0005-0000-0000-000068010000}"/>
    <cellStyle name="_Апрель_Февраль_Июнь_Дети" xfId="362" xr:uid="{00000000-0005-0000-0000-000069010000}"/>
    <cellStyle name="_Апрель_Февраль_Июнь_Дистанц." xfId="363" xr:uid="{00000000-0005-0000-0000-00006A010000}"/>
    <cellStyle name="_Апрель_Февраль_Июнь_Индив." xfId="364" xr:uid="{00000000-0005-0000-0000-00006B010000}"/>
    <cellStyle name="_Апрель_Февраль_Июнь_Индив._БЕЛ" xfId="365" xr:uid="{00000000-0005-0000-0000-00006C010000}"/>
    <cellStyle name="_Апрель_Февраль_Июнь_Индив._РЕЧ" xfId="366" xr:uid="{00000000-0005-0000-0000-00006D010000}"/>
    <cellStyle name="_Апрель_Февраль_Июнь_Июнь" xfId="367" xr:uid="{00000000-0005-0000-0000-00006E010000}"/>
    <cellStyle name="_Апрель_Февраль_Июнь_Июнь_Август" xfId="368" xr:uid="{00000000-0005-0000-0000-00006F010000}"/>
    <cellStyle name="_Апрель_Февраль_Июнь_Июнь_Дистанц." xfId="369" xr:uid="{00000000-0005-0000-0000-000070010000}"/>
    <cellStyle name="_Апрель_Февраль_Июнь_Июнь_Индив." xfId="370" xr:uid="{00000000-0005-0000-0000-000071010000}"/>
    <cellStyle name="_Апрель_Февраль_Июнь_Июнь_КБУ" xfId="371" xr:uid="{00000000-0005-0000-0000-000072010000}"/>
    <cellStyle name="_Апрель_Февраль_Июнь_КБУ" xfId="372" xr:uid="{00000000-0005-0000-0000-000073010000}"/>
    <cellStyle name="_Апрель_Февраль_Июнь_КРН" xfId="373" xr:uid="{00000000-0005-0000-0000-000074010000}"/>
    <cellStyle name="_Апрель_Февраль_Июнь_ОПШ" xfId="374" xr:uid="{00000000-0005-0000-0000-000075010000}"/>
    <cellStyle name="_Апрель_Февраль_Июнь_СР" xfId="375" xr:uid="{00000000-0005-0000-0000-000076010000}"/>
    <cellStyle name="_Апрель_Февраль_КБУ" xfId="376" xr:uid="{00000000-0005-0000-0000-000077010000}"/>
    <cellStyle name="_Апрель_Февраль_КРН" xfId="377" xr:uid="{00000000-0005-0000-0000-000078010000}"/>
    <cellStyle name="_Апрель_Февраль_Май" xfId="378" xr:uid="{00000000-0005-0000-0000-000079010000}"/>
    <cellStyle name="_Апрель_Февраль_Май_Август" xfId="379" xr:uid="{00000000-0005-0000-0000-00007A010000}"/>
    <cellStyle name="_Апрель_Февраль_Май_Август_Дистанц." xfId="380" xr:uid="{00000000-0005-0000-0000-00007B010000}"/>
    <cellStyle name="_Апрель_Февраль_Май_Август_Индив." xfId="381" xr:uid="{00000000-0005-0000-0000-00007C010000}"/>
    <cellStyle name="_Апрель_Февраль_Май_БЕЛ" xfId="382" xr:uid="{00000000-0005-0000-0000-00007D010000}"/>
    <cellStyle name="_Апрель_Февраль_Май_БИНТ" xfId="383" xr:uid="{00000000-0005-0000-0000-00007E010000}"/>
    <cellStyle name="_Апрель_Февраль_Май_БИНТ_БЕЛ" xfId="384" xr:uid="{00000000-0005-0000-0000-00007F010000}"/>
    <cellStyle name="_Апрель_Февраль_Май_БИНТ_РЕЧ" xfId="385" xr:uid="{00000000-0005-0000-0000-000080010000}"/>
    <cellStyle name="_Апрель_Февраль_Май_ВЕБДИЗ" xfId="386" xr:uid="{00000000-0005-0000-0000-000081010000}"/>
    <cellStyle name="_Апрель_Февраль_Май_ВЕБМАСТ" xfId="387" xr:uid="{00000000-0005-0000-0000-000082010000}"/>
    <cellStyle name="_Апрель_Февраль_Май_ВЕБМАСТ_БЕЛ" xfId="388" xr:uid="{00000000-0005-0000-0000-000083010000}"/>
    <cellStyle name="_Апрель_Февраль_Май_ВЕБМАСТ_РЕЧ" xfId="389" xr:uid="{00000000-0005-0000-0000-000084010000}"/>
    <cellStyle name="_Апрель_Февраль_Май_Дети" xfId="390" xr:uid="{00000000-0005-0000-0000-000085010000}"/>
    <cellStyle name="_Апрель_Февраль_Май_Дистанц." xfId="391" xr:uid="{00000000-0005-0000-0000-000086010000}"/>
    <cellStyle name="_Апрель_Февраль_Май_Индив." xfId="392" xr:uid="{00000000-0005-0000-0000-000087010000}"/>
    <cellStyle name="_Апрель_Февраль_Май_Индив._БЕЛ" xfId="393" xr:uid="{00000000-0005-0000-0000-000088010000}"/>
    <cellStyle name="_Апрель_Февраль_Май_Индив._РЕЧ" xfId="394" xr:uid="{00000000-0005-0000-0000-000089010000}"/>
    <cellStyle name="_Апрель_Февраль_Май_Июнь" xfId="395" xr:uid="{00000000-0005-0000-0000-00008A010000}"/>
    <cellStyle name="_Апрель_Февраль_Май_Июнь_Август" xfId="396" xr:uid="{00000000-0005-0000-0000-00008B010000}"/>
    <cellStyle name="_Апрель_Февраль_Май_Июнь_Дистанц." xfId="397" xr:uid="{00000000-0005-0000-0000-00008C010000}"/>
    <cellStyle name="_Апрель_Февраль_Май_Июнь_Индив." xfId="398" xr:uid="{00000000-0005-0000-0000-00008D010000}"/>
    <cellStyle name="_Апрель_Февраль_Май_Июнь_КБУ" xfId="399" xr:uid="{00000000-0005-0000-0000-00008E010000}"/>
    <cellStyle name="_Апрель_Февраль_Май_КБУ" xfId="400" xr:uid="{00000000-0005-0000-0000-00008F010000}"/>
    <cellStyle name="_Апрель_Февраль_Май_КРН" xfId="401" xr:uid="{00000000-0005-0000-0000-000090010000}"/>
    <cellStyle name="_Апрель_Февраль_Май_ОПШ" xfId="402" xr:uid="{00000000-0005-0000-0000-000091010000}"/>
    <cellStyle name="_Апрель_Февраль_Май_СР" xfId="403" xr:uid="{00000000-0005-0000-0000-000092010000}"/>
    <cellStyle name="_Апрель_Февраль_ОПШ" xfId="404" xr:uid="{00000000-0005-0000-0000-000093010000}"/>
    <cellStyle name="_Апрель_Февраль_РЕЧ" xfId="405" xr:uid="{00000000-0005-0000-0000-000094010000}"/>
    <cellStyle name="_Апрель_Февраль_РЕЧ_БЕЛ" xfId="406" xr:uid="{00000000-0005-0000-0000-000095010000}"/>
    <cellStyle name="_Апрель_Февраль_РЕЧ_РЕЧ" xfId="407" xr:uid="{00000000-0005-0000-0000-000096010000}"/>
    <cellStyle name="_Апрель_Февраль_СИ" xfId="408" xr:uid="{00000000-0005-0000-0000-000097010000}"/>
    <cellStyle name="_Апрель_Февраль_СИ_БЕЛ" xfId="409" xr:uid="{00000000-0005-0000-0000-000098010000}"/>
    <cellStyle name="_Апрель_Февраль_СИ_РЕЧ" xfId="410" xr:uid="{00000000-0005-0000-0000-000099010000}"/>
    <cellStyle name="_Апрель_Февраль_СР" xfId="411" xr:uid="{00000000-0005-0000-0000-00009A010000}"/>
    <cellStyle name="_Апрель_Февраль_СУБД" xfId="412" xr:uid="{00000000-0005-0000-0000-00009B010000}"/>
    <cellStyle name="_Апрель_Февраль_СУБД_БЕЛ" xfId="413" xr:uid="{00000000-0005-0000-0000-00009C010000}"/>
    <cellStyle name="_Апрель_Февраль_СУБД_РЕЧ" xfId="414" xr:uid="{00000000-0005-0000-0000-00009D010000}"/>
    <cellStyle name="_Апрель_ФШ" xfId="415" xr:uid="{00000000-0005-0000-0000-00009E010000}"/>
    <cellStyle name="_Апрель_ФШ_БЕЛ" xfId="416" xr:uid="{00000000-0005-0000-0000-00009F010000}"/>
    <cellStyle name="_Апрель_ФШ_РЕЧ" xfId="417" xr:uid="{00000000-0005-0000-0000-0000A0010000}"/>
    <cellStyle name="_Б9560" xfId="418" xr:uid="{00000000-0005-0000-0000-0000A1010000}"/>
    <cellStyle name="_Б9560_БЕЛ" xfId="419" xr:uid="{00000000-0005-0000-0000-0000A2010000}"/>
    <cellStyle name="_Б9560_РЕЧ" xfId="420" xr:uid="{00000000-0005-0000-0000-0000A3010000}"/>
    <cellStyle name="_БЕЛ" xfId="421" xr:uid="{00000000-0005-0000-0000-0000A4010000}"/>
    <cellStyle name="_БЕЛ_БЕЛ" xfId="422" xr:uid="{00000000-0005-0000-0000-0000A5010000}"/>
    <cellStyle name="_БЕЛ_РЕЧ" xfId="423" xr:uid="{00000000-0005-0000-0000-0000A6010000}"/>
    <cellStyle name="_БИНТ" xfId="424" xr:uid="{00000000-0005-0000-0000-0000A7010000}"/>
    <cellStyle name="_БИНТ_БЕЛ" xfId="425" xr:uid="{00000000-0005-0000-0000-0000A8010000}"/>
    <cellStyle name="_БИНТ_РЕЧ" xfId="426" xr:uid="{00000000-0005-0000-0000-0000A9010000}"/>
    <cellStyle name="_БУХ" xfId="427" xr:uid="{00000000-0005-0000-0000-0000AA010000}"/>
    <cellStyle name="_БУХ_БЕЛ" xfId="428" xr:uid="{00000000-0005-0000-0000-0000AB010000}"/>
    <cellStyle name="_БУХ_РЕЧ" xfId="429" xr:uid="{00000000-0005-0000-0000-0000AC010000}"/>
    <cellStyle name="_ВЕБДИЗ" xfId="430" xr:uid="{00000000-0005-0000-0000-0000AD010000}"/>
    <cellStyle name="_ВЕБДИЗ_БЕЛ" xfId="431" xr:uid="{00000000-0005-0000-0000-0000AE010000}"/>
    <cellStyle name="_ВЕБДИЗ_РЕЧ" xfId="432" xr:uid="{00000000-0005-0000-0000-0000AF010000}"/>
    <cellStyle name="_ВЕБМАСТ" xfId="433" xr:uid="{00000000-0005-0000-0000-0000B0010000}"/>
    <cellStyle name="_ВЕБМАСТ_БЕЛ" xfId="434" xr:uid="{00000000-0005-0000-0000-0000B1010000}"/>
    <cellStyle name="_ВЕБМАСТ_РЕЧ" xfId="435" xr:uid="{00000000-0005-0000-0000-0000B2010000}"/>
    <cellStyle name="_ВУЕ" xfId="436" xr:uid="{00000000-0005-0000-0000-0000B3010000}"/>
    <cellStyle name="_ВУЕ_БЕЛ" xfId="437" xr:uid="{00000000-0005-0000-0000-0000B4010000}"/>
    <cellStyle name="_ВУЕ_РЕЧ" xfId="438" xr:uid="{00000000-0005-0000-0000-0000B5010000}"/>
    <cellStyle name="_Дети" xfId="439" xr:uid="{00000000-0005-0000-0000-0000B6010000}"/>
    <cellStyle name="_Дети_БЕЛ" xfId="440" xr:uid="{00000000-0005-0000-0000-0000B7010000}"/>
    <cellStyle name="_Дети_РЕЧ" xfId="441" xr:uid="{00000000-0005-0000-0000-0000B8010000}"/>
    <cellStyle name="_Дистанц." xfId="442" xr:uid="{00000000-0005-0000-0000-0000B9010000}"/>
    <cellStyle name="_ДОГ НУДО частн" xfId="443" xr:uid="{00000000-0005-0000-0000-0000BA010000}"/>
    <cellStyle name="_ДОГ НУДО частн_БЕЛ" xfId="444" xr:uid="{00000000-0005-0000-0000-0000BB010000}"/>
    <cellStyle name="_ДОГ НУДО частн_РЕЧ" xfId="445" xr:uid="{00000000-0005-0000-0000-0000BC010000}"/>
    <cellStyle name="_Заявление" xfId="446" xr:uid="{00000000-0005-0000-0000-0000BD010000}"/>
    <cellStyle name="_Заявление_БЕЛ" xfId="447" xr:uid="{00000000-0005-0000-0000-0000BE010000}"/>
    <cellStyle name="_Заявление_РЕЧ" xfId="448" xr:uid="{00000000-0005-0000-0000-0000BF010000}"/>
    <cellStyle name="_Индив." xfId="449" xr:uid="{00000000-0005-0000-0000-0000C0010000}"/>
    <cellStyle name="_Индив._БЕЛ" xfId="450" xr:uid="{00000000-0005-0000-0000-0000C1010000}"/>
    <cellStyle name="_Индив._РЕЧ" xfId="451" xr:uid="{00000000-0005-0000-0000-0000C2010000}"/>
    <cellStyle name="_ИНТ" xfId="452" xr:uid="{00000000-0005-0000-0000-0000C3010000}"/>
    <cellStyle name="_ИНТ_БЕЛ" xfId="453" xr:uid="{00000000-0005-0000-0000-0000C4010000}"/>
    <cellStyle name="_ИНТ_РЕЧ" xfId="454" xr:uid="{00000000-0005-0000-0000-0000C5010000}"/>
    <cellStyle name="_Июль" xfId="455" xr:uid="{00000000-0005-0000-0000-0000C6010000}"/>
    <cellStyle name="_Июль_Август" xfId="456" xr:uid="{00000000-0005-0000-0000-0000C7010000}"/>
    <cellStyle name="_Июль_Август_Дистанц." xfId="457" xr:uid="{00000000-0005-0000-0000-0000C8010000}"/>
    <cellStyle name="_Июль_Август_Индив." xfId="458" xr:uid="{00000000-0005-0000-0000-0000C9010000}"/>
    <cellStyle name="_Июль_БЕЛ" xfId="459" xr:uid="{00000000-0005-0000-0000-0000CA010000}"/>
    <cellStyle name="_Июль_БИНТ" xfId="460" xr:uid="{00000000-0005-0000-0000-0000CB010000}"/>
    <cellStyle name="_Июль_БИНТ_БЕЛ" xfId="461" xr:uid="{00000000-0005-0000-0000-0000CC010000}"/>
    <cellStyle name="_Июль_БИНТ_РЕЧ" xfId="462" xr:uid="{00000000-0005-0000-0000-0000CD010000}"/>
    <cellStyle name="_Июль_ВЕБДИЗ" xfId="463" xr:uid="{00000000-0005-0000-0000-0000CE010000}"/>
    <cellStyle name="_Июль_ВЕБМАСТ" xfId="464" xr:uid="{00000000-0005-0000-0000-0000CF010000}"/>
    <cellStyle name="_Июль_ВЕБМАСТ_БЕЛ" xfId="465" xr:uid="{00000000-0005-0000-0000-0000D0010000}"/>
    <cellStyle name="_Июль_ВЕБМАСТ_РЕЧ" xfId="466" xr:uid="{00000000-0005-0000-0000-0000D1010000}"/>
    <cellStyle name="_Июль_Дети" xfId="467" xr:uid="{00000000-0005-0000-0000-0000D2010000}"/>
    <cellStyle name="_Июль_Дистанц." xfId="468" xr:uid="{00000000-0005-0000-0000-0000D3010000}"/>
    <cellStyle name="_Июль_Индив." xfId="469" xr:uid="{00000000-0005-0000-0000-0000D4010000}"/>
    <cellStyle name="_Июль_Индив._БЕЛ" xfId="470" xr:uid="{00000000-0005-0000-0000-0000D5010000}"/>
    <cellStyle name="_Июль_Индив._РЕЧ" xfId="471" xr:uid="{00000000-0005-0000-0000-0000D6010000}"/>
    <cellStyle name="_Июль_Июнь" xfId="472" xr:uid="{00000000-0005-0000-0000-0000D7010000}"/>
    <cellStyle name="_Июль_Июнь_Август" xfId="473" xr:uid="{00000000-0005-0000-0000-0000D8010000}"/>
    <cellStyle name="_Июль_Июнь_Дистанц." xfId="474" xr:uid="{00000000-0005-0000-0000-0000D9010000}"/>
    <cellStyle name="_Июль_Июнь_Индив." xfId="475" xr:uid="{00000000-0005-0000-0000-0000DA010000}"/>
    <cellStyle name="_Июль_Июнь_КБУ" xfId="476" xr:uid="{00000000-0005-0000-0000-0000DB010000}"/>
    <cellStyle name="_Июль_КБУ" xfId="477" xr:uid="{00000000-0005-0000-0000-0000DC010000}"/>
    <cellStyle name="_Июль_КРН" xfId="478" xr:uid="{00000000-0005-0000-0000-0000DD010000}"/>
    <cellStyle name="_Июль_ОПШ" xfId="479" xr:uid="{00000000-0005-0000-0000-0000DE010000}"/>
    <cellStyle name="_Июль_СР" xfId="480" xr:uid="{00000000-0005-0000-0000-0000DF010000}"/>
    <cellStyle name="_Июнь" xfId="481" xr:uid="{00000000-0005-0000-0000-0000E0010000}"/>
    <cellStyle name="_Июнь_1" xfId="482" xr:uid="{00000000-0005-0000-0000-0000E1010000}"/>
    <cellStyle name="_Июнь_1_Август" xfId="483" xr:uid="{00000000-0005-0000-0000-0000E2010000}"/>
    <cellStyle name="_Июнь_1_Дистанц." xfId="484" xr:uid="{00000000-0005-0000-0000-0000E3010000}"/>
    <cellStyle name="_Июнь_1_Индив." xfId="485" xr:uid="{00000000-0005-0000-0000-0000E4010000}"/>
    <cellStyle name="_Июнь_1_КБУ" xfId="486" xr:uid="{00000000-0005-0000-0000-0000E5010000}"/>
    <cellStyle name="_Июнь_Август" xfId="487" xr:uid="{00000000-0005-0000-0000-0000E6010000}"/>
    <cellStyle name="_Июнь_Август_Дистанц." xfId="488" xr:uid="{00000000-0005-0000-0000-0000E7010000}"/>
    <cellStyle name="_Июнь_Август_Индив." xfId="489" xr:uid="{00000000-0005-0000-0000-0000E8010000}"/>
    <cellStyle name="_Июнь_БЕЛ" xfId="490" xr:uid="{00000000-0005-0000-0000-0000E9010000}"/>
    <cellStyle name="_Июнь_БИНТ" xfId="491" xr:uid="{00000000-0005-0000-0000-0000EA010000}"/>
    <cellStyle name="_Июнь_БИНТ_БЕЛ" xfId="492" xr:uid="{00000000-0005-0000-0000-0000EB010000}"/>
    <cellStyle name="_Июнь_БИНТ_РЕЧ" xfId="493" xr:uid="{00000000-0005-0000-0000-0000EC010000}"/>
    <cellStyle name="_Июнь_БУХ" xfId="494" xr:uid="{00000000-0005-0000-0000-0000ED010000}"/>
    <cellStyle name="_Июнь_БУХ_БЕЛ" xfId="495" xr:uid="{00000000-0005-0000-0000-0000EE010000}"/>
    <cellStyle name="_Июнь_БУХ_РЕЧ" xfId="496" xr:uid="{00000000-0005-0000-0000-0000EF010000}"/>
    <cellStyle name="_Июнь_ВЕБДИЗ" xfId="497" xr:uid="{00000000-0005-0000-0000-0000F0010000}"/>
    <cellStyle name="_Июнь_ВЕБМАСТ" xfId="498" xr:uid="{00000000-0005-0000-0000-0000F1010000}"/>
    <cellStyle name="_Июнь_ВЕБМАСТ_БЕЛ" xfId="499" xr:uid="{00000000-0005-0000-0000-0000F2010000}"/>
    <cellStyle name="_Июнь_ВЕБМАСТ_РЕЧ" xfId="500" xr:uid="{00000000-0005-0000-0000-0000F3010000}"/>
    <cellStyle name="_Июнь_Дети" xfId="501" xr:uid="{00000000-0005-0000-0000-0000F4010000}"/>
    <cellStyle name="_Июнь_Дистанц." xfId="502" xr:uid="{00000000-0005-0000-0000-0000F5010000}"/>
    <cellStyle name="_Июнь_Индив." xfId="503" xr:uid="{00000000-0005-0000-0000-0000F6010000}"/>
    <cellStyle name="_Июнь_Индив._БЕЛ" xfId="504" xr:uid="{00000000-0005-0000-0000-0000F7010000}"/>
    <cellStyle name="_Июнь_Индив._РЕЧ" xfId="505" xr:uid="{00000000-0005-0000-0000-0000F8010000}"/>
    <cellStyle name="_Июнь_Июнь" xfId="506" xr:uid="{00000000-0005-0000-0000-0000F9010000}"/>
    <cellStyle name="_Июнь_Июнь_Август" xfId="507" xr:uid="{00000000-0005-0000-0000-0000FA010000}"/>
    <cellStyle name="_Июнь_Июнь_Дистанц." xfId="508" xr:uid="{00000000-0005-0000-0000-0000FB010000}"/>
    <cellStyle name="_Июнь_Июнь_Индив." xfId="509" xr:uid="{00000000-0005-0000-0000-0000FC010000}"/>
    <cellStyle name="_Июнь_Июнь_КБУ" xfId="510" xr:uid="{00000000-0005-0000-0000-0000FD010000}"/>
    <cellStyle name="_Июнь_КБУ" xfId="511" xr:uid="{00000000-0005-0000-0000-0000FE010000}"/>
    <cellStyle name="_Июнь_КРН" xfId="512" xr:uid="{00000000-0005-0000-0000-0000FF010000}"/>
    <cellStyle name="_Июнь_ОПШ" xfId="513" xr:uid="{00000000-0005-0000-0000-000000020000}"/>
    <cellStyle name="_Июнь_СР" xfId="514" xr:uid="{00000000-0005-0000-0000-000001020000}"/>
    <cellStyle name="_КБУ" xfId="515" xr:uid="{00000000-0005-0000-0000-000002020000}"/>
    <cellStyle name="_КБУ_БЕЛ" xfId="516" xr:uid="{00000000-0005-0000-0000-000003020000}"/>
    <cellStyle name="_КБУ_РЕЧ" xfId="517" xr:uid="{00000000-0005-0000-0000-000004020000}"/>
    <cellStyle name="_Консультация" xfId="518" xr:uid="{00000000-0005-0000-0000-000005020000}"/>
    <cellStyle name="_Консультация_БЕЛ" xfId="519" xr:uid="{00000000-0005-0000-0000-000006020000}"/>
    <cellStyle name="_Консультация_РЕЧ" xfId="520" xr:uid="{00000000-0005-0000-0000-000007020000}"/>
    <cellStyle name="_КРН" xfId="521" xr:uid="{00000000-0005-0000-0000-000008020000}"/>
    <cellStyle name="_КРН_БЕЛ" xfId="522" xr:uid="{00000000-0005-0000-0000-000009020000}"/>
    <cellStyle name="_КРН_РЕЧ" xfId="523" xr:uid="{00000000-0005-0000-0000-00000A020000}"/>
    <cellStyle name="_Лист1" xfId="524" xr:uid="{00000000-0005-0000-0000-00000B020000}"/>
    <cellStyle name="_ЛСХ" xfId="525" xr:uid="{00000000-0005-0000-0000-00000C020000}"/>
    <cellStyle name="_ЛСХ_БЕЛ" xfId="526" xr:uid="{00000000-0005-0000-0000-00000D020000}"/>
    <cellStyle name="_ЛСХ_РЕЧ" xfId="527" xr:uid="{00000000-0005-0000-0000-00000E020000}"/>
    <cellStyle name="_Май" xfId="528" xr:uid="{00000000-0005-0000-0000-00000F020000}"/>
    <cellStyle name="_Май_1" xfId="529" xr:uid="{00000000-0005-0000-0000-000010020000}"/>
    <cellStyle name="_Май_1_Август" xfId="530" xr:uid="{00000000-0005-0000-0000-000011020000}"/>
    <cellStyle name="_Май_1_Август_Дистанц." xfId="531" xr:uid="{00000000-0005-0000-0000-000012020000}"/>
    <cellStyle name="_Май_1_Август_Индив." xfId="532" xr:uid="{00000000-0005-0000-0000-000013020000}"/>
    <cellStyle name="_Май_1_БЕЛ" xfId="533" xr:uid="{00000000-0005-0000-0000-000014020000}"/>
    <cellStyle name="_Май_1_БИНТ" xfId="534" xr:uid="{00000000-0005-0000-0000-000015020000}"/>
    <cellStyle name="_Май_1_БИНТ_БЕЛ" xfId="535" xr:uid="{00000000-0005-0000-0000-000016020000}"/>
    <cellStyle name="_Май_1_БИНТ_РЕЧ" xfId="536" xr:uid="{00000000-0005-0000-0000-000017020000}"/>
    <cellStyle name="_Май_1_ВЕБДИЗ" xfId="537" xr:uid="{00000000-0005-0000-0000-000018020000}"/>
    <cellStyle name="_Май_1_ВЕБМАСТ" xfId="538" xr:uid="{00000000-0005-0000-0000-000019020000}"/>
    <cellStyle name="_Май_1_ВЕБМАСТ_БЕЛ" xfId="539" xr:uid="{00000000-0005-0000-0000-00001A020000}"/>
    <cellStyle name="_Май_1_ВЕБМАСТ_РЕЧ" xfId="540" xr:uid="{00000000-0005-0000-0000-00001B020000}"/>
    <cellStyle name="_Май_1_Дети" xfId="541" xr:uid="{00000000-0005-0000-0000-00001C020000}"/>
    <cellStyle name="_Май_1_Дистанц." xfId="542" xr:uid="{00000000-0005-0000-0000-00001D020000}"/>
    <cellStyle name="_Май_1_Индив." xfId="543" xr:uid="{00000000-0005-0000-0000-00001E020000}"/>
    <cellStyle name="_Май_1_Индив._БЕЛ" xfId="544" xr:uid="{00000000-0005-0000-0000-00001F020000}"/>
    <cellStyle name="_Май_1_Индив._РЕЧ" xfId="545" xr:uid="{00000000-0005-0000-0000-000020020000}"/>
    <cellStyle name="_Май_1_Июнь" xfId="546" xr:uid="{00000000-0005-0000-0000-000021020000}"/>
    <cellStyle name="_Май_1_Июнь_Август" xfId="547" xr:uid="{00000000-0005-0000-0000-000022020000}"/>
    <cellStyle name="_Май_1_Июнь_Дистанц." xfId="548" xr:uid="{00000000-0005-0000-0000-000023020000}"/>
    <cellStyle name="_Май_1_Июнь_Индив." xfId="549" xr:uid="{00000000-0005-0000-0000-000024020000}"/>
    <cellStyle name="_Май_1_Июнь_КБУ" xfId="550" xr:uid="{00000000-0005-0000-0000-000025020000}"/>
    <cellStyle name="_Май_1_КБУ" xfId="551" xr:uid="{00000000-0005-0000-0000-000026020000}"/>
    <cellStyle name="_Май_1_КРН" xfId="552" xr:uid="{00000000-0005-0000-0000-000027020000}"/>
    <cellStyle name="_Май_1_ОПШ" xfId="553" xr:uid="{00000000-0005-0000-0000-000028020000}"/>
    <cellStyle name="_Май_1_СР" xfId="554" xr:uid="{00000000-0005-0000-0000-000029020000}"/>
    <cellStyle name="_Май_Август" xfId="555" xr:uid="{00000000-0005-0000-0000-00002A020000}"/>
    <cellStyle name="_Май_Август_Дистанц." xfId="556" xr:uid="{00000000-0005-0000-0000-00002B020000}"/>
    <cellStyle name="_Май_Август_Индив." xfId="557" xr:uid="{00000000-0005-0000-0000-00002C020000}"/>
    <cellStyle name="_Май_АКАД" xfId="558" xr:uid="{00000000-0005-0000-0000-00002D020000}"/>
    <cellStyle name="_Май_АКАД_БЕЛ" xfId="559" xr:uid="{00000000-0005-0000-0000-00002E020000}"/>
    <cellStyle name="_Май_АКАД_РЕЧ" xfId="560" xr:uid="{00000000-0005-0000-0000-00002F020000}"/>
    <cellStyle name="_Май_Б9560" xfId="561" xr:uid="{00000000-0005-0000-0000-000030020000}"/>
    <cellStyle name="_Май_Б9560_БЕЛ" xfId="562" xr:uid="{00000000-0005-0000-0000-000031020000}"/>
    <cellStyle name="_Май_Б9560_РЕЧ" xfId="563" xr:uid="{00000000-0005-0000-0000-000032020000}"/>
    <cellStyle name="_Май_БЕЛ" xfId="564" xr:uid="{00000000-0005-0000-0000-000033020000}"/>
    <cellStyle name="_Май_БИНТ" xfId="565" xr:uid="{00000000-0005-0000-0000-000034020000}"/>
    <cellStyle name="_Май_БИНТ_БЕЛ" xfId="566" xr:uid="{00000000-0005-0000-0000-000035020000}"/>
    <cellStyle name="_Май_БИНТ_РЕЧ" xfId="567" xr:uid="{00000000-0005-0000-0000-000036020000}"/>
    <cellStyle name="_Май_БУХ" xfId="568" xr:uid="{00000000-0005-0000-0000-000037020000}"/>
    <cellStyle name="_Май_БУХ_БЕЛ" xfId="569" xr:uid="{00000000-0005-0000-0000-000038020000}"/>
    <cellStyle name="_Май_БУХ_РЕЧ" xfId="570" xr:uid="{00000000-0005-0000-0000-000039020000}"/>
    <cellStyle name="_Май_ВЕБДИЗ" xfId="571" xr:uid="{00000000-0005-0000-0000-00003A020000}"/>
    <cellStyle name="_Май_ВЕБМАСТ" xfId="572" xr:uid="{00000000-0005-0000-0000-00003B020000}"/>
    <cellStyle name="_Май_ВЕБМАСТ_БЕЛ" xfId="573" xr:uid="{00000000-0005-0000-0000-00003C020000}"/>
    <cellStyle name="_Май_ВЕБМАСТ_РЕЧ" xfId="574" xr:uid="{00000000-0005-0000-0000-00003D020000}"/>
    <cellStyle name="_Май_Дети" xfId="575" xr:uid="{00000000-0005-0000-0000-00003E020000}"/>
    <cellStyle name="_Май_Дистанц." xfId="576" xr:uid="{00000000-0005-0000-0000-00003F020000}"/>
    <cellStyle name="_Май_Индив." xfId="577" xr:uid="{00000000-0005-0000-0000-000040020000}"/>
    <cellStyle name="_Май_Индив._БЕЛ" xfId="578" xr:uid="{00000000-0005-0000-0000-000041020000}"/>
    <cellStyle name="_Май_Индив._РЕЧ" xfId="579" xr:uid="{00000000-0005-0000-0000-000042020000}"/>
    <cellStyle name="_Май_Июль" xfId="580" xr:uid="{00000000-0005-0000-0000-000043020000}"/>
    <cellStyle name="_Май_Июль_Август" xfId="581" xr:uid="{00000000-0005-0000-0000-000044020000}"/>
    <cellStyle name="_Май_Июль_Август_Дистанц." xfId="582" xr:uid="{00000000-0005-0000-0000-000045020000}"/>
    <cellStyle name="_Май_Июль_Август_Индив." xfId="583" xr:uid="{00000000-0005-0000-0000-000046020000}"/>
    <cellStyle name="_Май_Июль_БЕЛ" xfId="584" xr:uid="{00000000-0005-0000-0000-000047020000}"/>
    <cellStyle name="_Май_Июль_БИНТ" xfId="585" xr:uid="{00000000-0005-0000-0000-000048020000}"/>
    <cellStyle name="_Май_Июль_БИНТ_БЕЛ" xfId="586" xr:uid="{00000000-0005-0000-0000-000049020000}"/>
    <cellStyle name="_Май_Июль_БИНТ_РЕЧ" xfId="587" xr:uid="{00000000-0005-0000-0000-00004A020000}"/>
    <cellStyle name="_Май_Июль_ВЕБДИЗ" xfId="588" xr:uid="{00000000-0005-0000-0000-00004B020000}"/>
    <cellStyle name="_Май_Июль_ВЕБМАСТ" xfId="589" xr:uid="{00000000-0005-0000-0000-00004C020000}"/>
    <cellStyle name="_Май_Июль_ВЕБМАСТ_БЕЛ" xfId="590" xr:uid="{00000000-0005-0000-0000-00004D020000}"/>
    <cellStyle name="_Май_Июль_ВЕБМАСТ_РЕЧ" xfId="591" xr:uid="{00000000-0005-0000-0000-00004E020000}"/>
    <cellStyle name="_Май_Июль_Дети" xfId="592" xr:uid="{00000000-0005-0000-0000-00004F020000}"/>
    <cellStyle name="_Май_Июль_Дистанц." xfId="593" xr:uid="{00000000-0005-0000-0000-000050020000}"/>
    <cellStyle name="_Май_Июль_Индив." xfId="594" xr:uid="{00000000-0005-0000-0000-000051020000}"/>
    <cellStyle name="_Май_Июль_Индив._БЕЛ" xfId="595" xr:uid="{00000000-0005-0000-0000-000052020000}"/>
    <cellStyle name="_Май_Июль_Индив._РЕЧ" xfId="596" xr:uid="{00000000-0005-0000-0000-000053020000}"/>
    <cellStyle name="_Май_Июль_Июнь" xfId="597" xr:uid="{00000000-0005-0000-0000-000054020000}"/>
    <cellStyle name="_Май_Июль_Июнь_Август" xfId="598" xr:uid="{00000000-0005-0000-0000-000055020000}"/>
    <cellStyle name="_Май_Июль_Июнь_Дистанц." xfId="599" xr:uid="{00000000-0005-0000-0000-000056020000}"/>
    <cellStyle name="_Май_Июль_Июнь_Индив." xfId="600" xr:uid="{00000000-0005-0000-0000-000057020000}"/>
    <cellStyle name="_Май_Июль_Июнь_КБУ" xfId="601" xr:uid="{00000000-0005-0000-0000-000058020000}"/>
    <cellStyle name="_Май_Июль_КБУ" xfId="602" xr:uid="{00000000-0005-0000-0000-000059020000}"/>
    <cellStyle name="_Май_Июль_КРН" xfId="603" xr:uid="{00000000-0005-0000-0000-00005A020000}"/>
    <cellStyle name="_Май_Июль_ОПШ" xfId="604" xr:uid="{00000000-0005-0000-0000-00005B020000}"/>
    <cellStyle name="_Май_Июль_СР" xfId="605" xr:uid="{00000000-0005-0000-0000-00005C020000}"/>
    <cellStyle name="_Май_Июнь" xfId="606" xr:uid="{00000000-0005-0000-0000-00005D020000}"/>
    <cellStyle name="_Май_Июнь_1" xfId="607" xr:uid="{00000000-0005-0000-0000-00005E020000}"/>
    <cellStyle name="_Май_Июнь_1_Август" xfId="608" xr:uid="{00000000-0005-0000-0000-00005F020000}"/>
    <cellStyle name="_Май_Июнь_1_Дистанц." xfId="609" xr:uid="{00000000-0005-0000-0000-000060020000}"/>
    <cellStyle name="_Май_Июнь_1_Индив." xfId="610" xr:uid="{00000000-0005-0000-0000-000061020000}"/>
    <cellStyle name="_Май_Июнь_1_КБУ" xfId="611" xr:uid="{00000000-0005-0000-0000-000062020000}"/>
    <cellStyle name="_Май_Июнь_Август" xfId="612" xr:uid="{00000000-0005-0000-0000-000063020000}"/>
    <cellStyle name="_Май_Июнь_Август_Дистанц." xfId="613" xr:uid="{00000000-0005-0000-0000-000064020000}"/>
    <cellStyle name="_Май_Июнь_Август_Индив." xfId="614" xr:uid="{00000000-0005-0000-0000-000065020000}"/>
    <cellStyle name="_Май_Июнь_БЕЛ" xfId="615" xr:uid="{00000000-0005-0000-0000-000066020000}"/>
    <cellStyle name="_Май_Июнь_БИНТ" xfId="616" xr:uid="{00000000-0005-0000-0000-000067020000}"/>
    <cellStyle name="_Май_Июнь_БИНТ_БЕЛ" xfId="617" xr:uid="{00000000-0005-0000-0000-000068020000}"/>
    <cellStyle name="_Май_Июнь_БИНТ_РЕЧ" xfId="618" xr:uid="{00000000-0005-0000-0000-000069020000}"/>
    <cellStyle name="_Май_Июнь_БУХ" xfId="619" xr:uid="{00000000-0005-0000-0000-00006A020000}"/>
    <cellStyle name="_Май_Июнь_БУХ_БЕЛ" xfId="620" xr:uid="{00000000-0005-0000-0000-00006B020000}"/>
    <cellStyle name="_Май_Июнь_БУХ_РЕЧ" xfId="621" xr:uid="{00000000-0005-0000-0000-00006C020000}"/>
    <cellStyle name="_Май_Июнь_ВЕБДИЗ" xfId="622" xr:uid="{00000000-0005-0000-0000-00006D020000}"/>
    <cellStyle name="_Май_Июнь_ВЕБМАСТ" xfId="623" xr:uid="{00000000-0005-0000-0000-00006E020000}"/>
    <cellStyle name="_Май_Июнь_ВЕБМАСТ_БЕЛ" xfId="624" xr:uid="{00000000-0005-0000-0000-00006F020000}"/>
    <cellStyle name="_Май_Июнь_ВЕБМАСТ_РЕЧ" xfId="625" xr:uid="{00000000-0005-0000-0000-000070020000}"/>
    <cellStyle name="_Май_Июнь_Дети" xfId="626" xr:uid="{00000000-0005-0000-0000-000071020000}"/>
    <cellStyle name="_Май_Июнь_Дистанц." xfId="627" xr:uid="{00000000-0005-0000-0000-000072020000}"/>
    <cellStyle name="_Май_Июнь_Индив." xfId="628" xr:uid="{00000000-0005-0000-0000-000073020000}"/>
    <cellStyle name="_Май_Июнь_Индив._БЕЛ" xfId="629" xr:uid="{00000000-0005-0000-0000-000074020000}"/>
    <cellStyle name="_Май_Июнь_Индив._РЕЧ" xfId="630" xr:uid="{00000000-0005-0000-0000-000075020000}"/>
    <cellStyle name="_Май_Июнь_Июнь" xfId="631" xr:uid="{00000000-0005-0000-0000-000076020000}"/>
    <cellStyle name="_Май_Июнь_Июнь_Август" xfId="632" xr:uid="{00000000-0005-0000-0000-000077020000}"/>
    <cellStyle name="_Май_Июнь_Июнь_Дистанц." xfId="633" xr:uid="{00000000-0005-0000-0000-000078020000}"/>
    <cellStyle name="_Май_Июнь_Июнь_Индив." xfId="634" xr:uid="{00000000-0005-0000-0000-000079020000}"/>
    <cellStyle name="_Май_Июнь_Июнь_КБУ" xfId="635" xr:uid="{00000000-0005-0000-0000-00007A020000}"/>
    <cellStyle name="_Май_Июнь_КБУ" xfId="636" xr:uid="{00000000-0005-0000-0000-00007B020000}"/>
    <cellStyle name="_Май_Июнь_КРН" xfId="637" xr:uid="{00000000-0005-0000-0000-00007C020000}"/>
    <cellStyle name="_Май_Июнь_ОПШ" xfId="638" xr:uid="{00000000-0005-0000-0000-00007D020000}"/>
    <cellStyle name="_Май_Июнь_СР" xfId="639" xr:uid="{00000000-0005-0000-0000-00007E020000}"/>
    <cellStyle name="_Май_КБУ" xfId="640" xr:uid="{00000000-0005-0000-0000-00007F020000}"/>
    <cellStyle name="_Май_КРН" xfId="641" xr:uid="{00000000-0005-0000-0000-000080020000}"/>
    <cellStyle name="_Май_Май" xfId="642" xr:uid="{00000000-0005-0000-0000-000081020000}"/>
    <cellStyle name="_Май_Май_Август" xfId="643" xr:uid="{00000000-0005-0000-0000-000082020000}"/>
    <cellStyle name="_Май_Май_Август_Дистанц." xfId="644" xr:uid="{00000000-0005-0000-0000-000083020000}"/>
    <cellStyle name="_Май_Май_Август_Индив." xfId="645" xr:uid="{00000000-0005-0000-0000-000084020000}"/>
    <cellStyle name="_Май_Май_БЕЛ" xfId="646" xr:uid="{00000000-0005-0000-0000-000085020000}"/>
    <cellStyle name="_Май_Май_БИНТ" xfId="647" xr:uid="{00000000-0005-0000-0000-000086020000}"/>
    <cellStyle name="_Май_Май_БИНТ_БЕЛ" xfId="648" xr:uid="{00000000-0005-0000-0000-000087020000}"/>
    <cellStyle name="_Май_Май_БИНТ_РЕЧ" xfId="649" xr:uid="{00000000-0005-0000-0000-000088020000}"/>
    <cellStyle name="_Май_Май_ВЕБДИЗ" xfId="650" xr:uid="{00000000-0005-0000-0000-000089020000}"/>
    <cellStyle name="_Май_Май_ВЕБМАСТ" xfId="651" xr:uid="{00000000-0005-0000-0000-00008A020000}"/>
    <cellStyle name="_Май_Май_ВЕБМАСТ_БЕЛ" xfId="652" xr:uid="{00000000-0005-0000-0000-00008B020000}"/>
    <cellStyle name="_Май_Май_ВЕБМАСТ_РЕЧ" xfId="653" xr:uid="{00000000-0005-0000-0000-00008C020000}"/>
    <cellStyle name="_Май_Май_Дети" xfId="654" xr:uid="{00000000-0005-0000-0000-00008D020000}"/>
    <cellStyle name="_Май_Май_Дистанц." xfId="655" xr:uid="{00000000-0005-0000-0000-00008E020000}"/>
    <cellStyle name="_Май_Май_Индив." xfId="656" xr:uid="{00000000-0005-0000-0000-00008F020000}"/>
    <cellStyle name="_Май_Май_Индив._БЕЛ" xfId="657" xr:uid="{00000000-0005-0000-0000-000090020000}"/>
    <cellStyle name="_Май_Май_Индив._РЕЧ" xfId="658" xr:uid="{00000000-0005-0000-0000-000091020000}"/>
    <cellStyle name="_Май_Май_Июнь" xfId="659" xr:uid="{00000000-0005-0000-0000-000092020000}"/>
    <cellStyle name="_Май_Май_Июнь_Август" xfId="660" xr:uid="{00000000-0005-0000-0000-000093020000}"/>
    <cellStyle name="_Май_Май_Июнь_Дистанц." xfId="661" xr:uid="{00000000-0005-0000-0000-000094020000}"/>
    <cellStyle name="_Май_Май_Июнь_Индив." xfId="662" xr:uid="{00000000-0005-0000-0000-000095020000}"/>
    <cellStyle name="_Май_Май_Июнь_КБУ" xfId="663" xr:uid="{00000000-0005-0000-0000-000096020000}"/>
    <cellStyle name="_Май_Май_КБУ" xfId="664" xr:uid="{00000000-0005-0000-0000-000097020000}"/>
    <cellStyle name="_Май_Май_КРН" xfId="665" xr:uid="{00000000-0005-0000-0000-000098020000}"/>
    <cellStyle name="_Май_Май_ОПШ" xfId="666" xr:uid="{00000000-0005-0000-0000-000099020000}"/>
    <cellStyle name="_Май_Май_СР" xfId="667" xr:uid="{00000000-0005-0000-0000-00009A020000}"/>
    <cellStyle name="_Май_ОПШ" xfId="668" xr:uid="{00000000-0005-0000-0000-00009B020000}"/>
    <cellStyle name="_Май_РЕЧ" xfId="669" xr:uid="{00000000-0005-0000-0000-00009C020000}"/>
    <cellStyle name="_Май_РЕЧ_БЕЛ" xfId="670" xr:uid="{00000000-0005-0000-0000-00009D020000}"/>
    <cellStyle name="_Май_РЕЧ_РЕЧ" xfId="671" xr:uid="{00000000-0005-0000-0000-00009E020000}"/>
    <cellStyle name="_Май_СИ" xfId="672" xr:uid="{00000000-0005-0000-0000-00009F020000}"/>
    <cellStyle name="_Май_СИ_БЕЛ" xfId="673" xr:uid="{00000000-0005-0000-0000-0000A0020000}"/>
    <cellStyle name="_Май_СИ_РЕЧ" xfId="674" xr:uid="{00000000-0005-0000-0000-0000A1020000}"/>
    <cellStyle name="_Май_СР" xfId="675" xr:uid="{00000000-0005-0000-0000-0000A2020000}"/>
    <cellStyle name="_Май_СУБД" xfId="676" xr:uid="{00000000-0005-0000-0000-0000A3020000}"/>
    <cellStyle name="_Май_СУБД_БЕЛ" xfId="677" xr:uid="{00000000-0005-0000-0000-0000A4020000}"/>
    <cellStyle name="_Май_СУБД_РЕЧ" xfId="678" xr:uid="{00000000-0005-0000-0000-0000A5020000}"/>
    <cellStyle name="_МП" xfId="679" xr:uid="{00000000-0005-0000-0000-0000A6020000}"/>
    <cellStyle name="_МП_БЕЛ" xfId="680" xr:uid="{00000000-0005-0000-0000-0000A7020000}"/>
    <cellStyle name="_МП_РЕЧ" xfId="681" xr:uid="{00000000-0005-0000-0000-0000A8020000}"/>
    <cellStyle name="_НТ" xfId="682" xr:uid="{00000000-0005-0000-0000-0000A9020000}"/>
    <cellStyle name="_НТ_БЕЛ" xfId="683" xr:uid="{00000000-0005-0000-0000-0000AA020000}"/>
    <cellStyle name="_НТ_РЕЧ" xfId="684" xr:uid="{00000000-0005-0000-0000-0000AB020000}"/>
    <cellStyle name="_ОПШ" xfId="685" xr:uid="{00000000-0005-0000-0000-0000AC020000}"/>
    <cellStyle name="_ОПШ_Апрель" xfId="686" xr:uid="{00000000-0005-0000-0000-0000AD020000}"/>
    <cellStyle name="_ОПШ_Апрель_БЕЛ" xfId="687" xr:uid="{00000000-0005-0000-0000-0000AE020000}"/>
    <cellStyle name="_ОПШ_Апрель_РЕЧ" xfId="688" xr:uid="{00000000-0005-0000-0000-0000AF020000}"/>
    <cellStyle name="_ОПШ_БЕЛ" xfId="689" xr:uid="{00000000-0005-0000-0000-0000B0020000}"/>
    <cellStyle name="_ОПШ_Июль" xfId="690" xr:uid="{00000000-0005-0000-0000-0000B1020000}"/>
    <cellStyle name="_ОПШ_Июль_БЕЛ" xfId="691" xr:uid="{00000000-0005-0000-0000-0000B2020000}"/>
    <cellStyle name="_ОПШ_Июль_РЕЧ" xfId="692" xr:uid="{00000000-0005-0000-0000-0000B3020000}"/>
    <cellStyle name="_ОПШ_Июнь" xfId="693" xr:uid="{00000000-0005-0000-0000-0000B4020000}"/>
    <cellStyle name="_ОПШ_Июнь_БЕЛ" xfId="694" xr:uid="{00000000-0005-0000-0000-0000B5020000}"/>
    <cellStyle name="_ОПШ_Июнь_РЕЧ" xfId="695" xr:uid="{00000000-0005-0000-0000-0000B6020000}"/>
    <cellStyle name="_ОПШ_Май" xfId="696" xr:uid="{00000000-0005-0000-0000-0000B7020000}"/>
    <cellStyle name="_ОПШ_Май_БЕЛ" xfId="697" xr:uid="{00000000-0005-0000-0000-0000B8020000}"/>
    <cellStyle name="_ОПШ_Май_РЕЧ" xfId="698" xr:uid="{00000000-0005-0000-0000-0000B9020000}"/>
    <cellStyle name="_ОПШ_РЕЧ" xfId="699" xr:uid="{00000000-0005-0000-0000-0000BA020000}"/>
    <cellStyle name="_ОПШ_Февраль" xfId="700" xr:uid="{00000000-0005-0000-0000-0000BB020000}"/>
    <cellStyle name="_ОПШ_Февраль_БЕЛ" xfId="701" xr:uid="{00000000-0005-0000-0000-0000BC020000}"/>
    <cellStyle name="_ОПШ_Февраль_РЕЧ" xfId="702" xr:uid="{00000000-0005-0000-0000-0000BD020000}"/>
    <cellStyle name="_ОПШ_Январь" xfId="703" xr:uid="{00000000-0005-0000-0000-0000BE020000}"/>
    <cellStyle name="_ОПШ_Январь_БЕЛ" xfId="704" xr:uid="{00000000-0005-0000-0000-0000BF020000}"/>
    <cellStyle name="_ОПШ_Январь_РЕЧ" xfId="705" xr:uid="{00000000-0005-0000-0000-0000C0020000}"/>
    <cellStyle name="_Офис" xfId="706" xr:uid="{00000000-0005-0000-0000-0000C1020000}"/>
    <cellStyle name="_Офис_БЕЛ" xfId="707" xr:uid="{00000000-0005-0000-0000-0000C2020000}"/>
    <cellStyle name="_Офис_РЕЧ" xfId="708" xr:uid="{00000000-0005-0000-0000-0000C3020000}"/>
    <cellStyle name="_ПРШ" xfId="709" xr:uid="{00000000-0005-0000-0000-0000C4020000}"/>
    <cellStyle name="_ПРШ_Апрель" xfId="710" xr:uid="{00000000-0005-0000-0000-0000C5020000}"/>
    <cellStyle name="_ПРШ_Апрель_БЕЛ" xfId="711" xr:uid="{00000000-0005-0000-0000-0000C6020000}"/>
    <cellStyle name="_ПРШ_Апрель_РЕЧ" xfId="712" xr:uid="{00000000-0005-0000-0000-0000C7020000}"/>
    <cellStyle name="_ПРШ_БЕЛ" xfId="713" xr:uid="{00000000-0005-0000-0000-0000C8020000}"/>
    <cellStyle name="_ПРШ_Июль" xfId="714" xr:uid="{00000000-0005-0000-0000-0000C9020000}"/>
    <cellStyle name="_ПРШ_Июль_БЕЛ" xfId="715" xr:uid="{00000000-0005-0000-0000-0000CA020000}"/>
    <cellStyle name="_ПРШ_Июль_РЕЧ" xfId="716" xr:uid="{00000000-0005-0000-0000-0000CB020000}"/>
    <cellStyle name="_ПРШ_Июнь" xfId="717" xr:uid="{00000000-0005-0000-0000-0000CC020000}"/>
    <cellStyle name="_ПРШ_Июнь_БЕЛ" xfId="718" xr:uid="{00000000-0005-0000-0000-0000CD020000}"/>
    <cellStyle name="_ПРШ_Июнь_РЕЧ" xfId="719" xr:uid="{00000000-0005-0000-0000-0000CE020000}"/>
    <cellStyle name="_ПРШ_Май" xfId="720" xr:uid="{00000000-0005-0000-0000-0000CF020000}"/>
    <cellStyle name="_ПРШ_Май_БЕЛ" xfId="721" xr:uid="{00000000-0005-0000-0000-0000D0020000}"/>
    <cellStyle name="_ПРШ_Май_РЕЧ" xfId="722" xr:uid="{00000000-0005-0000-0000-0000D1020000}"/>
    <cellStyle name="_ПРШ_РЕЧ" xfId="723" xr:uid="{00000000-0005-0000-0000-0000D2020000}"/>
    <cellStyle name="_ПРШ_Февраль" xfId="724" xr:uid="{00000000-0005-0000-0000-0000D3020000}"/>
    <cellStyle name="_ПРШ_Февраль_БЕЛ" xfId="725" xr:uid="{00000000-0005-0000-0000-0000D4020000}"/>
    <cellStyle name="_ПРШ_Февраль_РЕЧ" xfId="726" xr:uid="{00000000-0005-0000-0000-0000D5020000}"/>
    <cellStyle name="_ПРШ_Январь" xfId="727" xr:uid="{00000000-0005-0000-0000-0000D6020000}"/>
    <cellStyle name="_ПРШ_Январь_БЕЛ" xfId="728" xr:uid="{00000000-0005-0000-0000-0000D7020000}"/>
    <cellStyle name="_ПРШ_Январь_РЕЧ" xfId="729" xr:uid="{00000000-0005-0000-0000-0000D8020000}"/>
    <cellStyle name="_РЕЧ" xfId="730" xr:uid="{00000000-0005-0000-0000-0000D9020000}"/>
    <cellStyle name="_РЕЧ_БЕЛ" xfId="731" xr:uid="{00000000-0005-0000-0000-0000DA020000}"/>
    <cellStyle name="_РЕЧ_РЕЧ" xfId="732" xr:uid="{00000000-0005-0000-0000-0000DB020000}"/>
    <cellStyle name="_СВБ" xfId="733" xr:uid="{00000000-0005-0000-0000-0000DC020000}"/>
    <cellStyle name="_СВБ_БЕЛ" xfId="734" xr:uid="{00000000-0005-0000-0000-0000DD020000}"/>
    <cellStyle name="_СВБ_РЕЧ" xfId="735" xr:uid="{00000000-0005-0000-0000-0000DE020000}"/>
    <cellStyle name="_СИ" xfId="736" xr:uid="{00000000-0005-0000-0000-0000DF020000}"/>
    <cellStyle name="_СИ_БЕЛ" xfId="737" xr:uid="{00000000-0005-0000-0000-0000E0020000}"/>
    <cellStyle name="_СИ_РЕЧ" xfId="738" xr:uid="{00000000-0005-0000-0000-0000E1020000}"/>
    <cellStyle name="_СИС" xfId="739" xr:uid="{00000000-0005-0000-0000-0000E2020000}"/>
    <cellStyle name="_СИС_БЕЛ" xfId="740" xr:uid="{00000000-0005-0000-0000-0000E3020000}"/>
    <cellStyle name="_СИС_РЕЧ" xfId="741" xr:uid="{00000000-0005-0000-0000-0000E4020000}"/>
    <cellStyle name="_СР" xfId="742" xr:uid="{00000000-0005-0000-0000-0000E5020000}"/>
    <cellStyle name="_СУБД" xfId="743" xr:uid="{00000000-0005-0000-0000-0000E6020000}"/>
    <cellStyle name="_СУБД_БЕЛ" xfId="744" xr:uid="{00000000-0005-0000-0000-0000E7020000}"/>
    <cellStyle name="_СУБД_РЕЧ" xfId="745" xr:uid="{00000000-0005-0000-0000-0000E8020000}"/>
    <cellStyle name="_СЧ СПЕЦ" xfId="746" xr:uid="{00000000-0005-0000-0000-0000E9020000}"/>
    <cellStyle name="_СЧ ЦКО" xfId="747" xr:uid="{00000000-0005-0000-0000-0000EA020000}"/>
    <cellStyle name="_СЧ ЦКО_Лист1" xfId="748" xr:uid="{00000000-0005-0000-0000-0000EB020000}"/>
    <cellStyle name="_СЧ ЦКО_Лист1_БЕЛ" xfId="749" xr:uid="{00000000-0005-0000-0000-0000EC020000}"/>
    <cellStyle name="_СЧ ЦКО_Лист1_РЕЧ" xfId="750" xr:uid="{00000000-0005-0000-0000-0000ED020000}"/>
    <cellStyle name="_СЧ ЦКО_СЧ СПЕЦ" xfId="751" xr:uid="{00000000-0005-0000-0000-0000EE020000}"/>
    <cellStyle name="_СЧ ЦКО_СЧДОГ СПЕЦ" xfId="752" xr:uid="{00000000-0005-0000-0000-0000EF020000}"/>
    <cellStyle name="_СЧДОГ" xfId="753" xr:uid="{00000000-0005-0000-0000-0000F0020000}"/>
    <cellStyle name="_СЧДОГ СПЕЦ" xfId="754" xr:uid="{00000000-0005-0000-0000-0000F1020000}"/>
    <cellStyle name="_СЧДОГ_1" xfId="755" xr:uid="{00000000-0005-0000-0000-0000F2020000}"/>
    <cellStyle name="_СЧДОГ_3ДМ" xfId="756" xr:uid="{00000000-0005-0000-0000-0000F3020000}"/>
    <cellStyle name="_СЧДОГ_3ДМ_БЕЛ" xfId="757" xr:uid="{00000000-0005-0000-0000-0000F4020000}"/>
    <cellStyle name="_СЧДОГ_3ДМ_РЕЧ" xfId="758" xr:uid="{00000000-0005-0000-0000-0000F5020000}"/>
    <cellStyle name="_СЧДОГ_Август" xfId="759" xr:uid="{00000000-0005-0000-0000-0000F6020000}"/>
    <cellStyle name="_СЧДОГ_Август_Дистанц." xfId="760" xr:uid="{00000000-0005-0000-0000-0000F7020000}"/>
    <cellStyle name="_СЧДОГ_Август_Индив." xfId="761" xr:uid="{00000000-0005-0000-0000-0000F8020000}"/>
    <cellStyle name="_СЧДОГ_АКАД" xfId="762" xr:uid="{00000000-0005-0000-0000-0000F9020000}"/>
    <cellStyle name="_СЧДОГ_АКАД_БЕЛ" xfId="763" xr:uid="{00000000-0005-0000-0000-0000FA020000}"/>
    <cellStyle name="_СЧДОГ_АКАД_РЕЧ" xfId="764" xr:uid="{00000000-0005-0000-0000-0000FB020000}"/>
    <cellStyle name="_СЧДОГ_Б9560" xfId="765" xr:uid="{00000000-0005-0000-0000-0000FC020000}"/>
    <cellStyle name="_СЧДОГ_Б9560_БЕЛ" xfId="766" xr:uid="{00000000-0005-0000-0000-0000FD020000}"/>
    <cellStyle name="_СЧДОГ_Б9560_РЕЧ" xfId="767" xr:uid="{00000000-0005-0000-0000-0000FE020000}"/>
    <cellStyle name="_СЧДОГ_БЕЛ" xfId="768" xr:uid="{00000000-0005-0000-0000-0000FF020000}"/>
    <cellStyle name="_СЧДОГ_БИНТ" xfId="769" xr:uid="{00000000-0005-0000-0000-000000030000}"/>
    <cellStyle name="_СЧДОГ_БИНТ_БЕЛ" xfId="770" xr:uid="{00000000-0005-0000-0000-000001030000}"/>
    <cellStyle name="_СЧДОГ_БИНТ_РЕЧ" xfId="771" xr:uid="{00000000-0005-0000-0000-000002030000}"/>
    <cellStyle name="_СЧДОГ_БУХ" xfId="772" xr:uid="{00000000-0005-0000-0000-000003030000}"/>
    <cellStyle name="_СЧДОГ_БУХ_БЕЛ" xfId="773" xr:uid="{00000000-0005-0000-0000-000004030000}"/>
    <cellStyle name="_СЧДОГ_БУХ_РЕЧ" xfId="774" xr:uid="{00000000-0005-0000-0000-000005030000}"/>
    <cellStyle name="_СЧДОГ_ВЕБДИЗ" xfId="775" xr:uid="{00000000-0005-0000-0000-000006030000}"/>
    <cellStyle name="_СЧДОГ_ВЕБДИЗ_БЕЛ" xfId="776" xr:uid="{00000000-0005-0000-0000-000007030000}"/>
    <cellStyle name="_СЧДОГ_ВЕБДИЗ_РЕЧ" xfId="777" xr:uid="{00000000-0005-0000-0000-000008030000}"/>
    <cellStyle name="_СЧДОГ_ВЕБМАСТ" xfId="778" xr:uid="{00000000-0005-0000-0000-000009030000}"/>
    <cellStyle name="_СЧДОГ_ВЕБМАСТ_БЕЛ" xfId="779" xr:uid="{00000000-0005-0000-0000-00000A030000}"/>
    <cellStyle name="_СЧДОГ_ВЕБМАСТ_РЕЧ" xfId="780" xr:uid="{00000000-0005-0000-0000-00000B030000}"/>
    <cellStyle name="_СЧДОГ_ВУЕ" xfId="781" xr:uid="{00000000-0005-0000-0000-00000C030000}"/>
    <cellStyle name="_СЧДОГ_ВУЕ_БЕЛ" xfId="782" xr:uid="{00000000-0005-0000-0000-00000D030000}"/>
    <cellStyle name="_СЧДОГ_ВУЕ_РЕЧ" xfId="783" xr:uid="{00000000-0005-0000-0000-00000E030000}"/>
    <cellStyle name="_СЧДОГ_Дети" xfId="784" xr:uid="{00000000-0005-0000-0000-00000F030000}"/>
    <cellStyle name="_СЧДОГ_Дети_БЕЛ" xfId="785" xr:uid="{00000000-0005-0000-0000-000010030000}"/>
    <cellStyle name="_СЧДОГ_Дети_РЕЧ" xfId="786" xr:uid="{00000000-0005-0000-0000-000011030000}"/>
    <cellStyle name="_СЧДОГ_Дистанц." xfId="787" xr:uid="{00000000-0005-0000-0000-000012030000}"/>
    <cellStyle name="_СЧДОГ_Индив." xfId="788" xr:uid="{00000000-0005-0000-0000-000013030000}"/>
    <cellStyle name="_СЧДОГ_Индив._БЕЛ" xfId="789" xr:uid="{00000000-0005-0000-0000-000014030000}"/>
    <cellStyle name="_СЧДОГ_Индив._РЕЧ" xfId="790" xr:uid="{00000000-0005-0000-0000-000015030000}"/>
    <cellStyle name="_СЧДОГ_Июль" xfId="791" xr:uid="{00000000-0005-0000-0000-000016030000}"/>
    <cellStyle name="_СЧДОГ_Июль_Август" xfId="792" xr:uid="{00000000-0005-0000-0000-000017030000}"/>
    <cellStyle name="_СЧДОГ_Июль_Август_Дистанц." xfId="793" xr:uid="{00000000-0005-0000-0000-000018030000}"/>
    <cellStyle name="_СЧДОГ_Июль_Август_Индив." xfId="794" xr:uid="{00000000-0005-0000-0000-000019030000}"/>
    <cellStyle name="_СЧДОГ_Июль_БЕЛ" xfId="795" xr:uid="{00000000-0005-0000-0000-00001A030000}"/>
    <cellStyle name="_СЧДОГ_Июль_БИНТ" xfId="796" xr:uid="{00000000-0005-0000-0000-00001B030000}"/>
    <cellStyle name="_СЧДОГ_Июль_БИНТ_БЕЛ" xfId="797" xr:uid="{00000000-0005-0000-0000-00001C030000}"/>
    <cellStyle name="_СЧДОГ_Июль_БИНТ_РЕЧ" xfId="798" xr:uid="{00000000-0005-0000-0000-00001D030000}"/>
    <cellStyle name="_СЧДОГ_Июль_ВЕБДИЗ" xfId="799" xr:uid="{00000000-0005-0000-0000-00001E030000}"/>
    <cellStyle name="_СЧДОГ_Июль_ВЕБМАСТ" xfId="800" xr:uid="{00000000-0005-0000-0000-00001F030000}"/>
    <cellStyle name="_СЧДОГ_Июль_ВЕБМАСТ_БЕЛ" xfId="801" xr:uid="{00000000-0005-0000-0000-000020030000}"/>
    <cellStyle name="_СЧДОГ_Июль_ВЕБМАСТ_РЕЧ" xfId="802" xr:uid="{00000000-0005-0000-0000-000021030000}"/>
    <cellStyle name="_СЧДОГ_Июль_Дети" xfId="803" xr:uid="{00000000-0005-0000-0000-000022030000}"/>
    <cellStyle name="_СЧДОГ_Июль_Дистанц." xfId="804" xr:uid="{00000000-0005-0000-0000-000023030000}"/>
    <cellStyle name="_СЧДОГ_Июль_Индив." xfId="805" xr:uid="{00000000-0005-0000-0000-000024030000}"/>
    <cellStyle name="_СЧДОГ_Июль_Индив._БЕЛ" xfId="806" xr:uid="{00000000-0005-0000-0000-000025030000}"/>
    <cellStyle name="_СЧДОГ_Июль_Индив._РЕЧ" xfId="807" xr:uid="{00000000-0005-0000-0000-000026030000}"/>
    <cellStyle name="_СЧДОГ_Июль_Июнь" xfId="808" xr:uid="{00000000-0005-0000-0000-000027030000}"/>
    <cellStyle name="_СЧДОГ_Июль_Июнь_Август" xfId="809" xr:uid="{00000000-0005-0000-0000-000028030000}"/>
    <cellStyle name="_СЧДОГ_Июль_Июнь_Дистанц." xfId="810" xr:uid="{00000000-0005-0000-0000-000029030000}"/>
    <cellStyle name="_СЧДОГ_Июль_Июнь_Индив." xfId="811" xr:uid="{00000000-0005-0000-0000-00002A030000}"/>
    <cellStyle name="_СЧДОГ_Июль_Июнь_КБУ" xfId="812" xr:uid="{00000000-0005-0000-0000-00002B030000}"/>
    <cellStyle name="_СЧДОГ_Июль_КБУ" xfId="813" xr:uid="{00000000-0005-0000-0000-00002C030000}"/>
    <cellStyle name="_СЧДОГ_Июль_КРН" xfId="814" xr:uid="{00000000-0005-0000-0000-00002D030000}"/>
    <cellStyle name="_СЧДОГ_Июль_ОПШ" xfId="815" xr:uid="{00000000-0005-0000-0000-00002E030000}"/>
    <cellStyle name="_СЧДОГ_Июль_СР" xfId="816" xr:uid="{00000000-0005-0000-0000-00002F030000}"/>
    <cellStyle name="_СЧДОГ_Июнь" xfId="817" xr:uid="{00000000-0005-0000-0000-000030030000}"/>
    <cellStyle name="_СЧДОГ_Июнь_1" xfId="818" xr:uid="{00000000-0005-0000-0000-000031030000}"/>
    <cellStyle name="_СЧДОГ_Июнь_1_Август" xfId="819" xr:uid="{00000000-0005-0000-0000-000032030000}"/>
    <cellStyle name="_СЧДОГ_Июнь_1_Дистанц." xfId="820" xr:uid="{00000000-0005-0000-0000-000033030000}"/>
    <cellStyle name="_СЧДОГ_Июнь_1_Индив." xfId="821" xr:uid="{00000000-0005-0000-0000-000034030000}"/>
    <cellStyle name="_СЧДОГ_Июнь_1_КБУ" xfId="822" xr:uid="{00000000-0005-0000-0000-000035030000}"/>
    <cellStyle name="_СЧДОГ_Июнь_Август" xfId="823" xr:uid="{00000000-0005-0000-0000-000036030000}"/>
    <cellStyle name="_СЧДОГ_Июнь_Август_Дистанц." xfId="824" xr:uid="{00000000-0005-0000-0000-000037030000}"/>
    <cellStyle name="_СЧДОГ_Июнь_Август_Индив." xfId="825" xr:uid="{00000000-0005-0000-0000-000038030000}"/>
    <cellStyle name="_СЧДОГ_Июнь_БЕЛ" xfId="826" xr:uid="{00000000-0005-0000-0000-000039030000}"/>
    <cellStyle name="_СЧДОГ_Июнь_БИНТ" xfId="827" xr:uid="{00000000-0005-0000-0000-00003A030000}"/>
    <cellStyle name="_СЧДОГ_Июнь_БИНТ_БЕЛ" xfId="828" xr:uid="{00000000-0005-0000-0000-00003B030000}"/>
    <cellStyle name="_СЧДОГ_Июнь_БИНТ_РЕЧ" xfId="829" xr:uid="{00000000-0005-0000-0000-00003C030000}"/>
    <cellStyle name="_СЧДОГ_Июнь_БУХ" xfId="830" xr:uid="{00000000-0005-0000-0000-00003D030000}"/>
    <cellStyle name="_СЧДОГ_Июнь_БУХ_БЕЛ" xfId="831" xr:uid="{00000000-0005-0000-0000-00003E030000}"/>
    <cellStyle name="_СЧДОГ_Июнь_БУХ_РЕЧ" xfId="832" xr:uid="{00000000-0005-0000-0000-00003F030000}"/>
    <cellStyle name="_СЧДОГ_Июнь_ВЕБДИЗ" xfId="833" xr:uid="{00000000-0005-0000-0000-000040030000}"/>
    <cellStyle name="_СЧДОГ_Июнь_ВЕБМАСТ" xfId="834" xr:uid="{00000000-0005-0000-0000-000041030000}"/>
    <cellStyle name="_СЧДОГ_Июнь_ВЕБМАСТ_БЕЛ" xfId="835" xr:uid="{00000000-0005-0000-0000-000042030000}"/>
    <cellStyle name="_СЧДОГ_Июнь_ВЕБМАСТ_РЕЧ" xfId="836" xr:uid="{00000000-0005-0000-0000-000043030000}"/>
    <cellStyle name="_СЧДОГ_Июнь_Дети" xfId="837" xr:uid="{00000000-0005-0000-0000-000044030000}"/>
    <cellStyle name="_СЧДОГ_Июнь_Дистанц." xfId="838" xr:uid="{00000000-0005-0000-0000-000045030000}"/>
    <cellStyle name="_СЧДОГ_Июнь_Индив." xfId="839" xr:uid="{00000000-0005-0000-0000-000046030000}"/>
    <cellStyle name="_СЧДОГ_Июнь_Индив._БЕЛ" xfId="840" xr:uid="{00000000-0005-0000-0000-000047030000}"/>
    <cellStyle name="_СЧДОГ_Июнь_Индив._РЕЧ" xfId="841" xr:uid="{00000000-0005-0000-0000-000048030000}"/>
    <cellStyle name="_СЧДОГ_Июнь_Июнь" xfId="842" xr:uid="{00000000-0005-0000-0000-000049030000}"/>
    <cellStyle name="_СЧДОГ_Июнь_Июнь_Август" xfId="843" xr:uid="{00000000-0005-0000-0000-00004A030000}"/>
    <cellStyle name="_СЧДОГ_Июнь_Июнь_Дистанц." xfId="844" xr:uid="{00000000-0005-0000-0000-00004B030000}"/>
    <cellStyle name="_СЧДОГ_Июнь_Июнь_Индив." xfId="845" xr:uid="{00000000-0005-0000-0000-00004C030000}"/>
    <cellStyle name="_СЧДОГ_Июнь_Июнь_КБУ" xfId="846" xr:uid="{00000000-0005-0000-0000-00004D030000}"/>
    <cellStyle name="_СЧДОГ_Июнь_КБУ" xfId="847" xr:uid="{00000000-0005-0000-0000-00004E030000}"/>
    <cellStyle name="_СЧДОГ_Июнь_КРН" xfId="848" xr:uid="{00000000-0005-0000-0000-00004F030000}"/>
    <cellStyle name="_СЧДОГ_Июнь_ОПШ" xfId="849" xr:uid="{00000000-0005-0000-0000-000050030000}"/>
    <cellStyle name="_СЧДОГ_Июнь_СР" xfId="850" xr:uid="{00000000-0005-0000-0000-000051030000}"/>
    <cellStyle name="_СЧДОГ_КБУ" xfId="851" xr:uid="{00000000-0005-0000-0000-000052030000}"/>
    <cellStyle name="_СЧДОГ_КБУ_БЕЛ" xfId="852" xr:uid="{00000000-0005-0000-0000-000053030000}"/>
    <cellStyle name="_СЧДОГ_КБУ_РЕЧ" xfId="853" xr:uid="{00000000-0005-0000-0000-000054030000}"/>
    <cellStyle name="_СЧДОГ_КРН" xfId="854" xr:uid="{00000000-0005-0000-0000-000055030000}"/>
    <cellStyle name="_СЧДОГ_Май" xfId="855" xr:uid="{00000000-0005-0000-0000-000056030000}"/>
    <cellStyle name="_СЧДОГ_Май_1" xfId="856" xr:uid="{00000000-0005-0000-0000-000057030000}"/>
    <cellStyle name="_СЧДОГ_Май_1_Август" xfId="857" xr:uid="{00000000-0005-0000-0000-000058030000}"/>
    <cellStyle name="_СЧДОГ_Май_1_Август_Дистанц." xfId="858" xr:uid="{00000000-0005-0000-0000-000059030000}"/>
    <cellStyle name="_СЧДОГ_Май_1_Август_Индив." xfId="859" xr:uid="{00000000-0005-0000-0000-00005A030000}"/>
    <cellStyle name="_СЧДОГ_Май_1_БЕЛ" xfId="860" xr:uid="{00000000-0005-0000-0000-00005B030000}"/>
    <cellStyle name="_СЧДОГ_Май_1_БИНТ" xfId="861" xr:uid="{00000000-0005-0000-0000-00005C030000}"/>
    <cellStyle name="_СЧДОГ_Май_1_БИНТ_БЕЛ" xfId="862" xr:uid="{00000000-0005-0000-0000-00005D030000}"/>
    <cellStyle name="_СЧДОГ_Май_1_БИНТ_РЕЧ" xfId="863" xr:uid="{00000000-0005-0000-0000-00005E030000}"/>
    <cellStyle name="_СЧДОГ_Май_1_ВЕБДИЗ" xfId="864" xr:uid="{00000000-0005-0000-0000-00005F030000}"/>
    <cellStyle name="_СЧДОГ_Май_1_ВЕБМАСТ" xfId="865" xr:uid="{00000000-0005-0000-0000-000060030000}"/>
    <cellStyle name="_СЧДОГ_Май_1_ВЕБМАСТ_БЕЛ" xfId="866" xr:uid="{00000000-0005-0000-0000-000061030000}"/>
    <cellStyle name="_СЧДОГ_Май_1_ВЕБМАСТ_РЕЧ" xfId="867" xr:uid="{00000000-0005-0000-0000-000062030000}"/>
    <cellStyle name="_СЧДОГ_Май_1_Дети" xfId="868" xr:uid="{00000000-0005-0000-0000-000063030000}"/>
    <cellStyle name="_СЧДОГ_Май_1_Дистанц." xfId="869" xr:uid="{00000000-0005-0000-0000-000064030000}"/>
    <cellStyle name="_СЧДОГ_Май_1_Индив." xfId="870" xr:uid="{00000000-0005-0000-0000-000065030000}"/>
    <cellStyle name="_СЧДОГ_Май_1_Индив._БЕЛ" xfId="871" xr:uid="{00000000-0005-0000-0000-000066030000}"/>
    <cellStyle name="_СЧДОГ_Май_1_Индив._РЕЧ" xfId="872" xr:uid="{00000000-0005-0000-0000-000067030000}"/>
    <cellStyle name="_СЧДОГ_Май_1_Июнь" xfId="873" xr:uid="{00000000-0005-0000-0000-000068030000}"/>
    <cellStyle name="_СЧДОГ_Май_1_Июнь_Август" xfId="874" xr:uid="{00000000-0005-0000-0000-000069030000}"/>
    <cellStyle name="_СЧДОГ_Май_1_Июнь_Дистанц." xfId="875" xr:uid="{00000000-0005-0000-0000-00006A030000}"/>
    <cellStyle name="_СЧДОГ_Май_1_Июнь_Индив." xfId="876" xr:uid="{00000000-0005-0000-0000-00006B030000}"/>
    <cellStyle name="_СЧДОГ_Май_1_Июнь_КБУ" xfId="877" xr:uid="{00000000-0005-0000-0000-00006C030000}"/>
    <cellStyle name="_СЧДОГ_Май_1_КБУ" xfId="878" xr:uid="{00000000-0005-0000-0000-00006D030000}"/>
    <cellStyle name="_СЧДОГ_Май_1_КРН" xfId="879" xr:uid="{00000000-0005-0000-0000-00006E030000}"/>
    <cellStyle name="_СЧДОГ_Май_1_ОПШ" xfId="880" xr:uid="{00000000-0005-0000-0000-00006F030000}"/>
    <cellStyle name="_СЧДОГ_Май_1_СР" xfId="881" xr:uid="{00000000-0005-0000-0000-000070030000}"/>
    <cellStyle name="_СЧДОГ_Май_Август" xfId="882" xr:uid="{00000000-0005-0000-0000-000071030000}"/>
    <cellStyle name="_СЧДОГ_Май_Август_Дистанц." xfId="883" xr:uid="{00000000-0005-0000-0000-000072030000}"/>
    <cellStyle name="_СЧДОГ_Май_Август_Индив." xfId="884" xr:uid="{00000000-0005-0000-0000-000073030000}"/>
    <cellStyle name="_СЧДОГ_Май_АКАД" xfId="885" xr:uid="{00000000-0005-0000-0000-000074030000}"/>
    <cellStyle name="_СЧДОГ_Май_АКАД_БЕЛ" xfId="886" xr:uid="{00000000-0005-0000-0000-000075030000}"/>
    <cellStyle name="_СЧДОГ_Май_АКАД_РЕЧ" xfId="887" xr:uid="{00000000-0005-0000-0000-000076030000}"/>
    <cellStyle name="_СЧДОГ_Май_Б9560" xfId="888" xr:uid="{00000000-0005-0000-0000-000077030000}"/>
    <cellStyle name="_СЧДОГ_Май_Б9560_БЕЛ" xfId="889" xr:uid="{00000000-0005-0000-0000-000078030000}"/>
    <cellStyle name="_СЧДОГ_Май_Б9560_РЕЧ" xfId="890" xr:uid="{00000000-0005-0000-0000-000079030000}"/>
    <cellStyle name="_СЧДОГ_Май_БЕЛ" xfId="891" xr:uid="{00000000-0005-0000-0000-00007A030000}"/>
    <cellStyle name="_СЧДОГ_Май_БИНТ" xfId="892" xr:uid="{00000000-0005-0000-0000-00007B030000}"/>
    <cellStyle name="_СЧДОГ_Май_БИНТ_БЕЛ" xfId="893" xr:uid="{00000000-0005-0000-0000-00007C030000}"/>
    <cellStyle name="_СЧДОГ_Май_БИНТ_РЕЧ" xfId="894" xr:uid="{00000000-0005-0000-0000-00007D030000}"/>
    <cellStyle name="_СЧДОГ_Май_БУХ" xfId="895" xr:uid="{00000000-0005-0000-0000-00007E030000}"/>
    <cellStyle name="_СЧДОГ_Май_БУХ_БЕЛ" xfId="896" xr:uid="{00000000-0005-0000-0000-00007F030000}"/>
    <cellStyle name="_СЧДОГ_Май_БУХ_РЕЧ" xfId="897" xr:uid="{00000000-0005-0000-0000-000080030000}"/>
    <cellStyle name="_СЧДОГ_Май_ВЕБДИЗ" xfId="898" xr:uid="{00000000-0005-0000-0000-000081030000}"/>
    <cellStyle name="_СЧДОГ_Май_ВЕБМАСТ" xfId="899" xr:uid="{00000000-0005-0000-0000-000082030000}"/>
    <cellStyle name="_СЧДОГ_Май_ВЕБМАСТ_БЕЛ" xfId="900" xr:uid="{00000000-0005-0000-0000-000083030000}"/>
    <cellStyle name="_СЧДОГ_Май_ВЕБМАСТ_РЕЧ" xfId="901" xr:uid="{00000000-0005-0000-0000-000084030000}"/>
    <cellStyle name="_СЧДОГ_Май_Дети" xfId="902" xr:uid="{00000000-0005-0000-0000-000085030000}"/>
    <cellStyle name="_СЧДОГ_Май_Дистанц." xfId="903" xr:uid="{00000000-0005-0000-0000-000086030000}"/>
    <cellStyle name="_СЧДОГ_Май_Индив." xfId="904" xr:uid="{00000000-0005-0000-0000-000087030000}"/>
    <cellStyle name="_СЧДОГ_Май_Индив._БЕЛ" xfId="905" xr:uid="{00000000-0005-0000-0000-000088030000}"/>
    <cellStyle name="_СЧДОГ_Май_Индив._РЕЧ" xfId="906" xr:uid="{00000000-0005-0000-0000-000089030000}"/>
    <cellStyle name="_СЧДОГ_Май_Июль" xfId="907" xr:uid="{00000000-0005-0000-0000-00008A030000}"/>
    <cellStyle name="_СЧДОГ_Май_Июль_Август" xfId="908" xr:uid="{00000000-0005-0000-0000-00008B030000}"/>
    <cellStyle name="_СЧДОГ_Май_Июль_Август_Дистанц." xfId="909" xr:uid="{00000000-0005-0000-0000-00008C030000}"/>
    <cellStyle name="_СЧДОГ_Май_Июль_Август_Индив." xfId="910" xr:uid="{00000000-0005-0000-0000-00008D030000}"/>
    <cellStyle name="_СЧДОГ_Май_Июль_БЕЛ" xfId="911" xr:uid="{00000000-0005-0000-0000-00008E030000}"/>
    <cellStyle name="_СЧДОГ_Май_Июль_БИНТ" xfId="912" xr:uid="{00000000-0005-0000-0000-00008F030000}"/>
    <cellStyle name="_СЧДОГ_Май_Июль_БИНТ_БЕЛ" xfId="913" xr:uid="{00000000-0005-0000-0000-000090030000}"/>
    <cellStyle name="_СЧДОГ_Май_Июль_БИНТ_РЕЧ" xfId="914" xr:uid="{00000000-0005-0000-0000-000091030000}"/>
    <cellStyle name="_СЧДОГ_Май_Июль_ВЕБДИЗ" xfId="915" xr:uid="{00000000-0005-0000-0000-000092030000}"/>
    <cellStyle name="_СЧДОГ_Май_Июль_ВЕБМАСТ" xfId="916" xr:uid="{00000000-0005-0000-0000-000093030000}"/>
    <cellStyle name="_СЧДОГ_Май_Июль_ВЕБМАСТ_БЕЛ" xfId="917" xr:uid="{00000000-0005-0000-0000-000094030000}"/>
    <cellStyle name="_СЧДОГ_Май_Июль_ВЕБМАСТ_РЕЧ" xfId="918" xr:uid="{00000000-0005-0000-0000-000095030000}"/>
    <cellStyle name="_СЧДОГ_Май_Июль_Дети" xfId="919" xr:uid="{00000000-0005-0000-0000-000096030000}"/>
    <cellStyle name="_СЧДОГ_Май_Июль_Дистанц." xfId="920" xr:uid="{00000000-0005-0000-0000-000097030000}"/>
    <cellStyle name="_СЧДОГ_Май_Июль_Индив." xfId="921" xr:uid="{00000000-0005-0000-0000-000098030000}"/>
    <cellStyle name="_СЧДОГ_Май_Июль_Индив._БЕЛ" xfId="922" xr:uid="{00000000-0005-0000-0000-000099030000}"/>
    <cellStyle name="_СЧДОГ_Май_Июль_Индив._РЕЧ" xfId="923" xr:uid="{00000000-0005-0000-0000-00009A030000}"/>
    <cellStyle name="_СЧДОГ_Май_Июль_Июнь" xfId="924" xr:uid="{00000000-0005-0000-0000-00009B030000}"/>
    <cellStyle name="_СЧДОГ_Май_Июль_Июнь_Август" xfId="925" xr:uid="{00000000-0005-0000-0000-00009C030000}"/>
    <cellStyle name="_СЧДОГ_Май_Июль_Июнь_Дистанц." xfId="926" xr:uid="{00000000-0005-0000-0000-00009D030000}"/>
    <cellStyle name="_СЧДОГ_Май_Июль_Июнь_Индив." xfId="927" xr:uid="{00000000-0005-0000-0000-00009E030000}"/>
    <cellStyle name="_СЧДОГ_Май_Июль_Июнь_КБУ" xfId="928" xr:uid="{00000000-0005-0000-0000-00009F030000}"/>
    <cellStyle name="_СЧДОГ_Май_Июль_КБУ" xfId="929" xr:uid="{00000000-0005-0000-0000-0000A0030000}"/>
    <cellStyle name="_СЧДОГ_Май_Июль_КРН" xfId="930" xr:uid="{00000000-0005-0000-0000-0000A1030000}"/>
    <cellStyle name="_СЧДОГ_Май_Июль_ОПШ" xfId="931" xr:uid="{00000000-0005-0000-0000-0000A2030000}"/>
    <cellStyle name="_СЧДОГ_Май_Июль_СР" xfId="932" xr:uid="{00000000-0005-0000-0000-0000A3030000}"/>
    <cellStyle name="_СЧДОГ_Май_Июнь" xfId="933" xr:uid="{00000000-0005-0000-0000-0000A4030000}"/>
    <cellStyle name="_СЧДОГ_Май_Июнь_1" xfId="934" xr:uid="{00000000-0005-0000-0000-0000A5030000}"/>
    <cellStyle name="_СЧДОГ_Май_Июнь_1_Август" xfId="935" xr:uid="{00000000-0005-0000-0000-0000A6030000}"/>
    <cellStyle name="_СЧДОГ_Май_Июнь_1_Дистанц." xfId="936" xr:uid="{00000000-0005-0000-0000-0000A7030000}"/>
    <cellStyle name="_СЧДОГ_Май_Июнь_1_Индив." xfId="937" xr:uid="{00000000-0005-0000-0000-0000A8030000}"/>
    <cellStyle name="_СЧДОГ_Май_Июнь_1_КБУ" xfId="938" xr:uid="{00000000-0005-0000-0000-0000A9030000}"/>
    <cellStyle name="_СЧДОГ_Май_Июнь_Август" xfId="939" xr:uid="{00000000-0005-0000-0000-0000AA030000}"/>
    <cellStyle name="_СЧДОГ_Май_Июнь_Август_Дистанц." xfId="940" xr:uid="{00000000-0005-0000-0000-0000AB030000}"/>
    <cellStyle name="_СЧДОГ_Май_Июнь_Август_Индив." xfId="941" xr:uid="{00000000-0005-0000-0000-0000AC030000}"/>
    <cellStyle name="_СЧДОГ_Май_Июнь_БЕЛ" xfId="942" xr:uid="{00000000-0005-0000-0000-0000AD030000}"/>
    <cellStyle name="_СЧДОГ_Май_Июнь_БИНТ" xfId="943" xr:uid="{00000000-0005-0000-0000-0000AE030000}"/>
    <cellStyle name="_СЧДОГ_Май_Июнь_БИНТ_БЕЛ" xfId="944" xr:uid="{00000000-0005-0000-0000-0000AF030000}"/>
    <cellStyle name="_СЧДОГ_Май_Июнь_БИНТ_РЕЧ" xfId="945" xr:uid="{00000000-0005-0000-0000-0000B0030000}"/>
    <cellStyle name="_СЧДОГ_Май_Июнь_БУХ" xfId="946" xr:uid="{00000000-0005-0000-0000-0000B1030000}"/>
    <cellStyle name="_СЧДОГ_Май_Июнь_БУХ_БЕЛ" xfId="947" xr:uid="{00000000-0005-0000-0000-0000B2030000}"/>
    <cellStyle name="_СЧДОГ_Май_Июнь_БУХ_РЕЧ" xfId="948" xr:uid="{00000000-0005-0000-0000-0000B3030000}"/>
    <cellStyle name="_СЧДОГ_Май_Июнь_ВЕБДИЗ" xfId="949" xr:uid="{00000000-0005-0000-0000-0000B4030000}"/>
    <cellStyle name="_СЧДОГ_Май_Июнь_ВЕБМАСТ" xfId="950" xr:uid="{00000000-0005-0000-0000-0000B5030000}"/>
    <cellStyle name="_СЧДОГ_Май_Июнь_ВЕБМАСТ_БЕЛ" xfId="951" xr:uid="{00000000-0005-0000-0000-0000B6030000}"/>
    <cellStyle name="_СЧДОГ_Май_Июнь_ВЕБМАСТ_РЕЧ" xfId="952" xr:uid="{00000000-0005-0000-0000-0000B7030000}"/>
    <cellStyle name="_СЧДОГ_Май_Июнь_Дети" xfId="953" xr:uid="{00000000-0005-0000-0000-0000B8030000}"/>
    <cellStyle name="_СЧДОГ_Май_Июнь_Дистанц." xfId="954" xr:uid="{00000000-0005-0000-0000-0000B9030000}"/>
    <cellStyle name="_СЧДОГ_Май_Июнь_Индив." xfId="955" xr:uid="{00000000-0005-0000-0000-0000BA030000}"/>
    <cellStyle name="_СЧДОГ_Май_Июнь_Индив._БЕЛ" xfId="956" xr:uid="{00000000-0005-0000-0000-0000BB030000}"/>
    <cellStyle name="_СЧДОГ_Май_Июнь_Индив._РЕЧ" xfId="957" xr:uid="{00000000-0005-0000-0000-0000BC030000}"/>
    <cellStyle name="_СЧДОГ_Май_Июнь_Июнь" xfId="958" xr:uid="{00000000-0005-0000-0000-0000BD030000}"/>
    <cellStyle name="_СЧДОГ_Май_Июнь_Июнь_Август" xfId="959" xr:uid="{00000000-0005-0000-0000-0000BE030000}"/>
    <cellStyle name="_СЧДОГ_Май_Июнь_Июнь_Дистанц." xfId="960" xr:uid="{00000000-0005-0000-0000-0000BF030000}"/>
    <cellStyle name="_СЧДОГ_Май_Июнь_Июнь_Индив." xfId="961" xr:uid="{00000000-0005-0000-0000-0000C0030000}"/>
    <cellStyle name="_СЧДОГ_Май_Июнь_Июнь_КБУ" xfId="962" xr:uid="{00000000-0005-0000-0000-0000C1030000}"/>
    <cellStyle name="_СЧДОГ_Май_Июнь_КБУ" xfId="963" xr:uid="{00000000-0005-0000-0000-0000C2030000}"/>
    <cellStyle name="_СЧДОГ_Май_Июнь_КРН" xfId="964" xr:uid="{00000000-0005-0000-0000-0000C3030000}"/>
    <cellStyle name="_СЧДОГ_Май_Июнь_ОПШ" xfId="965" xr:uid="{00000000-0005-0000-0000-0000C4030000}"/>
    <cellStyle name="_СЧДОГ_Май_Июнь_СР" xfId="966" xr:uid="{00000000-0005-0000-0000-0000C5030000}"/>
    <cellStyle name="_СЧДОГ_Май_КБУ" xfId="967" xr:uid="{00000000-0005-0000-0000-0000C6030000}"/>
    <cellStyle name="_СЧДОГ_Май_КРН" xfId="968" xr:uid="{00000000-0005-0000-0000-0000C7030000}"/>
    <cellStyle name="_СЧДОГ_Май_Май" xfId="969" xr:uid="{00000000-0005-0000-0000-0000C8030000}"/>
    <cellStyle name="_СЧДОГ_Май_Май_Август" xfId="970" xr:uid="{00000000-0005-0000-0000-0000C9030000}"/>
    <cellStyle name="_СЧДОГ_Май_Май_Август_Дистанц." xfId="971" xr:uid="{00000000-0005-0000-0000-0000CA030000}"/>
    <cellStyle name="_СЧДОГ_Май_Май_Август_Индив." xfId="972" xr:uid="{00000000-0005-0000-0000-0000CB030000}"/>
    <cellStyle name="_СЧДОГ_Май_Май_БЕЛ" xfId="973" xr:uid="{00000000-0005-0000-0000-0000CC030000}"/>
    <cellStyle name="_СЧДОГ_Май_Май_БИНТ" xfId="974" xr:uid="{00000000-0005-0000-0000-0000CD030000}"/>
    <cellStyle name="_СЧДОГ_Май_Май_БИНТ_БЕЛ" xfId="975" xr:uid="{00000000-0005-0000-0000-0000CE030000}"/>
    <cellStyle name="_СЧДОГ_Май_Май_БИНТ_РЕЧ" xfId="976" xr:uid="{00000000-0005-0000-0000-0000CF030000}"/>
    <cellStyle name="_СЧДОГ_Май_Май_ВЕБДИЗ" xfId="977" xr:uid="{00000000-0005-0000-0000-0000D0030000}"/>
    <cellStyle name="_СЧДОГ_Май_Май_ВЕБМАСТ" xfId="978" xr:uid="{00000000-0005-0000-0000-0000D1030000}"/>
    <cellStyle name="_СЧДОГ_Май_Май_ВЕБМАСТ_БЕЛ" xfId="979" xr:uid="{00000000-0005-0000-0000-0000D2030000}"/>
    <cellStyle name="_СЧДОГ_Май_Май_ВЕБМАСТ_РЕЧ" xfId="980" xr:uid="{00000000-0005-0000-0000-0000D3030000}"/>
    <cellStyle name="_СЧДОГ_Май_Май_Дети" xfId="981" xr:uid="{00000000-0005-0000-0000-0000D4030000}"/>
    <cellStyle name="_СЧДОГ_Май_Май_Дистанц." xfId="982" xr:uid="{00000000-0005-0000-0000-0000D5030000}"/>
    <cellStyle name="_СЧДОГ_Май_Май_Индив." xfId="983" xr:uid="{00000000-0005-0000-0000-0000D6030000}"/>
    <cellStyle name="_СЧДОГ_Май_Май_Индив._БЕЛ" xfId="984" xr:uid="{00000000-0005-0000-0000-0000D7030000}"/>
    <cellStyle name="_СЧДОГ_Май_Май_Индив._РЕЧ" xfId="985" xr:uid="{00000000-0005-0000-0000-0000D8030000}"/>
    <cellStyle name="_СЧДОГ_Май_Май_Июнь" xfId="986" xr:uid="{00000000-0005-0000-0000-0000D9030000}"/>
    <cellStyle name="_СЧДОГ_Май_Май_Июнь_Август" xfId="987" xr:uid="{00000000-0005-0000-0000-0000DA030000}"/>
    <cellStyle name="_СЧДОГ_Май_Май_Июнь_Дистанц." xfId="988" xr:uid="{00000000-0005-0000-0000-0000DB030000}"/>
    <cellStyle name="_СЧДОГ_Май_Май_Июнь_Индив." xfId="989" xr:uid="{00000000-0005-0000-0000-0000DC030000}"/>
    <cellStyle name="_СЧДОГ_Май_Май_Июнь_КБУ" xfId="990" xr:uid="{00000000-0005-0000-0000-0000DD030000}"/>
    <cellStyle name="_СЧДОГ_Май_Май_КБУ" xfId="991" xr:uid="{00000000-0005-0000-0000-0000DE030000}"/>
    <cellStyle name="_СЧДОГ_Май_Май_КРН" xfId="992" xr:uid="{00000000-0005-0000-0000-0000DF030000}"/>
    <cellStyle name="_СЧДОГ_Май_Май_ОПШ" xfId="993" xr:uid="{00000000-0005-0000-0000-0000E0030000}"/>
    <cellStyle name="_СЧДОГ_Май_Май_СР" xfId="994" xr:uid="{00000000-0005-0000-0000-0000E1030000}"/>
    <cellStyle name="_СЧДОГ_Май_ОПШ" xfId="995" xr:uid="{00000000-0005-0000-0000-0000E2030000}"/>
    <cellStyle name="_СЧДОГ_Май_РЕЧ" xfId="996" xr:uid="{00000000-0005-0000-0000-0000E3030000}"/>
    <cellStyle name="_СЧДОГ_Май_РЕЧ_БЕЛ" xfId="997" xr:uid="{00000000-0005-0000-0000-0000E4030000}"/>
    <cellStyle name="_СЧДОГ_Май_РЕЧ_РЕЧ" xfId="998" xr:uid="{00000000-0005-0000-0000-0000E5030000}"/>
    <cellStyle name="_СЧДОГ_Май_СИ" xfId="999" xr:uid="{00000000-0005-0000-0000-0000E6030000}"/>
    <cellStyle name="_СЧДОГ_Май_СИ_БЕЛ" xfId="1000" xr:uid="{00000000-0005-0000-0000-0000E7030000}"/>
    <cellStyle name="_СЧДОГ_Май_СИ_РЕЧ" xfId="1001" xr:uid="{00000000-0005-0000-0000-0000E8030000}"/>
    <cellStyle name="_СЧДОГ_Май_СР" xfId="1002" xr:uid="{00000000-0005-0000-0000-0000E9030000}"/>
    <cellStyle name="_СЧДОГ_Май_СУБД" xfId="1003" xr:uid="{00000000-0005-0000-0000-0000EA030000}"/>
    <cellStyle name="_СЧДОГ_Май_СУБД_БЕЛ" xfId="1004" xr:uid="{00000000-0005-0000-0000-0000EB030000}"/>
    <cellStyle name="_СЧДОГ_Май_СУБД_РЕЧ" xfId="1005" xr:uid="{00000000-0005-0000-0000-0000EC030000}"/>
    <cellStyle name="_СЧДОГ_НТ" xfId="1006" xr:uid="{00000000-0005-0000-0000-0000ED030000}"/>
    <cellStyle name="_СЧДОГ_НТ_БЕЛ" xfId="1007" xr:uid="{00000000-0005-0000-0000-0000EE030000}"/>
    <cellStyle name="_СЧДОГ_НТ_РЕЧ" xfId="1008" xr:uid="{00000000-0005-0000-0000-0000EF030000}"/>
    <cellStyle name="_СЧДОГ_ОПШ" xfId="1009" xr:uid="{00000000-0005-0000-0000-0000F0030000}"/>
    <cellStyle name="_СЧДОГ_Офис" xfId="1010" xr:uid="{00000000-0005-0000-0000-0000F1030000}"/>
    <cellStyle name="_СЧДОГ_Офис_БЕЛ" xfId="1011" xr:uid="{00000000-0005-0000-0000-0000F2030000}"/>
    <cellStyle name="_СЧДОГ_Офис_РЕЧ" xfId="1012" xr:uid="{00000000-0005-0000-0000-0000F3030000}"/>
    <cellStyle name="_СЧДОГ_РЕЧ" xfId="1013" xr:uid="{00000000-0005-0000-0000-0000F4030000}"/>
    <cellStyle name="_СЧДОГ_РЕЧ_БЕЛ" xfId="1014" xr:uid="{00000000-0005-0000-0000-0000F5030000}"/>
    <cellStyle name="_СЧДОГ_РЕЧ_РЕЧ" xfId="1015" xr:uid="{00000000-0005-0000-0000-0000F6030000}"/>
    <cellStyle name="_СЧДОГ_СИ" xfId="1016" xr:uid="{00000000-0005-0000-0000-0000F7030000}"/>
    <cellStyle name="_СЧДОГ_СИ_БЕЛ" xfId="1017" xr:uid="{00000000-0005-0000-0000-0000F8030000}"/>
    <cellStyle name="_СЧДОГ_СИ_РЕЧ" xfId="1018" xr:uid="{00000000-0005-0000-0000-0000F9030000}"/>
    <cellStyle name="_СЧДОГ_СИС" xfId="1019" xr:uid="{00000000-0005-0000-0000-0000FA030000}"/>
    <cellStyle name="_СЧДОГ_СИС_БЕЛ" xfId="1020" xr:uid="{00000000-0005-0000-0000-0000FB030000}"/>
    <cellStyle name="_СЧДОГ_СИС_РЕЧ" xfId="1021" xr:uid="{00000000-0005-0000-0000-0000FC030000}"/>
    <cellStyle name="_СЧДОГ_СР" xfId="1022" xr:uid="{00000000-0005-0000-0000-0000FD030000}"/>
    <cellStyle name="_СЧДОГ_СУБД" xfId="1023" xr:uid="{00000000-0005-0000-0000-0000FE030000}"/>
    <cellStyle name="_СЧДОГ_СУБД_БЕЛ" xfId="1024" xr:uid="{00000000-0005-0000-0000-0000FF030000}"/>
    <cellStyle name="_СЧДОГ_СУБД_РЕЧ" xfId="1025" xr:uid="{00000000-0005-0000-0000-000000040000}"/>
    <cellStyle name="_СЧДОГ_ТЕК" xfId="1026" xr:uid="{00000000-0005-0000-0000-000001040000}"/>
    <cellStyle name="_СЧДОГ_ТЕК_БЕЛ" xfId="1027" xr:uid="{00000000-0005-0000-0000-000002040000}"/>
    <cellStyle name="_СЧДОГ_ТЕК_РЕЧ" xfId="1028" xr:uid="{00000000-0005-0000-0000-000003040000}"/>
    <cellStyle name="_СЧДОГ_Февраль" xfId="1029" xr:uid="{00000000-0005-0000-0000-000004040000}"/>
    <cellStyle name="_СЧДОГ_Февраль_Август" xfId="1030" xr:uid="{00000000-0005-0000-0000-000005040000}"/>
    <cellStyle name="_СЧДОГ_Февраль_Август_Дистанц." xfId="1031" xr:uid="{00000000-0005-0000-0000-000006040000}"/>
    <cellStyle name="_СЧДОГ_Февраль_Август_Индив." xfId="1032" xr:uid="{00000000-0005-0000-0000-000007040000}"/>
    <cellStyle name="_СЧДОГ_Февраль_АКАД" xfId="1033" xr:uid="{00000000-0005-0000-0000-000008040000}"/>
    <cellStyle name="_СЧДОГ_Февраль_АКАД_БЕЛ" xfId="1034" xr:uid="{00000000-0005-0000-0000-000009040000}"/>
    <cellStyle name="_СЧДОГ_Февраль_АКАД_РЕЧ" xfId="1035" xr:uid="{00000000-0005-0000-0000-00000A040000}"/>
    <cellStyle name="_СЧДОГ_Февраль_Б9560" xfId="1036" xr:uid="{00000000-0005-0000-0000-00000B040000}"/>
    <cellStyle name="_СЧДОГ_Февраль_Б9560_БЕЛ" xfId="1037" xr:uid="{00000000-0005-0000-0000-00000C040000}"/>
    <cellStyle name="_СЧДОГ_Февраль_Б9560_РЕЧ" xfId="1038" xr:uid="{00000000-0005-0000-0000-00000D040000}"/>
    <cellStyle name="_СЧДОГ_Февраль_БЕЛ" xfId="1039" xr:uid="{00000000-0005-0000-0000-00000E040000}"/>
    <cellStyle name="_СЧДОГ_Февраль_БИНТ" xfId="1040" xr:uid="{00000000-0005-0000-0000-00000F040000}"/>
    <cellStyle name="_СЧДОГ_Февраль_БИНТ_БЕЛ" xfId="1041" xr:uid="{00000000-0005-0000-0000-000010040000}"/>
    <cellStyle name="_СЧДОГ_Февраль_БИНТ_РЕЧ" xfId="1042" xr:uid="{00000000-0005-0000-0000-000011040000}"/>
    <cellStyle name="_СЧДОГ_Февраль_БУХ" xfId="1043" xr:uid="{00000000-0005-0000-0000-000012040000}"/>
    <cellStyle name="_СЧДОГ_Февраль_БУХ_БЕЛ" xfId="1044" xr:uid="{00000000-0005-0000-0000-000013040000}"/>
    <cellStyle name="_СЧДОГ_Февраль_БУХ_РЕЧ" xfId="1045" xr:uid="{00000000-0005-0000-0000-000014040000}"/>
    <cellStyle name="_СЧДОГ_Февраль_ВЕБДИЗ" xfId="1046" xr:uid="{00000000-0005-0000-0000-000015040000}"/>
    <cellStyle name="_СЧДОГ_Февраль_ВЕБМАСТ" xfId="1047" xr:uid="{00000000-0005-0000-0000-000016040000}"/>
    <cellStyle name="_СЧДОГ_Февраль_ВЕБМАСТ_БЕЛ" xfId="1048" xr:uid="{00000000-0005-0000-0000-000017040000}"/>
    <cellStyle name="_СЧДОГ_Февраль_ВЕБМАСТ_РЕЧ" xfId="1049" xr:uid="{00000000-0005-0000-0000-000018040000}"/>
    <cellStyle name="_СЧДОГ_Февраль_Дети" xfId="1050" xr:uid="{00000000-0005-0000-0000-000019040000}"/>
    <cellStyle name="_СЧДОГ_Февраль_Дистанц." xfId="1051" xr:uid="{00000000-0005-0000-0000-00001A040000}"/>
    <cellStyle name="_СЧДОГ_Февраль_Индив." xfId="1052" xr:uid="{00000000-0005-0000-0000-00001B040000}"/>
    <cellStyle name="_СЧДОГ_Февраль_Индив._БЕЛ" xfId="1053" xr:uid="{00000000-0005-0000-0000-00001C040000}"/>
    <cellStyle name="_СЧДОГ_Февраль_Индив._РЕЧ" xfId="1054" xr:uid="{00000000-0005-0000-0000-00001D040000}"/>
    <cellStyle name="_СЧДОГ_Февраль_Июль" xfId="1055" xr:uid="{00000000-0005-0000-0000-00001E040000}"/>
    <cellStyle name="_СЧДОГ_Февраль_Июль_Август" xfId="1056" xr:uid="{00000000-0005-0000-0000-00001F040000}"/>
    <cellStyle name="_СЧДОГ_Февраль_Июль_Август_Дистанц." xfId="1057" xr:uid="{00000000-0005-0000-0000-000020040000}"/>
    <cellStyle name="_СЧДОГ_Февраль_Июль_Август_Индив." xfId="1058" xr:uid="{00000000-0005-0000-0000-000021040000}"/>
    <cellStyle name="_СЧДОГ_Февраль_Июль_БЕЛ" xfId="1059" xr:uid="{00000000-0005-0000-0000-000022040000}"/>
    <cellStyle name="_СЧДОГ_Февраль_Июль_БИНТ" xfId="1060" xr:uid="{00000000-0005-0000-0000-000023040000}"/>
    <cellStyle name="_СЧДОГ_Февраль_Июль_БИНТ_БЕЛ" xfId="1061" xr:uid="{00000000-0005-0000-0000-000024040000}"/>
    <cellStyle name="_СЧДОГ_Февраль_Июль_БИНТ_РЕЧ" xfId="1062" xr:uid="{00000000-0005-0000-0000-000025040000}"/>
    <cellStyle name="_СЧДОГ_Февраль_Июль_ВЕБДИЗ" xfId="1063" xr:uid="{00000000-0005-0000-0000-000026040000}"/>
    <cellStyle name="_СЧДОГ_Февраль_Июль_ВЕБМАСТ" xfId="1064" xr:uid="{00000000-0005-0000-0000-000027040000}"/>
    <cellStyle name="_СЧДОГ_Февраль_Июль_ВЕБМАСТ_БЕЛ" xfId="1065" xr:uid="{00000000-0005-0000-0000-000028040000}"/>
    <cellStyle name="_СЧДОГ_Февраль_Июль_ВЕБМАСТ_РЕЧ" xfId="1066" xr:uid="{00000000-0005-0000-0000-000029040000}"/>
    <cellStyle name="_СЧДОГ_Февраль_Июль_Дети" xfId="1067" xr:uid="{00000000-0005-0000-0000-00002A040000}"/>
    <cellStyle name="_СЧДОГ_Февраль_Июль_Дистанц." xfId="1068" xr:uid="{00000000-0005-0000-0000-00002B040000}"/>
    <cellStyle name="_СЧДОГ_Февраль_Июль_Индив." xfId="1069" xr:uid="{00000000-0005-0000-0000-00002C040000}"/>
    <cellStyle name="_СЧДОГ_Февраль_Июль_Индив._БЕЛ" xfId="1070" xr:uid="{00000000-0005-0000-0000-00002D040000}"/>
    <cellStyle name="_СЧДОГ_Февраль_Июль_Индив._РЕЧ" xfId="1071" xr:uid="{00000000-0005-0000-0000-00002E040000}"/>
    <cellStyle name="_СЧДОГ_Февраль_Июль_Июнь" xfId="1072" xr:uid="{00000000-0005-0000-0000-00002F040000}"/>
    <cellStyle name="_СЧДОГ_Февраль_Июль_Июнь_Август" xfId="1073" xr:uid="{00000000-0005-0000-0000-000030040000}"/>
    <cellStyle name="_СЧДОГ_Февраль_Июль_Июнь_Дистанц." xfId="1074" xr:uid="{00000000-0005-0000-0000-000031040000}"/>
    <cellStyle name="_СЧДОГ_Февраль_Июль_Июнь_Индив." xfId="1075" xr:uid="{00000000-0005-0000-0000-000032040000}"/>
    <cellStyle name="_СЧДОГ_Февраль_Июль_Июнь_КБУ" xfId="1076" xr:uid="{00000000-0005-0000-0000-000033040000}"/>
    <cellStyle name="_СЧДОГ_Февраль_Июль_КБУ" xfId="1077" xr:uid="{00000000-0005-0000-0000-000034040000}"/>
    <cellStyle name="_СЧДОГ_Февраль_Июль_КРН" xfId="1078" xr:uid="{00000000-0005-0000-0000-000035040000}"/>
    <cellStyle name="_СЧДОГ_Февраль_Июль_ОПШ" xfId="1079" xr:uid="{00000000-0005-0000-0000-000036040000}"/>
    <cellStyle name="_СЧДОГ_Февраль_Июль_СР" xfId="1080" xr:uid="{00000000-0005-0000-0000-000037040000}"/>
    <cellStyle name="_СЧДОГ_Февраль_Июнь" xfId="1081" xr:uid="{00000000-0005-0000-0000-000038040000}"/>
    <cellStyle name="_СЧДОГ_Февраль_Июнь_1" xfId="1082" xr:uid="{00000000-0005-0000-0000-000039040000}"/>
    <cellStyle name="_СЧДОГ_Февраль_Июнь_1_Август" xfId="1083" xr:uid="{00000000-0005-0000-0000-00003A040000}"/>
    <cellStyle name="_СЧДОГ_Февраль_Июнь_1_Дистанц." xfId="1084" xr:uid="{00000000-0005-0000-0000-00003B040000}"/>
    <cellStyle name="_СЧДОГ_Февраль_Июнь_1_Индив." xfId="1085" xr:uid="{00000000-0005-0000-0000-00003C040000}"/>
    <cellStyle name="_СЧДОГ_Февраль_Июнь_1_КБУ" xfId="1086" xr:uid="{00000000-0005-0000-0000-00003D040000}"/>
    <cellStyle name="_СЧДОГ_Февраль_Июнь_Август" xfId="1087" xr:uid="{00000000-0005-0000-0000-00003E040000}"/>
    <cellStyle name="_СЧДОГ_Февраль_Июнь_Август_Дистанц." xfId="1088" xr:uid="{00000000-0005-0000-0000-00003F040000}"/>
    <cellStyle name="_СЧДОГ_Февраль_Июнь_Август_Индив." xfId="1089" xr:uid="{00000000-0005-0000-0000-000040040000}"/>
    <cellStyle name="_СЧДОГ_Февраль_Июнь_БЕЛ" xfId="1090" xr:uid="{00000000-0005-0000-0000-000041040000}"/>
    <cellStyle name="_СЧДОГ_Февраль_Июнь_БИНТ" xfId="1091" xr:uid="{00000000-0005-0000-0000-000042040000}"/>
    <cellStyle name="_СЧДОГ_Февраль_Июнь_БИНТ_БЕЛ" xfId="1092" xr:uid="{00000000-0005-0000-0000-000043040000}"/>
    <cellStyle name="_СЧДОГ_Февраль_Июнь_БИНТ_РЕЧ" xfId="1093" xr:uid="{00000000-0005-0000-0000-000044040000}"/>
    <cellStyle name="_СЧДОГ_Февраль_Июнь_БУХ" xfId="1094" xr:uid="{00000000-0005-0000-0000-000045040000}"/>
    <cellStyle name="_СЧДОГ_Февраль_Июнь_БУХ_БЕЛ" xfId="1095" xr:uid="{00000000-0005-0000-0000-000046040000}"/>
    <cellStyle name="_СЧДОГ_Февраль_Июнь_БУХ_РЕЧ" xfId="1096" xr:uid="{00000000-0005-0000-0000-000047040000}"/>
    <cellStyle name="_СЧДОГ_Февраль_Июнь_ВЕБДИЗ" xfId="1097" xr:uid="{00000000-0005-0000-0000-000048040000}"/>
    <cellStyle name="_СЧДОГ_Февраль_Июнь_ВЕБМАСТ" xfId="1098" xr:uid="{00000000-0005-0000-0000-000049040000}"/>
    <cellStyle name="_СЧДОГ_Февраль_Июнь_ВЕБМАСТ_БЕЛ" xfId="1099" xr:uid="{00000000-0005-0000-0000-00004A040000}"/>
    <cellStyle name="_СЧДОГ_Февраль_Июнь_ВЕБМАСТ_РЕЧ" xfId="1100" xr:uid="{00000000-0005-0000-0000-00004B040000}"/>
    <cellStyle name="_СЧДОГ_Февраль_Июнь_Дети" xfId="1101" xr:uid="{00000000-0005-0000-0000-00004C040000}"/>
    <cellStyle name="_СЧДОГ_Февраль_Июнь_Дистанц." xfId="1102" xr:uid="{00000000-0005-0000-0000-00004D040000}"/>
    <cellStyle name="_СЧДОГ_Февраль_Июнь_Индив." xfId="1103" xr:uid="{00000000-0005-0000-0000-00004E040000}"/>
    <cellStyle name="_СЧДОГ_Февраль_Июнь_Индив._БЕЛ" xfId="1104" xr:uid="{00000000-0005-0000-0000-00004F040000}"/>
    <cellStyle name="_СЧДОГ_Февраль_Июнь_Индив._РЕЧ" xfId="1105" xr:uid="{00000000-0005-0000-0000-000050040000}"/>
    <cellStyle name="_СЧДОГ_Февраль_Июнь_Июнь" xfId="1106" xr:uid="{00000000-0005-0000-0000-000051040000}"/>
    <cellStyle name="_СЧДОГ_Февраль_Июнь_Июнь_Август" xfId="1107" xr:uid="{00000000-0005-0000-0000-000052040000}"/>
    <cellStyle name="_СЧДОГ_Февраль_Июнь_Июнь_Дистанц." xfId="1108" xr:uid="{00000000-0005-0000-0000-000053040000}"/>
    <cellStyle name="_СЧДОГ_Февраль_Июнь_Июнь_Индив." xfId="1109" xr:uid="{00000000-0005-0000-0000-000054040000}"/>
    <cellStyle name="_СЧДОГ_Февраль_Июнь_Июнь_КБУ" xfId="1110" xr:uid="{00000000-0005-0000-0000-000055040000}"/>
    <cellStyle name="_СЧДОГ_Февраль_Июнь_КБУ" xfId="1111" xr:uid="{00000000-0005-0000-0000-000056040000}"/>
    <cellStyle name="_СЧДОГ_Февраль_Июнь_КРН" xfId="1112" xr:uid="{00000000-0005-0000-0000-000057040000}"/>
    <cellStyle name="_СЧДОГ_Февраль_Июнь_ОПШ" xfId="1113" xr:uid="{00000000-0005-0000-0000-000058040000}"/>
    <cellStyle name="_СЧДОГ_Февраль_Июнь_СР" xfId="1114" xr:uid="{00000000-0005-0000-0000-000059040000}"/>
    <cellStyle name="_СЧДОГ_Февраль_КБУ" xfId="1115" xr:uid="{00000000-0005-0000-0000-00005A040000}"/>
    <cellStyle name="_СЧДОГ_Февраль_КРН" xfId="1116" xr:uid="{00000000-0005-0000-0000-00005B040000}"/>
    <cellStyle name="_СЧДОГ_Февраль_Май" xfId="1117" xr:uid="{00000000-0005-0000-0000-00005C040000}"/>
    <cellStyle name="_СЧДОГ_Февраль_Май_Август" xfId="1118" xr:uid="{00000000-0005-0000-0000-00005D040000}"/>
    <cellStyle name="_СЧДОГ_Февраль_Май_Август_Дистанц." xfId="1119" xr:uid="{00000000-0005-0000-0000-00005E040000}"/>
    <cellStyle name="_СЧДОГ_Февраль_Май_Август_Индив." xfId="1120" xr:uid="{00000000-0005-0000-0000-00005F040000}"/>
    <cellStyle name="_СЧДОГ_Февраль_Май_БЕЛ" xfId="1121" xr:uid="{00000000-0005-0000-0000-000060040000}"/>
    <cellStyle name="_СЧДОГ_Февраль_Май_БИНТ" xfId="1122" xr:uid="{00000000-0005-0000-0000-000061040000}"/>
    <cellStyle name="_СЧДОГ_Февраль_Май_БИНТ_БЕЛ" xfId="1123" xr:uid="{00000000-0005-0000-0000-000062040000}"/>
    <cellStyle name="_СЧДОГ_Февраль_Май_БИНТ_РЕЧ" xfId="1124" xr:uid="{00000000-0005-0000-0000-000063040000}"/>
    <cellStyle name="_СЧДОГ_Февраль_Май_ВЕБДИЗ" xfId="1125" xr:uid="{00000000-0005-0000-0000-000064040000}"/>
    <cellStyle name="_СЧДОГ_Февраль_Май_ВЕБМАСТ" xfId="1126" xr:uid="{00000000-0005-0000-0000-000065040000}"/>
    <cellStyle name="_СЧДОГ_Февраль_Май_ВЕБМАСТ_БЕЛ" xfId="1127" xr:uid="{00000000-0005-0000-0000-000066040000}"/>
    <cellStyle name="_СЧДОГ_Февраль_Май_ВЕБМАСТ_РЕЧ" xfId="1128" xr:uid="{00000000-0005-0000-0000-000067040000}"/>
    <cellStyle name="_СЧДОГ_Февраль_Май_Дети" xfId="1129" xr:uid="{00000000-0005-0000-0000-000068040000}"/>
    <cellStyle name="_СЧДОГ_Февраль_Май_Дистанц." xfId="1130" xr:uid="{00000000-0005-0000-0000-000069040000}"/>
    <cellStyle name="_СЧДОГ_Февраль_Май_Индив." xfId="1131" xr:uid="{00000000-0005-0000-0000-00006A040000}"/>
    <cellStyle name="_СЧДОГ_Февраль_Май_Индив._БЕЛ" xfId="1132" xr:uid="{00000000-0005-0000-0000-00006B040000}"/>
    <cellStyle name="_СЧДОГ_Февраль_Май_Индив._РЕЧ" xfId="1133" xr:uid="{00000000-0005-0000-0000-00006C040000}"/>
    <cellStyle name="_СЧДОГ_Февраль_Май_Июнь" xfId="1134" xr:uid="{00000000-0005-0000-0000-00006D040000}"/>
    <cellStyle name="_СЧДОГ_Февраль_Май_Июнь_Август" xfId="1135" xr:uid="{00000000-0005-0000-0000-00006E040000}"/>
    <cellStyle name="_СЧДОГ_Февраль_Май_Июнь_Дистанц." xfId="1136" xr:uid="{00000000-0005-0000-0000-00006F040000}"/>
    <cellStyle name="_СЧДОГ_Февраль_Май_Июнь_Индив." xfId="1137" xr:uid="{00000000-0005-0000-0000-000070040000}"/>
    <cellStyle name="_СЧДОГ_Февраль_Май_Июнь_КБУ" xfId="1138" xr:uid="{00000000-0005-0000-0000-000071040000}"/>
    <cellStyle name="_СЧДОГ_Февраль_Май_КБУ" xfId="1139" xr:uid="{00000000-0005-0000-0000-000072040000}"/>
    <cellStyle name="_СЧДОГ_Февраль_Май_КРН" xfId="1140" xr:uid="{00000000-0005-0000-0000-000073040000}"/>
    <cellStyle name="_СЧДОГ_Февраль_Май_ОПШ" xfId="1141" xr:uid="{00000000-0005-0000-0000-000074040000}"/>
    <cellStyle name="_СЧДОГ_Февраль_Май_СР" xfId="1142" xr:uid="{00000000-0005-0000-0000-000075040000}"/>
    <cellStyle name="_СЧДОГ_Февраль_ОПШ" xfId="1143" xr:uid="{00000000-0005-0000-0000-000076040000}"/>
    <cellStyle name="_СЧДОГ_Февраль_РЕЧ" xfId="1144" xr:uid="{00000000-0005-0000-0000-000077040000}"/>
    <cellStyle name="_СЧДОГ_Февраль_РЕЧ_БЕЛ" xfId="1145" xr:uid="{00000000-0005-0000-0000-000078040000}"/>
    <cellStyle name="_СЧДОГ_Февраль_РЕЧ_РЕЧ" xfId="1146" xr:uid="{00000000-0005-0000-0000-000079040000}"/>
    <cellStyle name="_СЧДОГ_Февраль_СИ" xfId="1147" xr:uid="{00000000-0005-0000-0000-00007A040000}"/>
    <cellStyle name="_СЧДОГ_Февраль_СИ_БЕЛ" xfId="1148" xr:uid="{00000000-0005-0000-0000-00007B040000}"/>
    <cellStyle name="_СЧДОГ_Февраль_СИ_РЕЧ" xfId="1149" xr:uid="{00000000-0005-0000-0000-00007C040000}"/>
    <cellStyle name="_СЧДОГ_Февраль_СР" xfId="1150" xr:uid="{00000000-0005-0000-0000-00007D040000}"/>
    <cellStyle name="_СЧДОГ_Февраль_СУБД" xfId="1151" xr:uid="{00000000-0005-0000-0000-00007E040000}"/>
    <cellStyle name="_СЧДОГ_Февраль_СУБД_БЕЛ" xfId="1152" xr:uid="{00000000-0005-0000-0000-00007F040000}"/>
    <cellStyle name="_СЧДОГ_Февраль_СУБД_РЕЧ" xfId="1153" xr:uid="{00000000-0005-0000-0000-000080040000}"/>
    <cellStyle name="_СЧДОГ_ФШ" xfId="1154" xr:uid="{00000000-0005-0000-0000-000081040000}"/>
    <cellStyle name="_СЧДОГ_ФШ_БЕЛ" xfId="1155" xr:uid="{00000000-0005-0000-0000-000082040000}"/>
    <cellStyle name="_СЧДОГ_ФШ_РЕЧ" xfId="1156" xr:uid="{00000000-0005-0000-0000-000083040000}"/>
    <cellStyle name="_ТЕК" xfId="1157" xr:uid="{00000000-0005-0000-0000-000084040000}"/>
    <cellStyle name="_ТЕК_БЕЛ" xfId="1158" xr:uid="{00000000-0005-0000-0000-000085040000}"/>
    <cellStyle name="_ТЕК_РЕЧ" xfId="1159" xr:uid="{00000000-0005-0000-0000-000086040000}"/>
    <cellStyle name="_ТОР" xfId="1160" xr:uid="{00000000-0005-0000-0000-000087040000}"/>
    <cellStyle name="_ТОР_БЕЛ" xfId="1161" xr:uid="{00000000-0005-0000-0000-000088040000}"/>
    <cellStyle name="_ТОР_РЕЧ" xfId="1162" xr:uid="{00000000-0005-0000-0000-000089040000}"/>
    <cellStyle name="_Февраль" xfId="1163" xr:uid="{00000000-0005-0000-0000-00008A040000}"/>
    <cellStyle name="_Февраль_Август" xfId="1164" xr:uid="{00000000-0005-0000-0000-00008B040000}"/>
    <cellStyle name="_Февраль_Август_Дистанц." xfId="1165" xr:uid="{00000000-0005-0000-0000-00008C040000}"/>
    <cellStyle name="_Февраль_Август_Индив." xfId="1166" xr:uid="{00000000-0005-0000-0000-00008D040000}"/>
    <cellStyle name="_Февраль_АКАД" xfId="1167" xr:uid="{00000000-0005-0000-0000-00008E040000}"/>
    <cellStyle name="_Февраль_АКАД_БЕЛ" xfId="1168" xr:uid="{00000000-0005-0000-0000-00008F040000}"/>
    <cellStyle name="_Февраль_АКАД_РЕЧ" xfId="1169" xr:uid="{00000000-0005-0000-0000-000090040000}"/>
    <cellStyle name="_Февраль_Б9560" xfId="1170" xr:uid="{00000000-0005-0000-0000-000091040000}"/>
    <cellStyle name="_Февраль_Б9560_БЕЛ" xfId="1171" xr:uid="{00000000-0005-0000-0000-000092040000}"/>
    <cellStyle name="_Февраль_Б9560_РЕЧ" xfId="1172" xr:uid="{00000000-0005-0000-0000-000093040000}"/>
    <cellStyle name="_Февраль_БЕЛ" xfId="1173" xr:uid="{00000000-0005-0000-0000-000094040000}"/>
    <cellStyle name="_Февраль_БИНТ" xfId="1174" xr:uid="{00000000-0005-0000-0000-000095040000}"/>
    <cellStyle name="_Февраль_БИНТ_БЕЛ" xfId="1175" xr:uid="{00000000-0005-0000-0000-000096040000}"/>
    <cellStyle name="_Февраль_БИНТ_РЕЧ" xfId="1176" xr:uid="{00000000-0005-0000-0000-000097040000}"/>
    <cellStyle name="_Февраль_БУХ" xfId="1177" xr:uid="{00000000-0005-0000-0000-000098040000}"/>
    <cellStyle name="_Февраль_БУХ_БЕЛ" xfId="1178" xr:uid="{00000000-0005-0000-0000-000099040000}"/>
    <cellStyle name="_Февраль_БУХ_РЕЧ" xfId="1179" xr:uid="{00000000-0005-0000-0000-00009A040000}"/>
    <cellStyle name="_Февраль_ВЕБДИЗ" xfId="1180" xr:uid="{00000000-0005-0000-0000-00009B040000}"/>
    <cellStyle name="_Февраль_ВЕБМАСТ" xfId="1181" xr:uid="{00000000-0005-0000-0000-00009C040000}"/>
    <cellStyle name="_Февраль_ВЕБМАСТ_БЕЛ" xfId="1182" xr:uid="{00000000-0005-0000-0000-00009D040000}"/>
    <cellStyle name="_Февраль_ВЕБМАСТ_РЕЧ" xfId="1183" xr:uid="{00000000-0005-0000-0000-00009E040000}"/>
    <cellStyle name="_Февраль_Дети" xfId="1184" xr:uid="{00000000-0005-0000-0000-00009F040000}"/>
    <cellStyle name="_Февраль_Дистанц." xfId="1185" xr:uid="{00000000-0005-0000-0000-0000A0040000}"/>
    <cellStyle name="_Февраль_Индив." xfId="1186" xr:uid="{00000000-0005-0000-0000-0000A1040000}"/>
    <cellStyle name="_Февраль_Индив._БЕЛ" xfId="1187" xr:uid="{00000000-0005-0000-0000-0000A2040000}"/>
    <cellStyle name="_Февраль_Индив._РЕЧ" xfId="1188" xr:uid="{00000000-0005-0000-0000-0000A3040000}"/>
    <cellStyle name="_Февраль_Июль" xfId="1189" xr:uid="{00000000-0005-0000-0000-0000A4040000}"/>
    <cellStyle name="_Февраль_Июль_Август" xfId="1190" xr:uid="{00000000-0005-0000-0000-0000A5040000}"/>
    <cellStyle name="_Февраль_Июль_Август_Дистанц." xfId="1191" xr:uid="{00000000-0005-0000-0000-0000A6040000}"/>
    <cellStyle name="_Февраль_Июль_Август_Индив." xfId="1192" xr:uid="{00000000-0005-0000-0000-0000A7040000}"/>
    <cellStyle name="_Февраль_Июль_БЕЛ" xfId="1193" xr:uid="{00000000-0005-0000-0000-0000A8040000}"/>
    <cellStyle name="_Февраль_Июль_БИНТ" xfId="1194" xr:uid="{00000000-0005-0000-0000-0000A9040000}"/>
    <cellStyle name="_Февраль_Июль_БИНТ_БЕЛ" xfId="1195" xr:uid="{00000000-0005-0000-0000-0000AA040000}"/>
    <cellStyle name="_Февраль_Июль_БИНТ_РЕЧ" xfId="1196" xr:uid="{00000000-0005-0000-0000-0000AB040000}"/>
    <cellStyle name="_Февраль_Июль_ВЕБДИЗ" xfId="1197" xr:uid="{00000000-0005-0000-0000-0000AC040000}"/>
    <cellStyle name="_Февраль_Июль_ВЕБМАСТ" xfId="1198" xr:uid="{00000000-0005-0000-0000-0000AD040000}"/>
    <cellStyle name="_Февраль_Июль_ВЕБМАСТ_БЕЛ" xfId="1199" xr:uid="{00000000-0005-0000-0000-0000AE040000}"/>
    <cellStyle name="_Февраль_Июль_ВЕБМАСТ_РЕЧ" xfId="1200" xr:uid="{00000000-0005-0000-0000-0000AF040000}"/>
    <cellStyle name="_Февраль_Июль_Дети" xfId="1201" xr:uid="{00000000-0005-0000-0000-0000B0040000}"/>
    <cellStyle name="_Февраль_Июль_Дистанц." xfId="1202" xr:uid="{00000000-0005-0000-0000-0000B1040000}"/>
    <cellStyle name="_Февраль_Июль_Индив." xfId="1203" xr:uid="{00000000-0005-0000-0000-0000B2040000}"/>
    <cellStyle name="_Февраль_Июль_Индив._БЕЛ" xfId="1204" xr:uid="{00000000-0005-0000-0000-0000B3040000}"/>
    <cellStyle name="_Февраль_Июль_Индив._РЕЧ" xfId="1205" xr:uid="{00000000-0005-0000-0000-0000B4040000}"/>
    <cellStyle name="_Февраль_Июль_Июнь" xfId="1206" xr:uid="{00000000-0005-0000-0000-0000B5040000}"/>
    <cellStyle name="_Февраль_Июль_Июнь_Август" xfId="1207" xr:uid="{00000000-0005-0000-0000-0000B6040000}"/>
    <cellStyle name="_Февраль_Июль_Июнь_Дистанц." xfId="1208" xr:uid="{00000000-0005-0000-0000-0000B7040000}"/>
    <cellStyle name="_Февраль_Июль_Июнь_Индив." xfId="1209" xr:uid="{00000000-0005-0000-0000-0000B8040000}"/>
    <cellStyle name="_Февраль_Июль_Июнь_КБУ" xfId="1210" xr:uid="{00000000-0005-0000-0000-0000B9040000}"/>
    <cellStyle name="_Февраль_Июль_КБУ" xfId="1211" xr:uid="{00000000-0005-0000-0000-0000BA040000}"/>
    <cellStyle name="_Февраль_Июль_КРН" xfId="1212" xr:uid="{00000000-0005-0000-0000-0000BB040000}"/>
    <cellStyle name="_Февраль_Июль_ОПШ" xfId="1213" xr:uid="{00000000-0005-0000-0000-0000BC040000}"/>
    <cellStyle name="_Февраль_Июль_СР" xfId="1214" xr:uid="{00000000-0005-0000-0000-0000BD040000}"/>
    <cellStyle name="_Февраль_Июнь" xfId="1215" xr:uid="{00000000-0005-0000-0000-0000BE040000}"/>
    <cellStyle name="_Февраль_Июнь_1" xfId="1216" xr:uid="{00000000-0005-0000-0000-0000BF040000}"/>
    <cellStyle name="_Февраль_Июнь_1_Август" xfId="1217" xr:uid="{00000000-0005-0000-0000-0000C0040000}"/>
    <cellStyle name="_Февраль_Июнь_1_Дистанц." xfId="1218" xr:uid="{00000000-0005-0000-0000-0000C1040000}"/>
    <cellStyle name="_Февраль_Июнь_1_Индив." xfId="1219" xr:uid="{00000000-0005-0000-0000-0000C2040000}"/>
    <cellStyle name="_Февраль_Июнь_1_КБУ" xfId="1220" xr:uid="{00000000-0005-0000-0000-0000C3040000}"/>
    <cellStyle name="_Февраль_Июнь_Август" xfId="1221" xr:uid="{00000000-0005-0000-0000-0000C4040000}"/>
    <cellStyle name="_Февраль_Июнь_Август_Дистанц." xfId="1222" xr:uid="{00000000-0005-0000-0000-0000C5040000}"/>
    <cellStyle name="_Февраль_Июнь_Август_Индив." xfId="1223" xr:uid="{00000000-0005-0000-0000-0000C6040000}"/>
    <cellStyle name="_Февраль_Июнь_БЕЛ" xfId="1224" xr:uid="{00000000-0005-0000-0000-0000C7040000}"/>
    <cellStyle name="_Февраль_Июнь_БИНТ" xfId="1225" xr:uid="{00000000-0005-0000-0000-0000C8040000}"/>
    <cellStyle name="_Февраль_Июнь_БИНТ_БЕЛ" xfId="1226" xr:uid="{00000000-0005-0000-0000-0000C9040000}"/>
    <cellStyle name="_Февраль_Июнь_БИНТ_РЕЧ" xfId="1227" xr:uid="{00000000-0005-0000-0000-0000CA040000}"/>
    <cellStyle name="_Февраль_Июнь_БУХ" xfId="1228" xr:uid="{00000000-0005-0000-0000-0000CB040000}"/>
    <cellStyle name="_Февраль_Июнь_БУХ_БЕЛ" xfId="1229" xr:uid="{00000000-0005-0000-0000-0000CC040000}"/>
    <cellStyle name="_Февраль_Июнь_БУХ_РЕЧ" xfId="1230" xr:uid="{00000000-0005-0000-0000-0000CD040000}"/>
    <cellStyle name="_Февраль_Июнь_ВЕБДИЗ" xfId="1231" xr:uid="{00000000-0005-0000-0000-0000CE040000}"/>
    <cellStyle name="_Февраль_Июнь_ВЕБМАСТ" xfId="1232" xr:uid="{00000000-0005-0000-0000-0000CF040000}"/>
    <cellStyle name="_Февраль_Июнь_ВЕБМАСТ_БЕЛ" xfId="1233" xr:uid="{00000000-0005-0000-0000-0000D0040000}"/>
    <cellStyle name="_Февраль_Июнь_ВЕБМАСТ_РЕЧ" xfId="1234" xr:uid="{00000000-0005-0000-0000-0000D1040000}"/>
    <cellStyle name="_Февраль_Июнь_Дети" xfId="1235" xr:uid="{00000000-0005-0000-0000-0000D2040000}"/>
    <cellStyle name="_Февраль_Июнь_Дистанц." xfId="1236" xr:uid="{00000000-0005-0000-0000-0000D3040000}"/>
    <cellStyle name="_Февраль_Июнь_Индив." xfId="1237" xr:uid="{00000000-0005-0000-0000-0000D4040000}"/>
    <cellStyle name="_Февраль_Июнь_Индив._БЕЛ" xfId="1238" xr:uid="{00000000-0005-0000-0000-0000D5040000}"/>
    <cellStyle name="_Февраль_Июнь_Индив._РЕЧ" xfId="1239" xr:uid="{00000000-0005-0000-0000-0000D6040000}"/>
    <cellStyle name="_Февраль_Июнь_Июнь" xfId="1240" xr:uid="{00000000-0005-0000-0000-0000D7040000}"/>
    <cellStyle name="_Февраль_Июнь_Июнь_Август" xfId="1241" xr:uid="{00000000-0005-0000-0000-0000D8040000}"/>
    <cellStyle name="_Февраль_Июнь_Июнь_Дистанц." xfId="1242" xr:uid="{00000000-0005-0000-0000-0000D9040000}"/>
    <cellStyle name="_Февраль_Июнь_Июнь_Индив." xfId="1243" xr:uid="{00000000-0005-0000-0000-0000DA040000}"/>
    <cellStyle name="_Февраль_Июнь_Июнь_КБУ" xfId="1244" xr:uid="{00000000-0005-0000-0000-0000DB040000}"/>
    <cellStyle name="_Февраль_Июнь_КБУ" xfId="1245" xr:uid="{00000000-0005-0000-0000-0000DC040000}"/>
    <cellStyle name="_Февраль_Июнь_КРН" xfId="1246" xr:uid="{00000000-0005-0000-0000-0000DD040000}"/>
    <cellStyle name="_Февраль_Июнь_ОПШ" xfId="1247" xr:uid="{00000000-0005-0000-0000-0000DE040000}"/>
    <cellStyle name="_Февраль_Июнь_СР" xfId="1248" xr:uid="{00000000-0005-0000-0000-0000DF040000}"/>
    <cellStyle name="_Февраль_КБУ" xfId="1249" xr:uid="{00000000-0005-0000-0000-0000E0040000}"/>
    <cellStyle name="_Февраль_КРН" xfId="1250" xr:uid="{00000000-0005-0000-0000-0000E1040000}"/>
    <cellStyle name="_Февраль_Май" xfId="1251" xr:uid="{00000000-0005-0000-0000-0000E2040000}"/>
    <cellStyle name="_Февраль_Май_Август" xfId="1252" xr:uid="{00000000-0005-0000-0000-0000E3040000}"/>
    <cellStyle name="_Февраль_Май_Август_Дистанц." xfId="1253" xr:uid="{00000000-0005-0000-0000-0000E4040000}"/>
    <cellStyle name="_Февраль_Май_Август_Индив." xfId="1254" xr:uid="{00000000-0005-0000-0000-0000E5040000}"/>
    <cellStyle name="_Февраль_Май_БЕЛ" xfId="1255" xr:uid="{00000000-0005-0000-0000-0000E6040000}"/>
    <cellStyle name="_Февраль_Май_БИНТ" xfId="1256" xr:uid="{00000000-0005-0000-0000-0000E7040000}"/>
    <cellStyle name="_Февраль_Май_БИНТ_БЕЛ" xfId="1257" xr:uid="{00000000-0005-0000-0000-0000E8040000}"/>
    <cellStyle name="_Февраль_Май_БИНТ_РЕЧ" xfId="1258" xr:uid="{00000000-0005-0000-0000-0000E9040000}"/>
    <cellStyle name="_Февраль_Май_ВЕБДИЗ" xfId="1259" xr:uid="{00000000-0005-0000-0000-0000EA040000}"/>
    <cellStyle name="_Февраль_Май_ВЕБМАСТ" xfId="1260" xr:uid="{00000000-0005-0000-0000-0000EB040000}"/>
    <cellStyle name="_Февраль_Май_ВЕБМАСТ_БЕЛ" xfId="1261" xr:uid="{00000000-0005-0000-0000-0000EC040000}"/>
    <cellStyle name="_Февраль_Май_ВЕБМАСТ_РЕЧ" xfId="1262" xr:uid="{00000000-0005-0000-0000-0000ED040000}"/>
    <cellStyle name="_Февраль_Май_Дети" xfId="1263" xr:uid="{00000000-0005-0000-0000-0000EE040000}"/>
    <cellStyle name="_Февраль_Май_Дистанц." xfId="1264" xr:uid="{00000000-0005-0000-0000-0000EF040000}"/>
    <cellStyle name="_Февраль_Май_Индив." xfId="1265" xr:uid="{00000000-0005-0000-0000-0000F0040000}"/>
    <cellStyle name="_Февраль_Май_Индив._БЕЛ" xfId="1266" xr:uid="{00000000-0005-0000-0000-0000F1040000}"/>
    <cellStyle name="_Февраль_Май_Индив._РЕЧ" xfId="1267" xr:uid="{00000000-0005-0000-0000-0000F2040000}"/>
    <cellStyle name="_Февраль_Май_Июнь" xfId="1268" xr:uid="{00000000-0005-0000-0000-0000F3040000}"/>
    <cellStyle name="_Февраль_Май_Июнь_Август" xfId="1269" xr:uid="{00000000-0005-0000-0000-0000F4040000}"/>
    <cellStyle name="_Февраль_Май_Июнь_Дистанц." xfId="1270" xr:uid="{00000000-0005-0000-0000-0000F5040000}"/>
    <cellStyle name="_Февраль_Май_Июнь_Индив." xfId="1271" xr:uid="{00000000-0005-0000-0000-0000F6040000}"/>
    <cellStyle name="_Февраль_Май_Июнь_КБУ" xfId="1272" xr:uid="{00000000-0005-0000-0000-0000F7040000}"/>
    <cellStyle name="_Февраль_Май_КБУ" xfId="1273" xr:uid="{00000000-0005-0000-0000-0000F8040000}"/>
    <cellStyle name="_Февраль_Май_КРН" xfId="1274" xr:uid="{00000000-0005-0000-0000-0000F9040000}"/>
    <cellStyle name="_Февраль_Май_ОПШ" xfId="1275" xr:uid="{00000000-0005-0000-0000-0000FA040000}"/>
    <cellStyle name="_Февраль_Май_СР" xfId="1276" xr:uid="{00000000-0005-0000-0000-0000FB040000}"/>
    <cellStyle name="_Февраль_ОПШ" xfId="1277" xr:uid="{00000000-0005-0000-0000-0000FC040000}"/>
    <cellStyle name="_Февраль_РЕЧ" xfId="1278" xr:uid="{00000000-0005-0000-0000-0000FD040000}"/>
    <cellStyle name="_Февраль_РЕЧ_БЕЛ" xfId="1279" xr:uid="{00000000-0005-0000-0000-0000FE040000}"/>
    <cellStyle name="_Февраль_РЕЧ_РЕЧ" xfId="1280" xr:uid="{00000000-0005-0000-0000-0000FF040000}"/>
    <cellStyle name="_Февраль_СИ" xfId="1281" xr:uid="{00000000-0005-0000-0000-000000050000}"/>
    <cellStyle name="_Февраль_СИ_БЕЛ" xfId="1282" xr:uid="{00000000-0005-0000-0000-000001050000}"/>
    <cellStyle name="_Февраль_СИ_РЕЧ" xfId="1283" xr:uid="{00000000-0005-0000-0000-000002050000}"/>
    <cellStyle name="_Февраль_СР" xfId="1284" xr:uid="{00000000-0005-0000-0000-000003050000}"/>
    <cellStyle name="_Февраль_СУБД" xfId="1285" xr:uid="{00000000-0005-0000-0000-000004050000}"/>
    <cellStyle name="_Февраль_СУБД_БЕЛ" xfId="1286" xr:uid="{00000000-0005-0000-0000-000005050000}"/>
    <cellStyle name="_Февраль_СУБД_РЕЧ" xfId="1287" xr:uid="{00000000-0005-0000-0000-000006050000}"/>
    <cellStyle name="_ФШ" xfId="1288" xr:uid="{00000000-0005-0000-0000-000007050000}"/>
    <cellStyle name="_ФШ_Апрель" xfId="1289" xr:uid="{00000000-0005-0000-0000-000008050000}"/>
    <cellStyle name="_ФШ_Апрель_БЕЛ" xfId="1290" xr:uid="{00000000-0005-0000-0000-000009050000}"/>
    <cellStyle name="_ФШ_Апрель_РЕЧ" xfId="1291" xr:uid="{00000000-0005-0000-0000-00000A050000}"/>
    <cellStyle name="_ФШ_БЕЛ" xfId="1292" xr:uid="{00000000-0005-0000-0000-00000B050000}"/>
    <cellStyle name="_ФШ_Июль" xfId="1293" xr:uid="{00000000-0005-0000-0000-00000C050000}"/>
    <cellStyle name="_ФШ_Июль_БЕЛ" xfId="1294" xr:uid="{00000000-0005-0000-0000-00000D050000}"/>
    <cellStyle name="_ФШ_Июль_РЕЧ" xfId="1295" xr:uid="{00000000-0005-0000-0000-00000E050000}"/>
    <cellStyle name="_ФШ_Июнь" xfId="1296" xr:uid="{00000000-0005-0000-0000-00000F050000}"/>
    <cellStyle name="_ФШ_Июнь_БЕЛ" xfId="1297" xr:uid="{00000000-0005-0000-0000-000010050000}"/>
    <cellStyle name="_ФШ_Июнь_РЕЧ" xfId="1298" xr:uid="{00000000-0005-0000-0000-000011050000}"/>
    <cellStyle name="_ФШ_Май" xfId="1299" xr:uid="{00000000-0005-0000-0000-000012050000}"/>
    <cellStyle name="_ФШ_Май_БЕЛ" xfId="1300" xr:uid="{00000000-0005-0000-0000-000013050000}"/>
    <cellStyle name="_ФШ_Май_РЕЧ" xfId="1301" xr:uid="{00000000-0005-0000-0000-000014050000}"/>
    <cellStyle name="_ФШ_РЕЧ" xfId="1302" xr:uid="{00000000-0005-0000-0000-000015050000}"/>
    <cellStyle name="_ФШ_Февраль" xfId="1303" xr:uid="{00000000-0005-0000-0000-000016050000}"/>
    <cellStyle name="_ФШ_Февраль_БЕЛ" xfId="1304" xr:uid="{00000000-0005-0000-0000-000017050000}"/>
    <cellStyle name="_ФШ_Февраль_РЕЧ" xfId="1305" xr:uid="{00000000-0005-0000-0000-000018050000}"/>
    <cellStyle name="_ФШ_Январь" xfId="1306" xr:uid="{00000000-0005-0000-0000-000019050000}"/>
    <cellStyle name="_ФШ_Январь_БЕЛ" xfId="1307" xr:uid="{00000000-0005-0000-0000-00001A050000}"/>
    <cellStyle name="_ФШ_Январь_РЕЧ" xfId="1308" xr:uid="{00000000-0005-0000-0000-00001B050000}"/>
    <cellStyle name="_Январь" xfId="1309" xr:uid="{00000000-0005-0000-0000-00001C050000}"/>
    <cellStyle name="_Январь_3ДМ" xfId="1310" xr:uid="{00000000-0005-0000-0000-00001D050000}"/>
    <cellStyle name="_Январь_3ДМ_БЕЛ" xfId="1311" xr:uid="{00000000-0005-0000-0000-00001E050000}"/>
    <cellStyle name="_Январь_3ДМ_РЕЧ" xfId="1312" xr:uid="{00000000-0005-0000-0000-00001F050000}"/>
    <cellStyle name="_Январь_Август" xfId="1313" xr:uid="{00000000-0005-0000-0000-000020050000}"/>
    <cellStyle name="_Январь_Август_Дистанц." xfId="1314" xr:uid="{00000000-0005-0000-0000-000021050000}"/>
    <cellStyle name="_Январь_Август_Индив." xfId="1315" xr:uid="{00000000-0005-0000-0000-000022050000}"/>
    <cellStyle name="_Январь_АКАД" xfId="1316" xr:uid="{00000000-0005-0000-0000-000023050000}"/>
    <cellStyle name="_Январь_АКАД_БЕЛ" xfId="1317" xr:uid="{00000000-0005-0000-0000-000024050000}"/>
    <cellStyle name="_Январь_АКАД_РЕЧ" xfId="1318" xr:uid="{00000000-0005-0000-0000-000025050000}"/>
    <cellStyle name="_Январь_Апрель" xfId="1319" xr:uid="{00000000-0005-0000-0000-000026050000}"/>
    <cellStyle name="_Январь_Апрель_3ДМ" xfId="1320" xr:uid="{00000000-0005-0000-0000-000027050000}"/>
    <cellStyle name="_Январь_Апрель_3ДМ_БЕЛ" xfId="1321" xr:uid="{00000000-0005-0000-0000-000028050000}"/>
    <cellStyle name="_Январь_Апрель_3ДМ_РЕЧ" xfId="1322" xr:uid="{00000000-0005-0000-0000-000029050000}"/>
    <cellStyle name="_Январь_Апрель_Август" xfId="1323" xr:uid="{00000000-0005-0000-0000-00002A050000}"/>
    <cellStyle name="_Январь_Апрель_Август_Дистанц." xfId="1324" xr:uid="{00000000-0005-0000-0000-00002B050000}"/>
    <cellStyle name="_Январь_Апрель_Август_Индив." xfId="1325" xr:uid="{00000000-0005-0000-0000-00002C050000}"/>
    <cellStyle name="_Январь_Апрель_АКАД" xfId="1326" xr:uid="{00000000-0005-0000-0000-00002D050000}"/>
    <cellStyle name="_Январь_Апрель_АКАД_БЕЛ" xfId="1327" xr:uid="{00000000-0005-0000-0000-00002E050000}"/>
    <cellStyle name="_Январь_Апрель_АКАД_РЕЧ" xfId="1328" xr:uid="{00000000-0005-0000-0000-00002F050000}"/>
    <cellStyle name="_Январь_Апрель_Б9560" xfId="1329" xr:uid="{00000000-0005-0000-0000-000030050000}"/>
    <cellStyle name="_Январь_Апрель_Б9560_БЕЛ" xfId="1330" xr:uid="{00000000-0005-0000-0000-000031050000}"/>
    <cellStyle name="_Январь_Апрель_Б9560_РЕЧ" xfId="1331" xr:uid="{00000000-0005-0000-0000-000032050000}"/>
    <cellStyle name="_Январь_Апрель_БЕЛ" xfId="1332" xr:uid="{00000000-0005-0000-0000-000033050000}"/>
    <cellStyle name="_Январь_Апрель_БИНТ" xfId="1333" xr:uid="{00000000-0005-0000-0000-000034050000}"/>
    <cellStyle name="_Январь_Апрель_БИНТ_БЕЛ" xfId="1334" xr:uid="{00000000-0005-0000-0000-000035050000}"/>
    <cellStyle name="_Январь_Апрель_БИНТ_РЕЧ" xfId="1335" xr:uid="{00000000-0005-0000-0000-000036050000}"/>
    <cellStyle name="_Январь_Апрель_БУХ" xfId="1336" xr:uid="{00000000-0005-0000-0000-000037050000}"/>
    <cellStyle name="_Январь_Апрель_БУХ_БЕЛ" xfId="1337" xr:uid="{00000000-0005-0000-0000-000038050000}"/>
    <cellStyle name="_Январь_Апрель_БУХ_РЕЧ" xfId="1338" xr:uid="{00000000-0005-0000-0000-000039050000}"/>
    <cellStyle name="_Январь_Апрель_ВЕБДИЗ" xfId="1339" xr:uid="{00000000-0005-0000-0000-00003A050000}"/>
    <cellStyle name="_Январь_Апрель_ВЕБДИЗ_БЕЛ" xfId="1340" xr:uid="{00000000-0005-0000-0000-00003B050000}"/>
    <cellStyle name="_Январь_Апрель_ВЕБДИЗ_РЕЧ" xfId="1341" xr:uid="{00000000-0005-0000-0000-00003C050000}"/>
    <cellStyle name="_Январь_Апрель_ВЕБМАСТ" xfId="1342" xr:uid="{00000000-0005-0000-0000-00003D050000}"/>
    <cellStyle name="_Январь_Апрель_ВЕБМАСТ_БЕЛ" xfId="1343" xr:uid="{00000000-0005-0000-0000-00003E050000}"/>
    <cellStyle name="_Январь_Апрель_ВЕБМАСТ_РЕЧ" xfId="1344" xr:uid="{00000000-0005-0000-0000-00003F050000}"/>
    <cellStyle name="_Январь_Апрель_ВУЕ" xfId="1345" xr:uid="{00000000-0005-0000-0000-000040050000}"/>
    <cellStyle name="_Январь_Апрель_ВУЕ_БЕЛ" xfId="1346" xr:uid="{00000000-0005-0000-0000-000041050000}"/>
    <cellStyle name="_Январь_Апрель_ВУЕ_РЕЧ" xfId="1347" xr:uid="{00000000-0005-0000-0000-000042050000}"/>
    <cellStyle name="_Январь_Апрель_Дети" xfId="1348" xr:uid="{00000000-0005-0000-0000-000043050000}"/>
    <cellStyle name="_Январь_Апрель_Дети_БЕЛ" xfId="1349" xr:uid="{00000000-0005-0000-0000-000044050000}"/>
    <cellStyle name="_Январь_Апрель_Дети_РЕЧ" xfId="1350" xr:uid="{00000000-0005-0000-0000-000045050000}"/>
    <cellStyle name="_Январь_Апрель_Дистанц." xfId="1351" xr:uid="{00000000-0005-0000-0000-000046050000}"/>
    <cellStyle name="_Январь_Апрель_Индив." xfId="1352" xr:uid="{00000000-0005-0000-0000-000047050000}"/>
    <cellStyle name="_Январь_Апрель_Индив._БЕЛ" xfId="1353" xr:uid="{00000000-0005-0000-0000-000048050000}"/>
    <cellStyle name="_Январь_Апрель_Индив._РЕЧ" xfId="1354" xr:uid="{00000000-0005-0000-0000-000049050000}"/>
    <cellStyle name="_Январь_Апрель_Июль" xfId="1355" xr:uid="{00000000-0005-0000-0000-00004A050000}"/>
    <cellStyle name="_Январь_Апрель_Июль_Август" xfId="1356" xr:uid="{00000000-0005-0000-0000-00004B050000}"/>
    <cellStyle name="_Январь_Апрель_Июль_Август_Дистанц." xfId="1357" xr:uid="{00000000-0005-0000-0000-00004C050000}"/>
    <cellStyle name="_Январь_Апрель_Июль_Август_Индив." xfId="1358" xr:uid="{00000000-0005-0000-0000-00004D050000}"/>
    <cellStyle name="_Январь_Апрель_Июль_БЕЛ" xfId="1359" xr:uid="{00000000-0005-0000-0000-00004E050000}"/>
    <cellStyle name="_Январь_Апрель_Июль_БИНТ" xfId="1360" xr:uid="{00000000-0005-0000-0000-00004F050000}"/>
    <cellStyle name="_Январь_Апрель_Июль_БИНТ_БЕЛ" xfId="1361" xr:uid="{00000000-0005-0000-0000-000050050000}"/>
    <cellStyle name="_Январь_Апрель_Июль_БИНТ_РЕЧ" xfId="1362" xr:uid="{00000000-0005-0000-0000-000051050000}"/>
    <cellStyle name="_Январь_Апрель_Июль_ВЕБДИЗ" xfId="1363" xr:uid="{00000000-0005-0000-0000-000052050000}"/>
    <cellStyle name="_Январь_Апрель_Июль_ВЕБМАСТ" xfId="1364" xr:uid="{00000000-0005-0000-0000-000053050000}"/>
    <cellStyle name="_Январь_Апрель_Июль_ВЕБМАСТ_БЕЛ" xfId="1365" xr:uid="{00000000-0005-0000-0000-000054050000}"/>
    <cellStyle name="_Январь_Апрель_Июль_ВЕБМАСТ_РЕЧ" xfId="1366" xr:uid="{00000000-0005-0000-0000-000055050000}"/>
    <cellStyle name="_Январь_Апрель_Июль_Дети" xfId="1367" xr:uid="{00000000-0005-0000-0000-000056050000}"/>
    <cellStyle name="_Январь_Апрель_Июль_Дистанц." xfId="1368" xr:uid="{00000000-0005-0000-0000-000057050000}"/>
    <cellStyle name="_Январь_Апрель_Июль_Индив." xfId="1369" xr:uid="{00000000-0005-0000-0000-000058050000}"/>
    <cellStyle name="_Январь_Апрель_Июль_Индив._БЕЛ" xfId="1370" xr:uid="{00000000-0005-0000-0000-000059050000}"/>
    <cellStyle name="_Январь_Апрель_Июль_Индив._РЕЧ" xfId="1371" xr:uid="{00000000-0005-0000-0000-00005A050000}"/>
    <cellStyle name="_Январь_Апрель_Июль_Июнь" xfId="1372" xr:uid="{00000000-0005-0000-0000-00005B050000}"/>
    <cellStyle name="_Январь_Апрель_Июль_Июнь_Август" xfId="1373" xr:uid="{00000000-0005-0000-0000-00005C050000}"/>
    <cellStyle name="_Январь_Апрель_Июль_Июнь_Дистанц." xfId="1374" xr:uid="{00000000-0005-0000-0000-00005D050000}"/>
    <cellStyle name="_Январь_Апрель_Июль_Июнь_Индив." xfId="1375" xr:uid="{00000000-0005-0000-0000-00005E050000}"/>
    <cellStyle name="_Январь_Апрель_Июль_Июнь_КБУ" xfId="1376" xr:uid="{00000000-0005-0000-0000-00005F050000}"/>
    <cellStyle name="_Январь_Апрель_Июль_КБУ" xfId="1377" xr:uid="{00000000-0005-0000-0000-000060050000}"/>
    <cellStyle name="_Январь_Апрель_Июль_КРН" xfId="1378" xr:uid="{00000000-0005-0000-0000-000061050000}"/>
    <cellStyle name="_Январь_Апрель_Июль_ОПШ" xfId="1379" xr:uid="{00000000-0005-0000-0000-000062050000}"/>
    <cellStyle name="_Январь_Апрель_Июль_СР" xfId="1380" xr:uid="{00000000-0005-0000-0000-000063050000}"/>
    <cellStyle name="_Январь_Апрель_Июнь" xfId="1381" xr:uid="{00000000-0005-0000-0000-000064050000}"/>
    <cellStyle name="_Январь_Апрель_Июнь_1" xfId="1382" xr:uid="{00000000-0005-0000-0000-000065050000}"/>
    <cellStyle name="_Январь_Апрель_Июнь_1_Август" xfId="1383" xr:uid="{00000000-0005-0000-0000-000066050000}"/>
    <cellStyle name="_Январь_Апрель_Июнь_1_Дистанц." xfId="1384" xr:uid="{00000000-0005-0000-0000-000067050000}"/>
    <cellStyle name="_Январь_Апрель_Июнь_1_Индив." xfId="1385" xr:uid="{00000000-0005-0000-0000-000068050000}"/>
    <cellStyle name="_Январь_Апрель_Июнь_1_КБУ" xfId="1386" xr:uid="{00000000-0005-0000-0000-000069050000}"/>
    <cellStyle name="_Январь_Апрель_Июнь_Август" xfId="1387" xr:uid="{00000000-0005-0000-0000-00006A050000}"/>
    <cellStyle name="_Январь_Апрель_Июнь_Август_Дистанц." xfId="1388" xr:uid="{00000000-0005-0000-0000-00006B050000}"/>
    <cellStyle name="_Январь_Апрель_Июнь_Август_Индив." xfId="1389" xr:uid="{00000000-0005-0000-0000-00006C050000}"/>
    <cellStyle name="_Январь_Апрель_Июнь_БЕЛ" xfId="1390" xr:uid="{00000000-0005-0000-0000-00006D050000}"/>
    <cellStyle name="_Январь_Апрель_Июнь_БИНТ" xfId="1391" xr:uid="{00000000-0005-0000-0000-00006E050000}"/>
    <cellStyle name="_Январь_Апрель_Июнь_БИНТ_БЕЛ" xfId="1392" xr:uid="{00000000-0005-0000-0000-00006F050000}"/>
    <cellStyle name="_Январь_Апрель_Июнь_БИНТ_РЕЧ" xfId="1393" xr:uid="{00000000-0005-0000-0000-000070050000}"/>
    <cellStyle name="_Январь_Апрель_Июнь_БУХ" xfId="1394" xr:uid="{00000000-0005-0000-0000-000071050000}"/>
    <cellStyle name="_Январь_Апрель_Июнь_БУХ_БЕЛ" xfId="1395" xr:uid="{00000000-0005-0000-0000-000072050000}"/>
    <cellStyle name="_Январь_Апрель_Июнь_БУХ_РЕЧ" xfId="1396" xr:uid="{00000000-0005-0000-0000-000073050000}"/>
    <cellStyle name="_Январь_Апрель_Июнь_ВЕБДИЗ" xfId="1397" xr:uid="{00000000-0005-0000-0000-000074050000}"/>
    <cellStyle name="_Январь_Апрель_Июнь_ВЕБМАСТ" xfId="1398" xr:uid="{00000000-0005-0000-0000-000075050000}"/>
    <cellStyle name="_Январь_Апрель_Июнь_ВЕБМАСТ_БЕЛ" xfId="1399" xr:uid="{00000000-0005-0000-0000-000076050000}"/>
    <cellStyle name="_Январь_Апрель_Июнь_ВЕБМАСТ_РЕЧ" xfId="1400" xr:uid="{00000000-0005-0000-0000-000077050000}"/>
    <cellStyle name="_Январь_Апрель_Июнь_Дети" xfId="1401" xr:uid="{00000000-0005-0000-0000-000078050000}"/>
    <cellStyle name="_Январь_Апрель_Июнь_Дистанц." xfId="1402" xr:uid="{00000000-0005-0000-0000-000079050000}"/>
    <cellStyle name="_Январь_Апрель_Июнь_Индив." xfId="1403" xr:uid="{00000000-0005-0000-0000-00007A050000}"/>
    <cellStyle name="_Январь_Апрель_Июнь_Индив._БЕЛ" xfId="1404" xr:uid="{00000000-0005-0000-0000-00007B050000}"/>
    <cellStyle name="_Январь_Апрель_Июнь_Индив._РЕЧ" xfId="1405" xr:uid="{00000000-0005-0000-0000-00007C050000}"/>
    <cellStyle name="_Январь_Апрель_Июнь_Июнь" xfId="1406" xr:uid="{00000000-0005-0000-0000-00007D050000}"/>
    <cellStyle name="_Январь_Апрель_Июнь_Июнь_Август" xfId="1407" xr:uid="{00000000-0005-0000-0000-00007E050000}"/>
    <cellStyle name="_Январь_Апрель_Июнь_Июнь_Дистанц." xfId="1408" xr:uid="{00000000-0005-0000-0000-00007F050000}"/>
    <cellStyle name="_Январь_Апрель_Июнь_Июнь_Индив." xfId="1409" xr:uid="{00000000-0005-0000-0000-000080050000}"/>
    <cellStyle name="_Январь_Апрель_Июнь_Июнь_КБУ" xfId="1410" xr:uid="{00000000-0005-0000-0000-000081050000}"/>
    <cellStyle name="_Январь_Апрель_Июнь_КБУ" xfId="1411" xr:uid="{00000000-0005-0000-0000-000082050000}"/>
    <cellStyle name="_Январь_Апрель_Июнь_КРН" xfId="1412" xr:uid="{00000000-0005-0000-0000-000083050000}"/>
    <cellStyle name="_Январь_Апрель_Июнь_ОПШ" xfId="1413" xr:uid="{00000000-0005-0000-0000-000084050000}"/>
    <cellStyle name="_Январь_Апрель_Июнь_СР" xfId="1414" xr:uid="{00000000-0005-0000-0000-000085050000}"/>
    <cellStyle name="_Январь_Апрель_КБУ" xfId="1415" xr:uid="{00000000-0005-0000-0000-000086050000}"/>
    <cellStyle name="_Январь_Апрель_КБУ_БЕЛ" xfId="1416" xr:uid="{00000000-0005-0000-0000-000087050000}"/>
    <cellStyle name="_Январь_Апрель_КБУ_РЕЧ" xfId="1417" xr:uid="{00000000-0005-0000-0000-000088050000}"/>
    <cellStyle name="_Январь_Апрель_КРН" xfId="1418" xr:uid="{00000000-0005-0000-0000-000089050000}"/>
    <cellStyle name="_Январь_Апрель_Май" xfId="1419" xr:uid="{00000000-0005-0000-0000-00008A050000}"/>
    <cellStyle name="_Январь_Апрель_Май_1" xfId="1420" xr:uid="{00000000-0005-0000-0000-00008B050000}"/>
    <cellStyle name="_Январь_Апрель_Май_1_Август" xfId="1421" xr:uid="{00000000-0005-0000-0000-00008C050000}"/>
    <cellStyle name="_Январь_Апрель_Май_1_Август_Дистанц." xfId="1422" xr:uid="{00000000-0005-0000-0000-00008D050000}"/>
    <cellStyle name="_Январь_Апрель_Май_1_Август_Индив." xfId="1423" xr:uid="{00000000-0005-0000-0000-00008E050000}"/>
    <cellStyle name="_Январь_Апрель_Май_1_БЕЛ" xfId="1424" xr:uid="{00000000-0005-0000-0000-00008F050000}"/>
    <cellStyle name="_Январь_Апрель_Май_1_БИНТ" xfId="1425" xr:uid="{00000000-0005-0000-0000-000090050000}"/>
    <cellStyle name="_Январь_Апрель_Май_1_БИНТ_БЕЛ" xfId="1426" xr:uid="{00000000-0005-0000-0000-000091050000}"/>
    <cellStyle name="_Январь_Апрель_Май_1_БИНТ_РЕЧ" xfId="1427" xr:uid="{00000000-0005-0000-0000-000092050000}"/>
    <cellStyle name="_Январь_Апрель_Май_1_ВЕБДИЗ" xfId="1428" xr:uid="{00000000-0005-0000-0000-000093050000}"/>
    <cellStyle name="_Январь_Апрель_Май_1_ВЕБМАСТ" xfId="1429" xr:uid="{00000000-0005-0000-0000-000094050000}"/>
    <cellStyle name="_Январь_Апрель_Май_1_ВЕБМАСТ_БЕЛ" xfId="1430" xr:uid="{00000000-0005-0000-0000-000095050000}"/>
    <cellStyle name="_Январь_Апрель_Май_1_ВЕБМАСТ_РЕЧ" xfId="1431" xr:uid="{00000000-0005-0000-0000-000096050000}"/>
    <cellStyle name="_Январь_Апрель_Май_1_Дети" xfId="1432" xr:uid="{00000000-0005-0000-0000-000097050000}"/>
    <cellStyle name="_Январь_Апрель_Май_1_Дистанц." xfId="1433" xr:uid="{00000000-0005-0000-0000-000098050000}"/>
    <cellStyle name="_Январь_Апрель_Май_1_Индив." xfId="1434" xr:uid="{00000000-0005-0000-0000-000099050000}"/>
    <cellStyle name="_Январь_Апрель_Май_1_Индив._БЕЛ" xfId="1435" xr:uid="{00000000-0005-0000-0000-00009A050000}"/>
    <cellStyle name="_Январь_Апрель_Май_1_Индив._РЕЧ" xfId="1436" xr:uid="{00000000-0005-0000-0000-00009B050000}"/>
    <cellStyle name="_Январь_Апрель_Май_1_Июнь" xfId="1437" xr:uid="{00000000-0005-0000-0000-00009C050000}"/>
    <cellStyle name="_Январь_Апрель_Май_1_Июнь_Август" xfId="1438" xr:uid="{00000000-0005-0000-0000-00009D050000}"/>
    <cellStyle name="_Январь_Апрель_Май_1_Июнь_Дистанц." xfId="1439" xr:uid="{00000000-0005-0000-0000-00009E050000}"/>
    <cellStyle name="_Январь_Апрель_Май_1_Июнь_Индив." xfId="1440" xr:uid="{00000000-0005-0000-0000-00009F050000}"/>
    <cellStyle name="_Январь_Апрель_Май_1_Июнь_КБУ" xfId="1441" xr:uid="{00000000-0005-0000-0000-0000A0050000}"/>
    <cellStyle name="_Январь_Апрель_Май_1_КБУ" xfId="1442" xr:uid="{00000000-0005-0000-0000-0000A1050000}"/>
    <cellStyle name="_Январь_Апрель_Май_1_КРН" xfId="1443" xr:uid="{00000000-0005-0000-0000-0000A2050000}"/>
    <cellStyle name="_Январь_Апрель_Май_1_ОПШ" xfId="1444" xr:uid="{00000000-0005-0000-0000-0000A3050000}"/>
    <cellStyle name="_Январь_Апрель_Май_1_СР" xfId="1445" xr:uid="{00000000-0005-0000-0000-0000A4050000}"/>
    <cellStyle name="_Январь_Апрель_Май_Август" xfId="1446" xr:uid="{00000000-0005-0000-0000-0000A5050000}"/>
    <cellStyle name="_Январь_Апрель_Май_Август_Дистанц." xfId="1447" xr:uid="{00000000-0005-0000-0000-0000A6050000}"/>
    <cellStyle name="_Январь_Апрель_Май_Август_Индив." xfId="1448" xr:uid="{00000000-0005-0000-0000-0000A7050000}"/>
    <cellStyle name="_Январь_Апрель_Май_АКАД" xfId="1449" xr:uid="{00000000-0005-0000-0000-0000A8050000}"/>
    <cellStyle name="_Январь_Апрель_Май_АКАД_БЕЛ" xfId="1450" xr:uid="{00000000-0005-0000-0000-0000A9050000}"/>
    <cellStyle name="_Январь_Апрель_Май_АКАД_РЕЧ" xfId="1451" xr:uid="{00000000-0005-0000-0000-0000AA050000}"/>
    <cellStyle name="_Январь_Апрель_Май_Б9560" xfId="1452" xr:uid="{00000000-0005-0000-0000-0000AB050000}"/>
    <cellStyle name="_Январь_Апрель_Май_Б9560_БЕЛ" xfId="1453" xr:uid="{00000000-0005-0000-0000-0000AC050000}"/>
    <cellStyle name="_Январь_Апрель_Май_Б9560_РЕЧ" xfId="1454" xr:uid="{00000000-0005-0000-0000-0000AD050000}"/>
    <cellStyle name="_Январь_Апрель_Май_БЕЛ" xfId="1455" xr:uid="{00000000-0005-0000-0000-0000AE050000}"/>
    <cellStyle name="_Январь_Апрель_Май_БИНТ" xfId="1456" xr:uid="{00000000-0005-0000-0000-0000AF050000}"/>
    <cellStyle name="_Январь_Апрель_Май_БИНТ_БЕЛ" xfId="1457" xr:uid="{00000000-0005-0000-0000-0000B0050000}"/>
    <cellStyle name="_Январь_Апрель_Май_БИНТ_РЕЧ" xfId="1458" xr:uid="{00000000-0005-0000-0000-0000B1050000}"/>
    <cellStyle name="_Январь_Апрель_Май_БУХ" xfId="1459" xr:uid="{00000000-0005-0000-0000-0000B2050000}"/>
    <cellStyle name="_Январь_Апрель_Май_БУХ_БЕЛ" xfId="1460" xr:uid="{00000000-0005-0000-0000-0000B3050000}"/>
    <cellStyle name="_Январь_Апрель_Май_БУХ_РЕЧ" xfId="1461" xr:uid="{00000000-0005-0000-0000-0000B4050000}"/>
    <cellStyle name="_Январь_Апрель_Май_ВЕБДИЗ" xfId="1462" xr:uid="{00000000-0005-0000-0000-0000B5050000}"/>
    <cellStyle name="_Январь_Апрель_Май_ВЕБМАСТ" xfId="1463" xr:uid="{00000000-0005-0000-0000-0000B6050000}"/>
    <cellStyle name="_Январь_Апрель_Май_ВЕБМАСТ_БЕЛ" xfId="1464" xr:uid="{00000000-0005-0000-0000-0000B7050000}"/>
    <cellStyle name="_Январь_Апрель_Май_ВЕБМАСТ_РЕЧ" xfId="1465" xr:uid="{00000000-0005-0000-0000-0000B8050000}"/>
    <cellStyle name="_Январь_Апрель_Май_Дети" xfId="1466" xr:uid="{00000000-0005-0000-0000-0000B9050000}"/>
    <cellStyle name="_Январь_Апрель_Май_Дистанц." xfId="1467" xr:uid="{00000000-0005-0000-0000-0000BA050000}"/>
    <cellStyle name="_Январь_Апрель_Май_Индив." xfId="1468" xr:uid="{00000000-0005-0000-0000-0000BB050000}"/>
    <cellStyle name="_Январь_Апрель_Май_Индив._БЕЛ" xfId="1469" xr:uid="{00000000-0005-0000-0000-0000BC050000}"/>
    <cellStyle name="_Январь_Апрель_Май_Индив._РЕЧ" xfId="1470" xr:uid="{00000000-0005-0000-0000-0000BD050000}"/>
    <cellStyle name="_Январь_Апрель_Май_Июль" xfId="1471" xr:uid="{00000000-0005-0000-0000-0000BE050000}"/>
    <cellStyle name="_Январь_Апрель_Май_Июль_Август" xfId="1472" xr:uid="{00000000-0005-0000-0000-0000BF050000}"/>
    <cellStyle name="_Январь_Апрель_Май_Июль_Август_Дистанц." xfId="1473" xr:uid="{00000000-0005-0000-0000-0000C0050000}"/>
    <cellStyle name="_Январь_Апрель_Май_Июль_Август_Индив." xfId="1474" xr:uid="{00000000-0005-0000-0000-0000C1050000}"/>
    <cellStyle name="_Январь_Апрель_Май_Июль_БЕЛ" xfId="1475" xr:uid="{00000000-0005-0000-0000-0000C2050000}"/>
    <cellStyle name="_Январь_Апрель_Май_Июль_БИНТ" xfId="1476" xr:uid="{00000000-0005-0000-0000-0000C3050000}"/>
    <cellStyle name="_Январь_Апрель_Май_Июль_БИНТ_БЕЛ" xfId="1477" xr:uid="{00000000-0005-0000-0000-0000C4050000}"/>
    <cellStyle name="_Январь_Апрель_Май_Июль_БИНТ_РЕЧ" xfId="1478" xr:uid="{00000000-0005-0000-0000-0000C5050000}"/>
    <cellStyle name="_Январь_Апрель_Май_Июль_ВЕБДИЗ" xfId="1479" xr:uid="{00000000-0005-0000-0000-0000C6050000}"/>
    <cellStyle name="_Январь_Апрель_Май_Июль_ВЕБМАСТ" xfId="1480" xr:uid="{00000000-0005-0000-0000-0000C7050000}"/>
    <cellStyle name="_Январь_Апрель_Май_Июль_ВЕБМАСТ_БЕЛ" xfId="1481" xr:uid="{00000000-0005-0000-0000-0000C8050000}"/>
    <cellStyle name="_Январь_Апрель_Май_Июль_ВЕБМАСТ_РЕЧ" xfId="1482" xr:uid="{00000000-0005-0000-0000-0000C9050000}"/>
    <cellStyle name="_Январь_Апрель_Май_Июль_Дети" xfId="1483" xr:uid="{00000000-0005-0000-0000-0000CA050000}"/>
    <cellStyle name="_Январь_Апрель_Май_Июль_Дистанц." xfId="1484" xr:uid="{00000000-0005-0000-0000-0000CB050000}"/>
    <cellStyle name="_Январь_Апрель_Май_Июль_Индив." xfId="1485" xr:uid="{00000000-0005-0000-0000-0000CC050000}"/>
    <cellStyle name="_Январь_Апрель_Май_Июль_Индив._БЕЛ" xfId="1486" xr:uid="{00000000-0005-0000-0000-0000CD050000}"/>
    <cellStyle name="_Январь_Апрель_Май_Июль_Индив._РЕЧ" xfId="1487" xr:uid="{00000000-0005-0000-0000-0000CE050000}"/>
    <cellStyle name="_Январь_Апрель_Май_Июль_Июнь" xfId="1488" xr:uid="{00000000-0005-0000-0000-0000CF050000}"/>
    <cellStyle name="_Январь_Апрель_Май_Июль_Июнь_Август" xfId="1489" xr:uid="{00000000-0005-0000-0000-0000D0050000}"/>
    <cellStyle name="_Январь_Апрель_Май_Июль_Июнь_Дистанц." xfId="1490" xr:uid="{00000000-0005-0000-0000-0000D1050000}"/>
    <cellStyle name="_Январь_Апрель_Май_Июль_Июнь_Индив." xfId="1491" xr:uid="{00000000-0005-0000-0000-0000D2050000}"/>
    <cellStyle name="_Январь_Апрель_Май_Июль_Июнь_КБУ" xfId="1492" xr:uid="{00000000-0005-0000-0000-0000D3050000}"/>
    <cellStyle name="_Январь_Апрель_Май_Июль_КБУ" xfId="1493" xr:uid="{00000000-0005-0000-0000-0000D4050000}"/>
    <cellStyle name="_Январь_Апрель_Май_Июль_КРН" xfId="1494" xr:uid="{00000000-0005-0000-0000-0000D5050000}"/>
    <cellStyle name="_Январь_Апрель_Май_Июль_ОПШ" xfId="1495" xr:uid="{00000000-0005-0000-0000-0000D6050000}"/>
    <cellStyle name="_Январь_Апрель_Май_Июль_СР" xfId="1496" xr:uid="{00000000-0005-0000-0000-0000D7050000}"/>
    <cellStyle name="_Январь_Апрель_Май_Июнь" xfId="1497" xr:uid="{00000000-0005-0000-0000-0000D8050000}"/>
    <cellStyle name="_Январь_Апрель_Май_Июнь_1" xfId="1498" xr:uid="{00000000-0005-0000-0000-0000D9050000}"/>
    <cellStyle name="_Январь_Апрель_Май_Июнь_1_Август" xfId="1499" xr:uid="{00000000-0005-0000-0000-0000DA050000}"/>
    <cellStyle name="_Январь_Апрель_Май_Июнь_1_Дистанц." xfId="1500" xr:uid="{00000000-0005-0000-0000-0000DB050000}"/>
    <cellStyle name="_Январь_Апрель_Май_Июнь_1_Индив." xfId="1501" xr:uid="{00000000-0005-0000-0000-0000DC050000}"/>
    <cellStyle name="_Январь_Апрель_Май_Июнь_1_КБУ" xfId="1502" xr:uid="{00000000-0005-0000-0000-0000DD050000}"/>
    <cellStyle name="_Январь_Апрель_Май_Июнь_Август" xfId="1503" xr:uid="{00000000-0005-0000-0000-0000DE050000}"/>
    <cellStyle name="_Январь_Апрель_Май_Июнь_Август_Дистанц." xfId="1504" xr:uid="{00000000-0005-0000-0000-0000DF050000}"/>
    <cellStyle name="_Январь_Апрель_Май_Июнь_Август_Индив." xfId="1505" xr:uid="{00000000-0005-0000-0000-0000E0050000}"/>
    <cellStyle name="_Январь_Апрель_Май_Июнь_БЕЛ" xfId="1506" xr:uid="{00000000-0005-0000-0000-0000E1050000}"/>
    <cellStyle name="_Январь_Апрель_Май_Июнь_БИНТ" xfId="1507" xr:uid="{00000000-0005-0000-0000-0000E2050000}"/>
    <cellStyle name="_Январь_Апрель_Май_Июнь_БИНТ_БЕЛ" xfId="1508" xr:uid="{00000000-0005-0000-0000-0000E3050000}"/>
    <cellStyle name="_Январь_Апрель_Май_Июнь_БИНТ_РЕЧ" xfId="1509" xr:uid="{00000000-0005-0000-0000-0000E4050000}"/>
    <cellStyle name="_Январь_Апрель_Май_Июнь_БУХ" xfId="1510" xr:uid="{00000000-0005-0000-0000-0000E5050000}"/>
    <cellStyle name="_Январь_Апрель_Май_Июнь_БУХ_БЕЛ" xfId="1511" xr:uid="{00000000-0005-0000-0000-0000E6050000}"/>
    <cellStyle name="_Январь_Апрель_Май_Июнь_БУХ_РЕЧ" xfId="1512" xr:uid="{00000000-0005-0000-0000-0000E7050000}"/>
    <cellStyle name="_Январь_Апрель_Май_Июнь_ВЕБДИЗ" xfId="1513" xr:uid="{00000000-0005-0000-0000-0000E8050000}"/>
    <cellStyle name="_Январь_Апрель_Май_Июнь_ВЕБМАСТ" xfId="1514" xr:uid="{00000000-0005-0000-0000-0000E9050000}"/>
    <cellStyle name="_Январь_Апрель_Май_Июнь_ВЕБМАСТ_БЕЛ" xfId="1515" xr:uid="{00000000-0005-0000-0000-0000EA050000}"/>
    <cellStyle name="_Январь_Апрель_Май_Июнь_ВЕБМАСТ_РЕЧ" xfId="1516" xr:uid="{00000000-0005-0000-0000-0000EB050000}"/>
    <cellStyle name="_Январь_Апрель_Май_Июнь_Дети" xfId="1517" xr:uid="{00000000-0005-0000-0000-0000EC050000}"/>
    <cellStyle name="_Январь_Апрель_Май_Июнь_Дистанц." xfId="1518" xr:uid="{00000000-0005-0000-0000-0000ED050000}"/>
    <cellStyle name="_Январь_Апрель_Май_Июнь_Индив." xfId="1519" xr:uid="{00000000-0005-0000-0000-0000EE050000}"/>
    <cellStyle name="_Январь_Апрель_Май_Июнь_Индив._БЕЛ" xfId="1520" xr:uid="{00000000-0005-0000-0000-0000EF050000}"/>
    <cellStyle name="_Январь_Апрель_Май_Июнь_Индив._РЕЧ" xfId="1521" xr:uid="{00000000-0005-0000-0000-0000F0050000}"/>
    <cellStyle name="_Январь_Апрель_Май_Июнь_Июнь" xfId="1522" xr:uid="{00000000-0005-0000-0000-0000F1050000}"/>
    <cellStyle name="_Январь_Апрель_Май_Июнь_Июнь_Август" xfId="1523" xr:uid="{00000000-0005-0000-0000-0000F2050000}"/>
    <cellStyle name="_Январь_Апрель_Май_Июнь_Июнь_Дистанц." xfId="1524" xr:uid="{00000000-0005-0000-0000-0000F3050000}"/>
    <cellStyle name="_Январь_Апрель_Май_Июнь_Июнь_Индив." xfId="1525" xr:uid="{00000000-0005-0000-0000-0000F4050000}"/>
    <cellStyle name="_Январь_Апрель_Май_Июнь_Июнь_КБУ" xfId="1526" xr:uid="{00000000-0005-0000-0000-0000F5050000}"/>
    <cellStyle name="_Январь_Апрель_Май_Июнь_КБУ" xfId="1527" xr:uid="{00000000-0005-0000-0000-0000F6050000}"/>
    <cellStyle name="_Январь_Апрель_Май_Июнь_КРН" xfId="1528" xr:uid="{00000000-0005-0000-0000-0000F7050000}"/>
    <cellStyle name="_Январь_Апрель_Май_Июнь_ОПШ" xfId="1529" xr:uid="{00000000-0005-0000-0000-0000F8050000}"/>
    <cellStyle name="_Январь_Апрель_Май_Июнь_СР" xfId="1530" xr:uid="{00000000-0005-0000-0000-0000F9050000}"/>
    <cellStyle name="_Январь_Апрель_Май_КБУ" xfId="1531" xr:uid="{00000000-0005-0000-0000-0000FA050000}"/>
    <cellStyle name="_Январь_Апрель_Май_КРН" xfId="1532" xr:uid="{00000000-0005-0000-0000-0000FB050000}"/>
    <cellStyle name="_Январь_Апрель_Май_Май" xfId="1533" xr:uid="{00000000-0005-0000-0000-0000FC050000}"/>
    <cellStyle name="_Январь_Апрель_Май_Май_Август" xfId="1534" xr:uid="{00000000-0005-0000-0000-0000FD050000}"/>
    <cellStyle name="_Январь_Апрель_Май_Май_Август_Дистанц." xfId="1535" xr:uid="{00000000-0005-0000-0000-0000FE050000}"/>
    <cellStyle name="_Январь_Апрель_Май_Май_Август_Индив." xfId="1536" xr:uid="{00000000-0005-0000-0000-0000FF050000}"/>
    <cellStyle name="_Январь_Апрель_Май_Май_БЕЛ" xfId="1537" xr:uid="{00000000-0005-0000-0000-000000060000}"/>
    <cellStyle name="_Январь_Апрель_Май_Май_БИНТ" xfId="1538" xr:uid="{00000000-0005-0000-0000-000001060000}"/>
    <cellStyle name="_Январь_Апрель_Май_Май_БИНТ_БЕЛ" xfId="1539" xr:uid="{00000000-0005-0000-0000-000002060000}"/>
    <cellStyle name="_Январь_Апрель_Май_Май_БИНТ_РЕЧ" xfId="1540" xr:uid="{00000000-0005-0000-0000-000003060000}"/>
    <cellStyle name="_Январь_Апрель_Май_Май_ВЕБДИЗ" xfId="1541" xr:uid="{00000000-0005-0000-0000-000004060000}"/>
    <cellStyle name="_Январь_Апрель_Май_Май_ВЕБМАСТ" xfId="1542" xr:uid="{00000000-0005-0000-0000-000005060000}"/>
    <cellStyle name="_Январь_Апрель_Май_Май_ВЕБМАСТ_БЕЛ" xfId="1543" xr:uid="{00000000-0005-0000-0000-000006060000}"/>
    <cellStyle name="_Январь_Апрель_Май_Май_ВЕБМАСТ_РЕЧ" xfId="1544" xr:uid="{00000000-0005-0000-0000-000007060000}"/>
    <cellStyle name="_Январь_Апрель_Май_Май_Дети" xfId="1545" xr:uid="{00000000-0005-0000-0000-000008060000}"/>
    <cellStyle name="_Январь_Апрель_Май_Май_Дистанц." xfId="1546" xr:uid="{00000000-0005-0000-0000-000009060000}"/>
    <cellStyle name="_Январь_Апрель_Май_Май_Индив." xfId="1547" xr:uid="{00000000-0005-0000-0000-00000A060000}"/>
    <cellStyle name="_Январь_Апрель_Май_Май_Индив._БЕЛ" xfId="1548" xr:uid="{00000000-0005-0000-0000-00000B060000}"/>
    <cellStyle name="_Январь_Апрель_Май_Май_Индив._РЕЧ" xfId="1549" xr:uid="{00000000-0005-0000-0000-00000C060000}"/>
    <cellStyle name="_Январь_Апрель_Май_Май_Июнь" xfId="1550" xr:uid="{00000000-0005-0000-0000-00000D060000}"/>
    <cellStyle name="_Январь_Апрель_Май_Май_Июнь_Август" xfId="1551" xr:uid="{00000000-0005-0000-0000-00000E060000}"/>
    <cellStyle name="_Январь_Апрель_Май_Май_Июнь_Дистанц." xfId="1552" xr:uid="{00000000-0005-0000-0000-00000F060000}"/>
    <cellStyle name="_Январь_Апрель_Май_Май_Июнь_Индив." xfId="1553" xr:uid="{00000000-0005-0000-0000-000010060000}"/>
    <cellStyle name="_Январь_Апрель_Май_Май_Июнь_КБУ" xfId="1554" xr:uid="{00000000-0005-0000-0000-000011060000}"/>
    <cellStyle name="_Январь_Апрель_Май_Май_КБУ" xfId="1555" xr:uid="{00000000-0005-0000-0000-000012060000}"/>
    <cellStyle name="_Январь_Апрель_Май_Май_КРН" xfId="1556" xr:uid="{00000000-0005-0000-0000-000013060000}"/>
    <cellStyle name="_Январь_Апрель_Май_Май_ОПШ" xfId="1557" xr:uid="{00000000-0005-0000-0000-000014060000}"/>
    <cellStyle name="_Январь_Апрель_Май_Май_СР" xfId="1558" xr:uid="{00000000-0005-0000-0000-000015060000}"/>
    <cellStyle name="_Январь_Апрель_Май_ОПШ" xfId="1559" xr:uid="{00000000-0005-0000-0000-000016060000}"/>
    <cellStyle name="_Январь_Апрель_Май_РЕЧ" xfId="1560" xr:uid="{00000000-0005-0000-0000-000017060000}"/>
    <cellStyle name="_Январь_Апрель_Май_РЕЧ_БЕЛ" xfId="1561" xr:uid="{00000000-0005-0000-0000-000018060000}"/>
    <cellStyle name="_Январь_Апрель_Май_РЕЧ_РЕЧ" xfId="1562" xr:uid="{00000000-0005-0000-0000-000019060000}"/>
    <cellStyle name="_Январь_Апрель_Май_СИ" xfId="1563" xr:uid="{00000000-0005-0000-0000-00001A060000}"/>
    <cellStyle name="_Январь_Апрель_Май_СИ_БЕЛ" xfId="1564" xr:uid="{00000000-0005-0000-0000-00001B060000}"/>
    <cellStyle name="_Январь_Апрель_Май_СИ_РЕЧ" xfId="1565" xr:uid="{00000000-0005-0000-0000-00001C060000}"/>
    <cellStyle name="_Январь_Апрель_Май_СР" xfId="1566" xr:uid="{00000000-0005-0000-0000-00001D060000}"/>
    <cellStyle name="_Январь_Апрель_Май_СУБД" xfId="1567" xr:uid="{00000000-0005-0000-0000-00001E060000}"/>
    <cellStyle name="_Январь_Апрель_Май_СУБД_БЕЛ" xfId="1568" xr:uid="{00000000-0005-0000-0000-00001F060000}"/>
    <cellStyle name="_Январь_Апрель_Май_СУБД_РЕЧ" xfId="1569" xr:uid="{00000000-0005-0000-0000-000020060000}"/>
    <cellStyle name="_Январь_Апрель_НТ" xfId="1570" xr:uid="{00000000-0005-0000-0000-000021060000}"/>
    <cellStyle name="_Январь_Апрель_НТ_БЕЛ" xfId="1571" xr:uid="{00000000-0005-0000-0000-000022060000}"/>
    <cellStyle name="_Январь_Апрель_НТ_РЕЧ" xfId="1572" xr:uid="{00000000-0005-0000-0000-000023060000}"/>
    <cellStyle name="_Январь_Апрель_ОПШ" xfId="1573" xr:uid="{00000000-0005-0000-0000-000024060000}"/>
    <cellStyle name="_Январь_Апрель_Офис" xfId="1574" xr:uid="{00000000-0005-0000-0000-000025060000}"/>
    <cellStyle name="_Январь_Апрель_Офис_БЕЛ" xfId="1575" xr:uid="{00000000-0005-0000-0000-000026060000}"/>
    <cellStyle name="_Январь_Апрель_Офис_РЕЧ" xfId="1576" xr:uid="{00000000-0005-0000-0000-000027060000}"/>
    <cellStyle name="_Январь_Апрель_РЕЧ" xfId="1577" xr:uid="{00000000-0005-0000-0000-000028060000}"/>
    <cellStyle name="_Январь_Апрель_РЕЧ_БЕЛ" xfId="1578" xr:uid="{00000000-0005-0000-0000-000029060000}"/>
    <cellStyle name="_Январь_Апрель_РЕЧ_РЕЧ" xfId="1579" xr:uid="{00000000-0005-0000-0000-00002A060000}"/>
    <cellStyle name="_Январь_Апрель_СИ" xfId="1580" xr:uid="{00000000-0005-0000-0000-00002B060000}"/>
    <cellStyle name="_Январь_Апрель_СИ_БЕЛ" xfId="1581" xr:uid="{00000000-0005-0000-0000-00002C060000}"/>
    <cellStyle name="_Январь_Апрель_СИ_РЕЧ" xfId="1582" xr:uid="{00000000-0005-0000-0000-00002D060000}"/>
    <cellStyle name="_Январь_Апрель_СИС" xfId="1583" xr:uid="{00000000-0005-0000-0000-00002E060000}"/>
    <cellStyle name="_Январь_Апрель_СИС_БЕЛ" xfId="1584" xr:uid="{00000000-0005-0000-0000-00002F060000}"/>
    <cellStyle name="_Январь_Апрель_СИС_РЕЧ" xfId="1585" xr:uid="{00000000-0005-0000-0000-000030060000}"/>
    <cellStyle name="_Январь_Апрель_СР" xfId="1586" xr:uid="{00000000-0005-0000-0000-000031060000}"/>
    <cellStyle name="_Январь_Апрель_СУБД" xfId="1587" xr:uid="{00000000-0005-0000-0000-000032060000}"/>
    <cellStyle name="_Январь_Апрель_СУБД_БЕЛ" xfId="1588" xr:uid="{00000000-0005-0000-0000-000033060000}"/>
    <cellStyle name="_Январь_Апрель_СУБД_РЕЧ" xfId="1589" xr:uid="{00000000-0005-0000-0000-000034060000}"/>
    <cellStyle name="_Январь_Апрель_ТЕК" xfId="1590" xr:uid="{00000000-0005-0000-0000-000035060000}"/>
    <cellStyle name="_Январь_Апрель_ТЕК_БЕЛ" xfId="1591" xr:uid="{00000000-0005-0000-0000-000036060000}"/>
    <cellStyle name="_Январь_Апрель_ТЕК_РЕЧ" xfId="1592" xr:uid="{00000000-0005-0000-0000-000037060000}"/>
    <cellStyle name="_Январь_Апрель_Февраль" xfId="1593" xr:uid="{00000000-0005-0000-0000-000038060000}"/>
    <cellStyle name="_Январь_Апрель_Февраль_Август" xfId="1594" xr:uid="{00000000-0005-0000-0000-000039060000}"/>
    <cellStyle name="_Январь_Апрель_Февраль_Август_Дистанц." xfId="1595" xr:uid="{00000000-0005-0000-0000-00003A060000}"/>
    <cellStyle name="_Январь_Апрель_Февраль_Август_Индив." xfId="1596" xr:uid="{00000000-0005-0000-0000-00003B060000}"/>
    <cellStyle name="_Январь_Апрель_Февраль_АКАД" xfId="1597" xr:uid="{00000000-0005-0000-0000-00003C060000}"/>
    <cellStyle name="_Январь_Апрель_Февраль_АКАД_БЕЛ" xfId="1598" xr:uid="{00000000-0005-0000-0000-00003D060000}"/>
    <cellStyle name="_Январь_Апрель_Февраль_АКАД_РЕЧ" xfId="1599" xr:uid="{00000000-0005-0000-0000-00003E060000}"/>
    <cellStyle name="_Январь_Апрель_Февраль_Б9560" xfId="1600" xr:uid="{00000000-0005-0000-0000-00003F060000}"/>
    <cellStyle name="_Январь_Апрель_Февраль_Б9560_БЕЛ" xfId="1601" xr:uid="{00000000-0005-0000-0000-000040060000}"/>
    <cellStyle name="_Январь_Апрель_Февраль_Б9560_РЕЧ" xfId="1602" xr:uid="{00000000-0005-0000-0000-000041060000}"/>
    <cellStyle name="_Январь_Апрель_Февраль_БЕЛ" xfId="1603" xr:uid="{00000000-0005-0000-0000-000042060000}"/>
    <cellStyle name="_Январь_Апрель_Февраль_БИНТ" xfId="1604" xr:uid="{00000000-0005-0000-0000-000043060000}"/>
    <cellStyle name="_Январь_Апрель_Февраль_БИНТ_БЕЛ" xfId="1605" xr:uid="{00000000-0005-0000-0000-000044060000}"/>
    <cellStyle name="_Январь_Апрель_Февраль_БИНТ_РЕЧ" xfId="1606" xr:uid="{00000000-0005-0000-0000-000045060000}"/>
    <cellStyle name="_Январь_Апрель_Февраль_БУХ" xfId="1607" xr:uid="{00000000-0005-0000-0000-000046060000}"/>
    <cellStyle name="_Январь_Апрель_Февраль_БУХ_БЕЛ" xfId="1608" xr:uid="{00000000-0005-0000-0000-000047060000}"/>
    <cellStyle name="_Январь_Апрель_Февраль_БУХ_РЕЧ" xfId="1609" xr:uid="{00000000-0005-0000-0000-000048060000}"/>
    <cellStyle name="_Январь_Апрель_Февраль_ВЕБДИЗ" xfId="1610" xr:uid="{00000000-0005-0000-0000-000049060000}"/>
    <cellStyle name="_Январь_Апрель_Февраль_ВЕБМАСТ" xfId="1611" xr:uid="{00000000-0005-0000-0000-00004A060000}"/>
    <cellStyle name="_Январь_Апрель_Февраль_ВЕБМАСТ_БЕЛ" xfId="1612" xr:uid="{00000000-0005-0000-0000-00004B060000}"/>
    <cellStyle name="_Январь_Апрель_Февраль_ВЕБМАСТ_РЕЧ" xfId="1613" xr:uid="{00000000-0005-0000-0000-00004C060000}"/>
    <cellStyle name="_Январь_Апрель_Февраль_Дети" xfId="1614" xr:uid="{00000000-0005-0000-0000-00004D060000}"/>
    <cellStyle name="_Январь_Апрель_Февраль_Дистанц." xfId="1615" xr:uid="{00000000-0005-0000-0000-00004E060000}"/>
    <cellStyle name="_Январь_Апрель_Февраль_Индив." xfId="1616" xr:uid="{00000000-0005-0000-0000-00004F060000}"/>
    <cellStyle name="_Январь_Апрель_Февраль_Индив._БЕЛ" xfId="1617" xr:uid="{00000000-0005-0000-0000-000050060000}"/>
    <cellStyle name="_Январь_Апрель_Февраль_Индив._РЕЧ" xfId="1618" xr:uid="{00000000-0005-0000-0000-000051060000}"/>
    <cellStyle name="_Январь_Апрель_Февраль_Июль" xfId="1619" xr:uid="{00000000-0005-0000-0000-000052060000}"/>
    <cellStyle name="_Январь_Апрель_Февраль_Июль_Август" xfId="1620" xr:uid="{00000000-0005-0000-0000-000053060000}"/>
    <cellStyle name="_Январь_Апрель_Февраль_Июль_Август_Дистанц." xfId="1621" xr:uid="{00000000-0005-0000-0000-000054060000}"/>
    <cellStyle name="_Январь_Апрель_Февраль_Июль_Август_Индив." xfId="1622" xr:uid="{00000000-0005-0000-0000-000055060000}"/>
    <cellStyle name="_Январь_Апрель_Февраль_Июль_БЕЛ" xfId="1623" xr:uid="{00000000-0005-0000-0000-000056060000}"/>
    <cellStyle name="_Январь_Апрель_Февраль_Июль_БИНТ" xfId="1624" xr:uid="{00000000-0005-0000-0000-000057060000}"/>
    <cellStyle name="_Январь_Апрель_Февраль_Июль_БИНТ_БЕЛ" xfId="1625" xr:uid="{00000000-0005-0000-0000-000058060000}"/>
    <cellStyle name="_Январь_Апрель_Февраль_Июль_БИНТ_РЕЧ" xfId="1626" xr:uid="{00000000-0005-0000-0000-000059060000}"/>
    <cellStyle name="_Январь_Апрель_Февраль_Июль_ВЕБДИЗ" xfId="1627" xr:uid="{00000000-0005-0000-0000-00005A060000}"/>
    <cellStyle name="_Январь_Апрель_Февраль_Июль_ВЕБМАСТ" xfId="1628" xr:uid="{00000000-0005-0000-0000-00005B060000}"/>
    <cellStyle name="_Январь_Апрель_Февраль_Июль_ВЕБМАСТ_БЕЛ" xfId="1629" xr:uid="{00000000-0005-0000-0000-00005C060000}"/>
    <cellStyle name="_Январь_Апрель_Февраль_Июль_ВЕБМАСТ_РЕЧ" xfId="1630" xr:uid="{00000000-0005-0000-0000-00005D060000}"/>
    <cellStyle name="_Январь_Апрель_Февраль_Июль_Дети" xfId="1631" xr:uid="{00000000-0005-0000-0000-00005E060000}"/>
    <cellStyle name="_Январь_Апрель_Февраль_Июль_Дистанц." xfId="1632" xr:uid="{00000000-0005-0000-0000-00005F060000}"/>
    <cellStyle name="_Январь_Апрель_Февраль_Июль_Индив." xfId="1633" xr:uid="{00000000-0005-0000-0000-000060060000}"/>
    <cellStyle name="_Январь_Апрель_Февраль_Июль_Индив._БЕЛ" xfId="1634" xr:uid="{00000000-0005-0000-0000-000061060000}"/>
    <cellStyle name="_Январь_Апрель_Февраль_Июль_Индив._РЕЧ" xfId="1635" xr:uid="{00000000-0005-0000-0000-000062060000}"/>
    <cellStyle name="_Январь_Апрель_Февраль_Июль_Июнь" xfId="1636" xr:uid="{00000000-0005-0000-0000-000063060000}"/>
    <cellStyle name="_Январь_Апрель_Февраль_Июль_Июнь_Август" xfId="1637" xr:uid="{00000000-0005-0000-0000-000064060000}"/>
    <cellStyle name="_Январь_Апрель_Февраль_Июль_Июнь_Дистанц." xfId="1638" xr:uid="{00000000-0005-0000-0000-000065060000}"/>
    <cellStyle name="_Январь_Апрель_Февраль_Июль_Июнь_Индив." xfId="1639" xr:uid="{00000000-0005-0000-0000-000066060000}"/>
    <cellStyle name="_Январь_Апрель_Февраль_Июль_Июнь_КБУ" xfId="1640" xr:uid="{00000000-0005-0000-0000-000067060000}"/>
    <cellStyle name="_Январь_Апрель_Февраль_Июль_КБУ" xfId="1641" xr:uid="{00000000-0005-0000-0000-000068060000}"/>
    <cellStyle name="_Январь_Апрель_Февраль_Июль_КРН" xfId="1642" xr:uid="{00000000-0005-0000-0000-000069060000}"/>
    <cellStyle name="_Январь_Апрель_Февраль_Июль_ОПШ" xfId="1643" xr:uid="{00000000-0005-0000-0000-00006A060000}"/>
    <cellStyle name="_Январь_Апрель_Февраль_Июль_СР" xfId="1644" xr:uid="{00000000-0005-0000-0000-00006B060000}"/>
    <cellStyle name="_Январь_Апрель_Февраль_Июнь" xfId="1645" xr:uid="{00000000-0005-0000-0000-00006C060000}"/>
    <cellStyle name="_Январь_Апрель_Февраль_Июнь_1" xfId="1646" xr:uid="{00000000-0005-0000-0000-00006D060000}"/>
    <cellStyle name="_Январь_Апрель_Февраль_Июнь_1_Август" xfId="1647" xr:uid="{00000000-0005-0000-0000-00006E060000}"/>
    <cellStyle name="_Январь_Апрель_Февраль_Июнь_1_Дистанц." xfId="1648" xr:uid="{00000000-0005-0000-0000-00006F060000}"/>
    <cellStyle name="_Январь_Апрель_Февраль_Июнь_1_Индив." xfId="1649" xr:uid="{00000000-0005-0000-0000-000070060000}"/>
    <cellStyle name="_Январь_Апрель_Февраль_Июнь_1_КБУ" xfId="1650" xr:uid="{00000000-0005-0000-0000-000071060000}"/>
    <cellStyle name="_Январь_Апрель_Февраль_Июнь_Август" xfId="1651" xr:uid="{00000000-0005-0000-0000-000072060000}"/>
    <cellStyle name="_Январь_Апрель_Февраль_Июнь_Август_Дистанц." xfId="1652" xr:uid="{00000000-0005-0000-0000-000073060000}"/>
    <cellStyle name="_Январь_Апрель_Февраль_Июнь_Август_Индив." xfId="1653" xr:uid="{00000000-0005-0000-0000-000074060000}"/>
    <cellStyle name="_Январь_Апрель_Февраль_Июнь_БЕЛ" xfId="1654" xr:uid="{00000000-0005-0000-0000-000075060000}"/>
    <cellStyle name="_Январь_Апрель_Февраль_Июнь_БИНТ" xfId="1655" xr:uid="{00000000-0005-0000-0000-000076060000}"/>
    <cellStyle name="_Январь_Апрель_Февраль_Июнь_БИНТ_БЕЛ" xfId="1656" xr:uid="{00000000-0005-0000-0000-000077060000}"/>
    <cellStyle name="_Январь_Апрель_Февраль_Июнь_БИНТ_РЕЧ" xfId="1657" xr:uid="{00000000-0005-0000-0000-000078060000}"/>
    <cellStyle name="_Январь_Апрель_Февраль_Июнь_БУХ" xfId="1658" xr:uid="{00000000-0005-0000-0000-000079060000}"/>
    <cellStyle name="_Январь_Апрель_Февраль_Июнь_БУХ_БЕЛ" xfId="1659" xr:uid="{00000000-0005-0000-0000-00007A060000}"/>
    <cellStyle name="_Январь_Апрель_Февраль_Июнь_БУХ_РЕЧ" xfId="1660" xr:uid="{00000000-0005-0000-0000-00007B060000}"/>
    <cellStyle name="_Январь_Апрель_Февраль_Июнь_ВЕБДИЗ" xfId="1661" xr:uid="{00000000-0005-0000-0000-00007C060000}"/>
    <cellStyle name="_Январь_Апрель_Февраль_Июнь_ВЕБМАСТ" xfId="1662" xr:uid="{00000000-0005-0000-0000-00007D060000}"/>
    <cellStyle name="_Январь_Апрель_Февраль_Июнь_ВЕБМАСТ_БЕЛ" xfId="1663" xr:uid="{00000000-0005-0000-0000-00007E060000}"/>
    <cellStyle name="_Январь_Апрель_Февраль_Июнь_ВЕБМАСТ_РЕЧ" xfId="1664" xr:uid="{00000000-0005-0000-0000-00007F060000}"/>
    <cellStyle name="_Январь_Апрель_Февраль_Июнь_Дети" xfId="1665" xr:uid="{00000000-0005-0000-0000-000080060000}"/>
    <cellStyle name="_Январь_Апрель_Февраль_Июнь_Дистанц." xfId="1666" xr:uid="{00000000-0005-0000-0000-000081060000}"/>
    <cellStyle name="_Январь_Апрель_Февраль_Июнь_Индив." xfId="1667" xr:uid="{00000000-0005-0000-0000-000082060000}"/>
    <cellStyle name="_Январь_Апрель_Февраль_Июнь_Индив._БЕЛ" xfId="1668" xr:uid="{00000000-0005-0000-0000-000083060000}"/>
    <cellStyle name="_Январь_Апрель_Февраль_Июнь_Индив._РЕЧ" xfId="1669" xr:uid="{00000000-0005-0000-0000-000084060000}"/>
    <cellStyle name="_Январь_Апрель_Февраль_Июнь_Июнь" xfId="1670" xr:uid="{00000000-0005-0000-0000-000085060000}"/>
    <cellStyle name="_Январь_Апрель_Февраль_Июнь_Июнь_Август" xfId="1671" xr:uid="{00000000-0005-0000-0000-000086060000}"/>
    <cellStyle name="_Январь_Апрель_Февраль_Июнь_Июнь_Дистанц." xfId="1672" xr:uid="{00000000-0005-0000-0000-000087060000}"/>
    <cellStyle name="_Январь_Апрель_Февраль_Июнь_Июнь_Индив." xfId="1673" xr:uid="{00000000-0005-0000-0000-000088060000}"/>
    <cellStyle name="_Январь_Апрель_Февраль_Июнь_Июнь_КБУ" xfId="1674" xr:uid="{00000000-0005-0000-0000-000089060000}"/>
    <cellStyle name="_Январь_Апрель_Февраль_Июнь_КБУ" xfId="1675" xr:uid="{00000000-0005-0000-0000-00008A060000}"/>
    <cellStyle name="_Январь_Апрель_Февраль_Июнь_КРН" xfId="1676" xr:uid="{00000000-0005-0000-0000-00008B060000}"/>
    <cellStyle name="_Январь_Апрель_Февраль_Июнь_ОПШ" xfId="1677" xr:uid="{00000000-0005-0000-0000-00008C060000}"/>
    <cellStyle name="_Январь_Апрель_Февраль_Июнь_СР" xfId="1678" xr:uid="{00000000-0005-0000-0000-00008D060000}"/>
    <cellStyle name="_Январь_Апрель_Февраль_КБУ" xfId="1679" xr:uid="{00000000-0005-0000-0000-00008E060000}"/>
    <cellStyle name="_Январь_Апрель_Февраль_КРН" xfId="1680" xr:uid="{00000000-0005-0000-0000-00008F060000}"/>
    <cellStyle name="_Январь_Апрель_Февраль_Май" xfId="1681" xr:uid="{00000000-0005-0000-0000-000090060000}"/>
    <cellStyle name="_Январь_Апрель_Февраль_Май_Август" xfId="1682" xr:uid="{00000000-0005-0000-0000-000091060000}"/>
    <cellStyle name="_Январь_Апрель_Февраль_Май_Август_Дистанц." xfId="1683" xr:uid="{00000000-0005-0000-0000-000092060000}"/>
    <cellStyle name="_Январь_Апрель_Февраль_Май_Август_Индив." xfId="1684" xr:uid="{00000000-0005-0000-0000-000093060000}"/>
    <cellStyle name="_Январь_Апрель_Февраль_Май_БЕЛ" xfId="1685" xr:uid="{00000000-0005-0000-0000-000094060000}"/>
    <cellStyle name="_Январь_Апрель_Февраль_Май_БИНТ" xfId="1686" xr:uid="{00000000-0005-0000-0000-000095060000}"/>
    <cellStyle name="_Январь_Апрель_Февраль_Май_БИНТ_БЕЛ" xfId="1687" xr:uid="{00000000-0005-0000-0000-000096060000}"/>
    <cellStyle name="_Январь_Апрель_Февраль_Май_БИНТ_РЕЧ" xfId="1688" xr:uid="{00000000-0005-0000-0000-000097060000}"/>
    <cellStyle name="_Январь_Апрель_Февраль_Май_ВЕБДИЗ" xfId="1689" xr:uid="{00000000-0005-0000-0000-000098060000}"/>
    <cellStyle name="_Январь_Апрель_Февраль_Май_ВЕБМАСТ" xfId="1690" xr:uid="{00000000-0005-0000-0000-000099060000}"/>
    <cellStyle name="_Январь_Апрель_Февраль_Май_ВЕБМАСТ_БЕЛ" xfId="1691" xr:uid="{00000000-0005-0000-0000-00009A060000}"/>
    <cellStyle name="_Январь_Апрель_Февраль_Май_ВЕБМАСТ_РЕЧ" xfId="1692" xr:uid="{00000000-0005-0000-0000-00009B060000}"/>
    <cellStyle name="_Январь_Апрель_Февраль_Май_Дети" xfId="1693" xr:uid="{00000000-0005-0000-0000-00009C060000}"/>
    <cellStyle name="_Январь_Апрель_Февраль_Май_Дистанц." xfId="1694" xr:uid="{00000000-0005-0000-0000-00009D060000}"/>
    <cellStyle name="_Январь_Апрель_Февраль_Май_Индив." xfId="1695" xr:uid="{00000000-0005-0000-0000-00009E060000}"/>
    <cellStyle name="_Январь_Апрель_Февраль_Май_Индив._БЕЛ" xfId="1696" xr:uid="{00000000-0005-0000-0000-00009F060000}"/>
    <cellStyle name="_Январь_Апрель_Февраль_Май_Индив._РЕЧ" xfId="1697" xr:uid="{00000000-0005-0000-0000-0000A0060000}"/>
    <cellStyle name="_Январь_Апрель_Февраль_Май_Июнь" xfId="1698" xr:uid="{00000000-0005-0000-0000-0000A1060000}"/>
    <cellStyle name="_Январь_Апрель_Февраль_Май_Июнь_Август" xfId="1699" xr:uid="{00000000-0005-0000-0000-0000A2060000}"/>
    <cellStyle name="_Январь_Апрель_Февраль_Май_Июнь_Дистанц." xfId="1700" xr:uid="{00000000-0005-0000-0000-0000A3060000}"/>
    <cellStyle name="_Январь_Апрель_Февраль_Май_Июнь_Индив." xfId="1701" xr:uid="{00000000-0005-0000-0000-0000A4060000}"/>
    <cellStyle name="_Январь_Апрель_Февраль_Май_Июнь_КБУ" xfId="1702" xr:uid="{00000000-0005-0000-0000-0000A5060000}"/>
    <cellStyle name="_Январь_Апрель_Февраль_Май_КБУ" xfId="1703" xr:uid="{00000000-0005-0000-0000-0000A6060000}"/>
    <cellStyle name="_Январь_Апрель_Февраль_Май_КРН" xfId="1704" xr:uid="{00000000-0005-0000-0000-0000A7060000}"/>
    <cellStyle name="_Январь_Апрель_Февраль_Май_ОПШ" xfId="1705" xr:uid="{00000000-0005-0000-0000-0000A8060000}"/>
    <cellStyle name="_Январь_Апрель_Февраль_Май_СР" xfId="1706" xr:uid="{00000000-0005-0000-0000-0000A9060000}"/>
    <cellStyle name="_Январь_Апрель_Февраль_ОПШ" xfId="1707" xr:uid="{00000000-0005-0000-0000-0000AA060000}"/>
    <cellStyle name="_Январь_Апрель_Февраль_РЕЧ" xfId="1708" xr:uid="{00000000-0005-0000-0000-0000AB060000}"/>
    <cellStyle name="_Январь_Апрель_Февраль_РЕЧ_БЕЛ" xfId="1709" xr:uid="{00000000-0005-0000-0000-0000AC060000}"/>
    <cellStyle name="_Январь_Апрель_Февраль_РЕЧ_РЕЧ" xfId="1710" xr:uid="{00000000-0005-0000-0000-0000AD060000}"/>
    <cellStyle name="_Январь_Апрель_Февраль_СИ" xfId="1711" xr:uid="{00000000-0005-0000-0000-0000AE060000}"/>
    <cellStyle name="_Январь_Апрель_Февраль_СИ_БЕЛ" xfId="1712" xr:uid="{00000000-0005-0000-0000-0000AF060000}"/>
    <cellStyle name="_Январь_Апрель_Февраль_СИ_РЕЧ" xfId="1713" xr:uid="{00000000-0005-0000-0000-0000B0060000}"/>
    <cellStyle name="_Январь_Апрель_Февраль_СР" xfId="1714" xr:uid="{00000000-0005-0000-0000-0000B1060000}"/>
    <cellStyle name="_Январь_Апрель_Февраль_СУБД" xfId="1715" xr:uid="{00000000-0005-0000-0000-0000B2060000}"/>
    <cellStyle name="_Январь_Апрель_Февраль_СУБД_БЕЛ" xfId="1716" xr:uid="{00000000-0005-0000-0000-0000B3060000}"/>
    <cellStyle name="_Январь_Апрель_Февраль_СУБД_РЕЧ" xfId="1717" xr:uid="{00000000-0005-0000-0000-0000B4060000}"/>
    <cellStyle name="_Январь_Апрель_ФШ" xfId="1718" xr:uid="{00000000-0005-0000-0000-0000B5060000}"/>
    <cellStyle name="_Январь_Апрель_ФШ_БЕЛ" xfId="1719" xr:uid="{00000000-0005-0000-0000-0000B6060000}"/>
    <cellStyle name="_Январь_Апрель_ФШ_РЕЧ" xfId="1720" xr:uid="{00000000-0005-0000-0000-0000B7060000}"/>
    <cellStyle name="_Январь_Б9560" xfId="1721" xr:uid="{00000000-0005-0000-0000-0000B8060000}"/>
    <cellStyle name="_Январь_Б9560_БЕЛ" xfId="1722" xr:uid="{00000000-0005-0000-0000-0000B9060000}"/>
    <cellStyle name="_Январь_Б9560_РЕЧ" xfId="1723" xr:uid="{00000000-0005-0000-0000-0000BA060000}"/>
    <cellStyle name="_Январь_БЕЛ" xfId="1724" xr:uid="{00000000-0005-0000-0000-0000BB060000}"/>
    <cellStyle name="_Январь_БЕЛ_БЕЛ" xfId="1725" xr:uid="{00000000-0005-0000-0000-0000BC060000}"/>
    <cellStyle name="_Январь_БЕЛ_РЕЧ" xfId="1726" xr:uid="{00000000-0005-0000-0000-0000BD060000}"/>
    <cellStyle name="_Январь_БИНТ" xfId="1727" xr:uid="{00000000-0005-0000-0000-0000BE060000}"/>
    <cellStyle name="_Январь_БИНТ_БЕЛ" xfId="1728" xr:uid="{00000000-0005-0000-0000-0000BF060000}"/>
    <cellStyle name="_Январь_БИНТ_РЕЧ" xfId="1729" xr:uid="{00000000-0005-0000-0000-0000C0060000}"/>
    <cellStyle name="_Январь_БУХ" xfId="1730" xr:uid="{00000000-0005-0000-0000-0000C1060000}"/>
    <cellStyle name="_Январь_БУХ_БЕЛ" xfId="1731" xr:uid="{00000000-0005-0000-0000-0000C2060000}"/>
    <cellStyle name="_Январь_БУХ_РЕЧ" xfId="1732" xr:uid="{00000000-0005-0000-0000-0000C3060000}"/>
    <cellStyle name="_Январь_ВЕБДИЗ" xfId="1733" xr:uid="{00000000-0005-0000-0000-0000C4060000}"/>
    <cellStyle name="_Январь_ВЕБДИЗ_БЕЛ" xfId="1734" xr:uid="{00000000-0005-0000-0000-0000C5060000}"/>
    <cellStyle name="_Январь_ВЕБДИЗ_РЕЧ" xfId="1735" xr:uid="{00000000-0005-0000-0000-0000C6060000}"/>
    <cellStyle name="_Январь_ВЕБМАСТ" xfId="1736" xr:uid="{00000000-0005-0000-0000-0000C7060000}"/>
    <cellStyle name="_Январь_ВЕБМАСТ_БЕЛ" xfId="1737" xr:uid="{00000000-0005-0000-0000-0000C8060000}"/>
    <cellStyle name="_Январь_ВЕБМАСТ_РЕЧ" xfId="1738" xr:uid="{00000000-0005-0000-0000-0000C9060000}"/>
    <cellStyle name="_Январь_ВУЕ" xfId="1739" xr:uid="{00000000-0005-0000-0000-0000CA060000}"/>
    <cellStyle name="_Январь_ВУЕ_БЕЛ" xfId="1740" xr:uid="{00000000-0005-0000-0000-0000CB060000}"/>
    <cellStyle name="_Январь_ВУЕ_РЕЧ" xfId="1741" xr:uid="{00000000-0005-0000-0000-0000CC060000}"/>
    <cellStyle name="_Январь_Дети" xfId="1742" xr:uid="{00000000-0005-0000-0000-0000CD060000}"/>
    <cellStyle name="_Январь_Дети_БЕЛ" xfId="1743" xr:uid="{00000000-0005-0000-0000-0000CE060000}"/>
    <cellStyle name="_Январь_Дети_РЕЧ" xfId="1744" xr:uid="{00000000-0005-0000-0000-0000CF060000}"/>
    <cellStyle name="_Январь_Дистанц." xfId="1745" xr:uid="{00000000-0005-0000-0000-0000D0060000}"/>
    <cellStyle name="_Январь_Заявление" xfId="1746" xr:uid="{00000000-0005-0000-0000-0000D1060000}"/>
    <cellStyle name="_Январь_Заявление_БЕЛ" xfId="1747" xr:uid="{00000000-0005-0000-0000-0000D2060000}"/>
    <cellStyle name="_Январь_Заявление_РЕЧ" xfId="1748" xr:uid="{00000000-0005-0000-0000-0000D3060000}"/>
    <cellStyle name="_Январь_Индив." xfId="1749" xr:uid="{00000000-0005-0000-0000-0000D4060000}"/>
    <cellStyle name="_Январь_Индив._БЕЛ" xfId="1750" xr:uid="{00000000-0005-0000-0000-0000D5060000}"/>
    <cellStyle name="_Январь_Индив._РЕЧ" xfId="1751" xr:uid="{00000000-0005-0000-0000-0000D6060000}"/>
    <cellStyle name="_Январь_ИНТ" xfId="1752" xr:uid="{00000000-0005-0000-0000-0000D7060000}"/>
    <cellStyle name="_Январь_ИНТ_БЕЛ" xfId="1753" xr:uid="{00000000-0005-0000-0000-0000D8060000}"/>
    <cellStyle name="_Январь_ИНТ_РЕЧ" xfId="1754" xr:uid="{00000000-0005-0000-0000-0000D9060000}"/>
    <cellStyle name="_Январь_Июль" xfId="1755" xr:uid="{00000000-0005-0000-0000-0000DA060000}"/>
    <cellStyle name="_Январь_Июль_Август" xfId="1756" xr:uid="{00000000-0005-0000-0000-0000DB060000}"/>
    <cellStyle name="_Январь_Июль_Август_Дистанц." xfId="1757" xr:uid="{00000000-0005-0000-0000-0000DC060000}"/>
    <cellStyle name="_Январь_Июль_Август_Индив." xfId="1758" xr:uid="{00000000-0005-0000-0000-0000DD060000}"/>
    <cellStyle name="_Январь_Июль_БЕЛ" xfId="1759" xr:uid="{00000000-0005-0000-0000-0000DE060000}"/>
    <cellStyle name="_Январь_Июль_БИНТ" xfId="1760" xr:uid="{00000000-0005-0000-0000-0000DF060000}"/>
    <cellStyle name="_Январь_Июль_БИНТ_БЕЛ" xfId="1761" xr:uid="{00000000-0005-0000-0000-0000E0060000}"/>
    <cellStyle name="_Январь_Июль_БИНТ_РЕЧ" xfId="1762" xr:uid="{00000000-0005-0000-0000-0000E1060000}"/>
    <cellStyle name="_Январь_Июль_ВЕБДИЗ" xfId="1763" xr:uid="{00000000-0005-0000-0000-0000E2060000}"/>
    <cellStyle name="_Январь_Июль_ВЕБМАСТ" xfId="1764" xr:uid="{00000000-0005-0000-0000-0000E3060000}"/>
    <cellStyle name="_Январь_Июль_ВЕБМАСТ_БЕЛ" xfId="1765" xr:uid="{00000000-0005-0000-0000-0000E4060000}"/>
    <cellStyle name="_Январь_Июль_ВЕБМАСТ_РЕЧ" xfId="1766" xr:uid="{00000000-0005-0000-0000-0000E5060000}"/>
    <cellStyle name="_Январь_Июль_Дети" xfId="1767" xr:uid="{00000000-0005-0000-0000-0000E6060000}"/>
    <cellStyle name="_Январь_Июль_Дистанц." xfId="1768" xr:uid="{00000000-0005-0000-0000-0000E7060000}"/>
    <cellStyle name="_Январь_Июль_Индив." xfId="1769" xr:uid="{00000000-0005-0000-0000-0000E8060000}"/>
    <cellStyle name="_Январь_Июль_Индив._БЕЛ" xfId="1770" xr:uid="{00000000-0005-0000-0000-0000E9060000}"/>
    <cellStyle name="_Январь_Июль_Индив._РЕЧ" xfId="1771" xr:uid="{00000000-0005-0000-0000-0000EA060000}"/>
    <cellStyle name="_Январь_Июль_Июнь" xfId="1772" xr:uid="{00000000-0005-0000-0000-0000EB060000}"/>
    <cellStyle name="_Январь_Июль_Июнь_Август" xfId="1773" xr:uid="{00000000-0005-0000-0000-0000EC060000}"/>
    <cellStyle name="_Январь_Июль_Июнь_Дистанц." xfId="1774" xr:uid="{00000000-0005-0000-0000-0000ED060000}"/>
    <cellStyle name="_Январь_Июль_Июнь_Индив." xfId="1775" xr:uid="{00000000-0005-0000-0000-0000EE060000}"/>
    <cellStyle name="_Январь_Июль_Июнь_КБУ" xfId="1776" xr:uid="{00000000-0005-0000-0000-0000EF060000}"/>
    <cellStyle name="_Январь_Июль_КБУ" xfId="1777" xr:uid="{00000000-0005-0000-0000-0000F0060000}"/>
    <cellStyle name="_Январь_Июль_КРН" xfId="1778" xr:uid="{00000000-0005-0000-0000-0000F1060000}"/>
    <cellStyle name="_Январь_Июль_ОПШ" xfId="1779" xr:uid="{00000000-0005-0000-0000-0000F2060000}"/>
    <cellStyle name="_Январь_Июль_СР" xfId="1780" xr:uid="{00000000-0005-0000-0000-0000F3060000}"/>
    <cellStyle name="_Январь_Июнь" xfId="1781" xr:uid="{00000000-0005-0000-0000-0000F4060000}"/>
    <cellStyle name="_Январь_Июнь_1" xfId="1782" xr:uid="{00000000-0005-0000-0000-0000F5060000}"/>
    <cellStyle name="_Январь_Июнь_1_Август" xfId="1783" xr:uid="{00000000-0005-0000-0000-0000F6060000}"/>
    <cellStyle name="_Январь_Июнь_1_Дистанц." xfId="1784" xr:uid="{00000000-0005-0000-0000-0000F7060000}"/>
    <cellStyle name="_Январь_Июнь_1_Индив." xfId="1785" xr:uid="{00000000-0005-0000-0000-0000F8060000}"/>
    <cellStyle name="_Январь_Июнь_1_КБУ" xfId="1786" xr:uid="{00000000-0005-0000-0000-0000F9060000}"/>
    <cellStyle name="_Январь_Июнь_Август" xfId="1787" xr:uid="{00000000-0005-0000-0000-0000FA060000}"/>
    <cellStyle name="_Январь_Июнь_Август_Дистанц." xfId="1788" xr:uid="{00000000-0005-0000-0000-0000FB060000}"/>
    <cellStyle name="_Январь_Июнь_Август_Индив." xfId="1789" xr:uid="{00000000-0005-0000-0000-0000FC060000}"/>
    <cellStyle name="_Январь_Июнь_БЕЛ" xfId="1790" xr:uid="{00000000-0005-0000-0000-0000FD060000}"/>
    <cellStyle name="_Январь_Июнь_БИНТ" xfId="1791" xr:uid="{00000000-0005-0000-0000-0000FE060000}"/>
    <cellStyle name="_Январь_Июнь_БИНТ_БЕЛ" xfId="1792" xr:uid="{00000000-0005-0000-0000-0000FF060000}"/>
    <cellStyle name="_Январь_Июнь_БИНТ_РЕЧ" xfId="1793" xr:uid="{00000000-0005-0000-0000-000000070000}"/>
    <cellStyle name="_Январь_Июнь_БУХ" xfId="1794" xr:uid="{00000000-0005-0000-0000-000001070000}"/>
    <cellStyle name="_Январь_Июнь_БУХ_БЕЛ" xfId="1795" xr:uid="{00000000-0005-0000-0000-000002070000}"/>
    <cellStyle name="_Январь_Июнь_БУХ_РЕЧ" xfId="1796" xr:uid="{00000000-0005-0000-0000-000003070000}"/>
    <cellStyle name="_Январь_Июнь_ВЕБДИЗ" xfId="1797" xr:uid="{00000000-0005-0000-0000-000004070000}"/>
    <cellStyle name="_Январь_Июнь_ВЕБМАСТ" xfId="1798" xr:uid="{00000000-0005-0000-0000-000005070000}"/>
    <cellStyle name="_Январь_Июнь_ВЕБМАСТ_БЕЛ" xfId="1799" xr:uid="{00000000-0005-0000-0000-000006070000}"/>
    <cellStyle name="_Январь_Июнь_ВЕБМАСТ_РЕЧ" xfId="1800" xr:uid="{00000000-0005-0000-0000-000007070000}"/>
    <cellStyle name="_Январь_Июнь_Дети" xfId="1801" xr:uid="{00000000-0005-0000-0000-000008070000}"/>
    <cellStyle name="_Январь_Июнь_Дистанц." xfId="1802" xr:uid="{00000000-0005-0000-0000-000009070000}"/>
    <cellStyle name="_Январь_Июнь_Индив." xfId="1803" xr:uid="{00000000-0005-0000-0000-00000A070000}"/>
    <cellStyle name="_Январь_Июнь_Индив._БЕЛ" xfId="1804" xr:uid="{00000000-0005-0000-0000-00000B070000}"/>
    <cellStyle name="_Январь_Июнь_Индив._РЕЧ" xfId="1805" xr:uid="{00000000-0005-0000-0000-00000C070000}"/>
    <cellStyle name="_Январь_Июнь_Июнь" xfId="1806" xr:uid="{00000000-0005-0000-0000-00000D070000}"/>
    <cellStyle name="_Январь_Июнь_Июнь_Август" xfId="1807" xr:uid="{00000000-0005-0000-0000-00000E070000}"/>
    <cellStyle name="_Январь_Июнь_Июнь_Дистанц." xfId="1808" xr:uid="{00000000-0005-0000-0000-00000F070000}"/>
    <cellStyle name="_Январь_Июнь_Июнь_Индив." xfId="1809" xr:uid="{00000000-0005-0000-0000-000010070000}"/>
    <cellStyle name="_Январь_Июнь_Июнь_КБУ" xfId="1810" xr:uid="{00000000-0005-0000-0000-000011070000}"/>
    <cellStyle name="_Январь_Июнь_КБУ" xfId="1811" xr:uid="{00000000-0005-0000-0000-000012070000}"/>
    <cellStyle name="_Январь_Июнь_КРН" xfId="1812" xr:uid="{00000000-0005-0000-0000-000013070000}"/>
    <cellStyle name="_Январь_Июнь_ОПШ" xfId="1813" xr:uid="{00000000-0005-0000-0000-000014070000}"/>
    <cellStyle name="_Январь_Июнь_СР" xfId="1814" xr:uid="{00000000-0005-0000-0000-000015070000}"/>
    <cellStyle name="_Январь_КБУ" xfId="1815" xr:uid="{00000000-0005-0000-0000-000016070000}"/>
    <cellStyle name="_Январь_КБУ_БЕЛ" xfId="1816" xr:uid="{00000000-0005-0000-0000-000017070000}"/>
    <cellStyle name="_Январь_КБУ_РЕЧ" xfId="1817" xr:uid="{00000000-0005-0000-0000-000018070000}"/>
    <cellStyle name="_Январь_Консультация" xfId="1818" xr:uid="{00000000-0005-0000-0000-000019070000}"/>
    <cellStyle name="_Январь_Консультация_БЕЛ" xfId="1819" xr:uid="{00000000-0005-0000-0000-00001A070000}"/>
    <cellStyle name="_Январь_Консультация_РЕЧ" xfId="1820" xr:uid="{00000000-0005-0000-0000-00001B070000}"/>
    <cellStyle name="_Январь_КРН" xfId="1821" xr:uid="{00000000-0005-0000-0000-00001C070000}"/>
    <cellStyle name="_Январь_КРН_БЕЛ" xfId="1822" xr:uid="{00000000-0005-0000-0000-00001D070000}"/>
    <cellStyle name="_Январь_КРН_РЕЧ" xfId="1823" xr:uid="{00000000-0005-0000-0000-00001E070000}"/>
    <cellStyle name="_Январь_ЛСХ" xfId="1824" xr:uid="{00000000-0005-0000-0000-00001F070000}"/>
    <cellStyle name="_Январь_ЛСХ_БЕЛ" xfId="1825" xr:uid="{00000000-0005-0000-0000-000020070000}"/>
    <cellStyle name="_Январь_ЛСХ_РЕЧ" xfId="1826" xr:uid="{00000000-0005-0000-0000-000021070000}"/>
    <cellStyle name="_Январь_Май" xfId="1827" xr:uid="{00000000-0005-0000-0000-000022070000}"/>
    <cellStyle name="_Январь_Май_1" xfId="1828" xr:uid="{00000000-0005-0000-0000-000023070000}"/>
    <cellStyle name="_Январь_Май_1_Август" xfId="1829" xr:uid="{00000000-0005-0000-0000-000024070000}"/>
    <cellStyle name="_Январь_Май_1_Август_Дистанц." xfId="1830" xr:uid="{00000000-0005-0000-0000-000025070000}"/>
    <cellStyle name="_Январь_Май_1_Август_Индив." xfId="1831" xr:uid="{00000000-0005-0000-0000-000026070000}"/>
    <cellStyle name="_Январь_Май_1_БЕЛ" xfId="1832" xr:uid="{00000000-0005-0000-0000-000027070000}"/>
    <cellStyle name="_Январь_Май_1_БИНТ" xfId="1833" xr:uid="{00000000-0005-0000-0000-000028070000}"/>
    <cellStyle name="_Январь_Май_1_БИНТ_БЕЛ" xfId="1834" xr:uid="{00000000-0005-0000-0000-000029070000}"/>
    <cellStyle name="_Январь_Май_1_БИНТ_РЕЧ" xfId="1835" xr:uid="{00000000-0005-0000-0000-00002A070000}"/>
    <cellStyle name="_Январь_Май_1_ВЕБДИЗ" xfId="1836" xr:uid="{00000000-0005-0000-0000-00002B070000}"/>
    <cellStyle name="_Январь_Май_1_ВЕБМАСТ" xfId="1837" xr:uid="{00000000-0005-0000-0000-00002C070000}"/>
    <cellStyle name="_Январь_Май_1_ВЕБМАСТ_БЕЛ" xfId="1838" xr:uid="{00000000-0005-0000-0000-00002D070000}"/>
    <cellStyle name="_Январь_Май_1_ВЕБМАСТ_РЕЧ" xfId="1839" xr:uid="{00000000-0005-0000-0000-00002E070000}"/>
    <cellStyle name="_Январь_Май_1_Дети" xfId="1840" xr:uid="{00000000-0005-0000-0000-00002F070000}"/>
    <cellStyle name="_Январь_Май_1_Дистанц." xfId="1841" xr:uid="{00000000-0005-0000-0000-000030070000}"/>
    <cellStyle name="_Январь_Май_1_Индив." xfId="1842" xr:uid="{00000000-0005-0000-0000-000031070000}"/>
    <cellStyle name="_Январь_Май_1_Индив._БЕЛ" xfId="1843" xr:uid="{00000000-0005-0000-0000-000032070000}"/>
    <cellStyle name="_Январь_Май_1_Индив._РЕЧ" xfId="1844" xr:uid="{00000000-0005-0000-0000-000033070000}"/>
    <cellStyle name="_Январь_Май_1_Июнь" xfId="1845" xr:uid="{00000000-0005-0000-0000-000034070000}"/>
    <cellStyle name="_Январь_Май_1_Июнь_Август" xfId="1846" xr:uid="{00000000-0005-0000-0000-000035070000}"/>
    <cellStyle name="_Январь_Май_1_Июнь_Дистанц." xfId="1847" xr:uid="{00000000-0005-0000-0000-000036070000}"/>
    <cellStyle name="_Январь_Май_1_Июнь_Индив." xfId="1848" xr:uid="{00000000-0005-0000-0000-000037070000}"/>
    <cellStyle name="_Январь_Май_1_Июнь_КБУ" xfId="1849" xr:uid="{00000000-0005-0000-0000-000038070000}"/>
    <cellStyle name="_Январь_Май_1_КБУ" xfId="1850" xr:uid="{00000000-0005-0000-0000-000039070000}"/>
    <cellStyle name="_Январь_Май_1_КРН" xfId="1851" xr:uid="{00000000-0005-0000-0000-00003A070000}"/>
    <cellStyle name="_Январь_Май_1_ОПШ" xfId="1852" xr:uid="{00000000-0005-0000-0000-00003B070000}"/>
    <cellStyle name="_Январь_Май_1_СР" xfId="1853" xr:uid="{00000000-0005-0000-0000-00003C070000}"/>
    <cellStyle name="_Январь_Май_Август" xfId="1854" xr:uid="{00000000-0005-0000-0000-00003D070000}"/>
    <cellStyle name="_Январь_Май_Август_Дистанц." xfId="1855" xr:uid="{00000000-0005-0000-0000-00003E070000}"/>
    <cellStyle name="_Январь_Май_Август_Индив." xfId="1856" xr:uid="{00000000-0005-0000-0000-00003F070000}"/>
    <cellStyle name="_Январь_Май_АКАД" xfId="1857" xr:uid="{00000000-0005-0000-0000-000040070000}"/>
    <cellStyle name="_Январь_Май_АКАД_БЕЛ" xfId="1858" xr:uid="{00000000-0005-0000-0000-000041070000}"/>
    <cellStyle name="_Январь_Май_АКАД_РЕЧ" xfId="1859" xr:uid="{00000000-0005-0000-0000-000042070000}"/>
    <cellStyle name="_Январь_Май_Б9560" xfId="1860" xr:uid="{00000000-0005-0000-0000-000043070000}"/>
    <cellStyle name="_Январь_Май_Б9560_БЕЛ" xfId="1861" xr:uid="{00000000-0005-0000-0000-000044070000}"/>
    <cellStyle name="_Январь_Май_Б9560_РЕЧ" xfId="1862" xr:uid="{00000000-0005-0000-0000-000045070000}"/>
    <cellStyle name="_Январь_Май_БЕЛ" xfId="1863" xr:uid="{00000000-0005-0000-0000-000046070000}"/>
    <cellStyle name="_Январь_Май_БИНТ" xfId="1864" xr:uid="{00000000-0005-0000-0000-000047070000}"/>
    <cellStyle name="_Январь_Май_БИНТ_БЕЛ" xfId="1865" xr:uid="{00000000-0005-0000-0000-000048070000}"/>
    <cellStyle name="_Январь_Май_БИНТ_РЕЧ" xfId="1866" xr:uid="{00000000-0005-0000-0000-000049070000}"/>
    <cellStyle name="_Январь_Май_БУХ" xfId="1867" xr:uid="{00000000-0005-0000-0000-00004A070000}"/>
    <cellStyle name="_Январь_Май_БУХ_БЕЛ" xfId="1868" xr:uid="{00000000-0005-0000-0000-00004B070000}"/>
    <cellStyle name="_Январь_Май_БУХ_РЕЧ" xfId="1869" xr:uid="{00000000-0005-0000-0000-00004C070000}"/>
    <cellStyle name="_Январь_Май_ВЕБДИЗ" xfId="1870" xr:uid="{00000000-0005-0000-0000-00004D070000}"/>
    <cellStyle name="_Январь_Май_ВЕБМАСТ" xfId="1871" xr:uid="{00000000-0005-0000-0000-00004E070000}"/>
    <cellStyle name="_Январь_Май_ВЕБМАСТ_БЕЛ" xfId="1872" xr:uid="{00000000-0005-0000-0000-00004F070000}"/>
    <cellStyle name="_Январь_Май_ВЕБМАСТ_РЕЧ" xfId="1873" xr:uid="{00000000-0005-0000-0000-000050070000}"/>
    <cellStyle name="_Январь_Май_Дети" xfId="1874" xr:uid="{00000000-0005-0000-0000-000051070000}"/>
    <cellStyle name="_Январь_Май_Дистанц." xfId="1875" xr:uid="{00000000-0005-0000-0000-000052070000}"/>
    <cellStyle name="_Январь_Май_Индив." xfId="1876" xr:uid="{00000000-0005-0000-0000-000053070000}"/>
    <cellStyle name="_Январь_Май_Индив._БЕЛ" xfId="1877" xr:uid="{00000000-0005-0000-0000-000054070000}"/>
    <cellStyle name="_Январь_Май_Индив._РЕЧ" xfId="1878" xr:uid="{00000000-0005-0000-0000-000055070000}"/>
    <cellStyle name="_Январь_Май_Июль" xfId="1879" xr:uid="{00000000-0005-0000-0000-000056070000}"/>
    <cellStyle name="_Январь_Май_Июль_Август" xfId="1880" xr:uid="{00000000-0005-0000-0000-000057070000}"/>
    <cellStyle name="_Январь_Май_Июль_Август_Дистанц." xfId="1881" xr:uid="{00000000-0005-0000-0000-000058070000}"/>
    <cellStyle name="_Январь_Май_Июль_Август_Индив." xfId="1882" xr:uid="{00000000-0005-0000-0000-000059070000}"/>
    <cellStyle name="_Январь_Май_Июль_БЕЛ" xfId="1883" xr:uid="{00000000-0005-0000-0000-00005A070000}"/>
    <cellStyle name="_Январь_Май_Июль_БИНТ" xfId="1884" xr:uid="{00000000-0005-0000-0000-00005B070000}"/>
    <cellStyle name="_Январь_Май_Июль_БИНТ_БЕЛ" xfId="1885" xr:uid="{00000000-0005-0000-0000-00005C070000}"/>
    <cellStyle name="_Январь_Май_Июль_БИНТ_РЕЧ" xfId="1886" xr:uid="{00000000-0005-0000-0000-00005D070000}"/>
    <cellStyle name="_Январь_Май_Июль_ВЕБДИЗ" xfId="1887" xr:uid="{00000000-0005-0000-0000-00005E070000}"/>
    <cellStyle name="_Январь_Май_Июль_ВЕБМАСТ" xfId="1888" xr:uid="{00000000-0005-0000-0000-00005F070000}"/>
    <cellStyle name="_Январь_Май_Июль_ВЕБМАСТ_БЕЛ" xfId="1889" xr:uid="{00000000-0005-0000-0000-000060070000}"/>
    <cellStyle name="_Январь_Май_Июль_ВЕБМАСТ_РЕЧ" xfId="1890" xr:uid="{00000000-0005-0000-0000-000061070000}"/>
    <cellStyle name="_Январь_Май_Июль_Дети" xfId="1891" xr:uid="{00000000-0005-0000-0000-000062070000}"/>
    <cellStyle name="_Январь_Май_Июль_Дистанц." xfId="1892" xr:uid="{00000000-0005-0000-0000-000063070000}"/>
    <cellStyle name="_Январь_Май_Июль_Индив." xfId="1893" xr:uid="{00000000-0005-0000-0000-000064070000}"/>
    <cellStyle name="_Январь_Май_Июль_Индив._БЕЛ" xfId="1894" xr:uid="{00000000-0005-0000-0000-000065070000}"/>
    <cellStyle name="_Январь_Май_Июль_Индив._РЕЧ" xfId="1895" xr:uid="{00000000-0005-0000-0000-000066070000}"/>
    <cellStyle name="_Январь_Май_Июль_Июнь" xfId="1896" xr:uid="{00000000-0005-0000-0000-000067070000}"/>
    <cellStyle name="_Январь_Май_Июль_Июнь_Август" xfId="1897" xr:uid="{00000000-0005-0000-0000-000068070000}"/>
    <cellStyle name="_Январь_Май_Июль_Июнь_Дистанц." xfId="1898" xr:uid="{00000000-0005-0000-0000-000069070000}"/>
    <cellStyle name="_Январь_Май_Июль_Июнь_Индив." xfId="1899" xr:uid="{00000000-0005-0000-0000-00006A070000}"/>
    <cellStyle name="_Январь_Май_Июль_Июнь_КБУ" xfId="1900" xr:uid="{00000000-0005-0000-0000-00006B070000}"/>
    <cellStyle name="_Январь_Май_Июль_КБУ" xfId="1901" xr:uid="{00000000-0005-0000-0000-00006C070000}"/>
    <cellStyle name="_Январь_Май_Июль_КРН" xfId="1902" xr:uid="{00000000-0005-0000-0000-00006D070000}"/>
    <cellStyle name="_Январь_Май_Июль_ОПШ" xfId="1903" xr:uid="{00000000-0005-0000-0000-00006E070000}"/>
    <cellStyle name="_Январь_Май_Июль_СР" xfId="1904" xr:uid="{00000000-0005-0000-0000-00006F070000}"/>
    <cellStyle name="_Январь_Май_Июнь" xfId="1905" xr:uid="{00000000-0005-0000-0000-000070070000}"/>
    <cellStyle name="_Январь_Май_Июнь_1" xfId="1906" xr:uid="{00000000-0005-0000-0000-000071070000}"/>
    <cellStyle name="_Январь_Май_Июнь_1_Август" xfId="1907" xr:uid="{00000000-0005-0000-0000-000072070000}"/>
    <cellStyle name="_Январь_Май_Июнь_1_Дистанц." xfId="1908" xr:uid="{00000000-0005-0000-0000-000073070000}"/>
    <cellStyle name="_Январь_Май_Июнь_1_Индив." xfId="1909" xr:uid="{00000000-0005-0000-0000-000074070000}"/>
    <cellStyle name="_Январь_Май_Июнь_1_КБУ" xfId="1910" xr:uid="{00000000-0005-0000-0000-000075070000}"/>
    <cellStyle name="_Январь_Май_Июнь_Август" xfId="1911" xr:uid="{00000000-0005-0000-0000-000076070000}"/>
    <cellStyle name="_Январь_Май_Июнь_Август_Дистанц." xfId="1912" xr:uid="{00000000-0005-0000-0000-000077070000}"/>
    <cellStyle name="_Январь_Май_Июнь_Август_Индив." xfId="1913" xr:uid="{00000000-0005-0000-0000-000078070000}"/>
    <cellStyle name="_Январь_Май_Июнь_БЕЛ" xfId="1914" xr:uid="{00000000-0005-0000-0000-000079070000}"/>
    <cellStyle name="_Январь_Май_Июнь_БИНТ" xfId="1915" xr:uid="{00000000-0005-0000-0000-00007A070000}"/>
    <cellStyle name="_Январь_Май_Июнь_БИНТ_БЕЛ" xfId="1916" xr:uid="{00000000-0005-0000-0000-00007B070000}"/>
    <cellStyle name="_Январь_Май_Июнь_БИНТ_РЕЧ" xfId="1917" xr:uid="{00000000-0005-0000-0000-00007C070000}"/>
    <cellStyle name="_Январь_Май_Июнь_БУХ" xfId="1918" xr:uid="{00000000-0005-0000-0000-00007D070000}"/>
    <cellStyle name="_Январь_Май_Июнь_БУХ_БЕЛ" xfId="1919" xr:uid="{00000000-0005-0000-0000-00007E070000}"/>
    <cellStyle name="_Январь_Май_Июнь_БУХ_РЕЧ" xfId="1920" xr:uid="{00000000-0005-0000-0000-00007F070000}"/>
    <cellStyle name="_Январь_Май_Июнь_ВЕБДИЗ" xfId="1921" xr:uid="{00000000-0005-0000-0000-000080070000}"/>
    <cellStyle name="_Январь_Май_Июнь_ВЕБМАСТ" xfId="1922" xr:uid="{00000000-0005-0000-0000-000081070000}"/>
    <cellStyle name="_Январь_Май_Июнь_ВЕБМАСТ_БЕЛ" xfId="1923" xr:uid="{00000000-0005-0000-0000-000082070000}"/>
    <cellStyle name="_Январь_Май_Июнь_ВЕБМАСТ_РЕЧ" xfId="1924" xr:uid="{00000000-0005-0000-0000-000083070000}"/>
    <cellStyle name="_Январь_Май_Июнь_Дети" xfId="1925" xr:uid="{00000000-0005-0000-0000-000084070000}"/>
    <cellStyle name="_Январь_Май_Июнь_Дистанц." xfId="1926" xr:uid="{00000000-0005-0000-0000-000085070000}"/>
    <cellStyle name="_Январь_Май_Июнь_Индив." xfId="1927" xr:uid="{00000000-0005-0000-0000-000086070000}"/>
    <cellStyle name="_Январь_Май_Июнь_Индив._БЕЛ" xfId="1928" xr:uid="{00000000-0005-0000-0000-000087070000}"/>
    <cellStyle name="_Январь_Май_Июнь_Индив._РЕЧ" xfId="1929" xr:uid="{00000000-0005-0000-0000-000088070000}"/>
    <cellStyle name="_Январь_Май_Июнь_Июнь" xfId="1930" xr:uid="{00000000-0005-0000-0000-000089070000}"/>
    <cellStyle name="_Январь_Май_Июнь_Июнь_Август" xfId="1931" xr:uid="{00000000-0005-0000-0000-00008A070000}"/>
    <cellStyle name="_Январь_Май_Июнь_Июнь_Дистанц." xfId="1932" xr:uid="{00000000-0005-0000-0000-00008B070000}"/>
    <cellStyle name="_Январь_Май_Июнь_Июнь_Индив." xfId="1933" xr:uid="{00000000-0005-0000-0000-00008C070000}"/>
    <cellStyle name="_Январь_Май_Июнь_Июнь_КБУ" xfId="1934" xr:uid="{00000000-0005-0000-0000-00008D070000}"/>
    <cellStyle name="_Январь_Май_Июнь_КБУ" xfId="1935" xr:uid="{00000000-0005-0000-0000-00008E070000}"/>
    <cellStyle name="_Январь_Май_Июнь_КРН" xfId="1936" xr:uid="{00000000-0005-0000-0000-00008F070000}"/>
    <cellStyle name="_Январь_Май_Июнь_ОПШ" xfId="1937" xr:uid="{00000000-0005-0000-0000-000090070000}"/>
    <cellStyle name="_Январь_Май_Июнь_СР" xfId="1938" xr:uid="{00000000-0005-0000-0000-000091070000}"/>
    <cellStyle name="_Январь_Май_КБУ" xfId="1939" xr:uid="{00000000-0005-0000-0000-000092070000}"/>
    <cellStyle name="_Январь_Май_КРН" xfId="1940" xr:uid="{00000000-0005-0000-0000-000093070000}"/>
    <cellStyle name="_Январь_Май_Май" xfId="1941" xr:uid="{00000000-0005-0000-0000-000094070000}"/>
    <cellStyle name="_Январь_Май_Май_Август" xfId="1942" xr:uid="{00000000-0005-0000-0000-000095070000}"/>
    <cellStyle name="_Январь_Май_Май_Август_Дистанц." xfId="1943" xr:uid="{00000000-0005-0000-0000-000096070000}"/>
    <cellStyle name="_Январь_Май_Май_Август_Индив." xfId="1944" xr:uid="{00000000-0005-0000-0000-000097070000}"/>
    <cellStyle name="_Январь_Май_Май_БЕЛ" xfId="1945" xr:uid="{00000000-0005-0000-0000-000098070000}"/>
    <cellStyle name="_Январь_Май_Май_БИНТ" xfId="1946" xr:uid="{00000000-0005-0000-0000-000099070000}"/>
    <cellStyle name="_Январь_Май_Май_БИНТ_БЕЛ" xfId="1947" xr:uid="{00000000-0005-0000-0000-00009A070000}"/>
    <cellStyle name="_Январь_Май_Май_БИНТ_РЕЧ" xfId="1948" xr:uid="{00000000-0005-0000-0000-00009B070000}"/>
    <cellStyle name="_Январь_Май_Май_ВЕБДИЗ" xfId="1949" xr:uid="{00000000-0005-0000-0000-00009C070000}"/>
    <cellStyle name="_Январь_Май_Май_ВЕБМАСТ" xfId="1950" xr:uid="{00000000-0005-0000-0000-00009D070000}"/>
    <cellStyle name="_Январь_Май_Май_ВЕБМАСТ_БЕЛ" xfId="1951" xr:uid="{00000000-0005-0000-0000-00009E070000}"/>
    <cellStyle name="_Январь_Май_Май_ВЕБМАСТ_РЕЧ" xfId="1952" xr:uid="{00000000-0005-0000-0000-00009F070000}"/>
    <cellStyle name="_Январь_Май_Май_Дети" xfId="1953" xr:uid="{00000000-0005-0000-0000-0000A0070000}"/>
    <cellStyle name="_Январь_Май_Май_Дистанц." xfId="1954" xr:uid="{00000000-0005-0000-0000-0000A1070000}"/>
    <cellStyle name="_Январь_Май_Май_Индив." xfId="1955" xr:uid="{00000000-0005-0000-0000-0000A2070000}"/>
    <cellStyle name="_Январь_Май_Май_Индив._БЕЛ" xfId="1956" xr:uid="{00000000-0005-0000-0000-0000A3070000}"/>
    <cellStyle name="_Январь_Май_Май_Индив._РЕЧ" xfId="1957" xr:uid="{00000000-0005-0000-0000-0000A4070000}"/>
    <cellStyle name="_Январь_Май_Май_Июнь" xfId="1958" xr:uid="{00000000-0005-0000-0000-0000A5070000}"/>
    <cellStyle name="_Январь_Май_Май_Июнь_Август" xfId="1959" xr:uid="{00000000-0005-0000-0000-0000A6070000}"/>
    <cellStyle name="_Январь_Май_Май_Июнь_Дистанц." xfId="1960" xr:uid="{00000000-0005-0000-0000-0000A7070000}"/>
    <cellStyle name="_Январь_Май_Май_Июнь_Индив." xfId="1961" xr:uid="{00000000-0005-0000-0000-0000A8070000}"/>
    <cellStyle name="_Январь_Май_Май_Июнь_КБУ" xfId="1962" xr:uid="{00000000-0005-0000-0000-0000A9070000}"/>
    <cellStyle name="_Январь_Май_Май_КБУ" xfId="1963" xr:uid="{00000000-0005-0000-0000-0000AA070000}"/>
    <cellStyle name="_Январь_Май_Май_КРН" xfId="1964" xr:uid="{00000000-0005-0000-0000-0000AB070000}"/>
    <cellStyle name="_Январь_Май_Май_ОПШ" xfId="1965" xr:uid="{00000000-0005-0000-0000-0000AC070000}"/>
    <cellStyle name="_Январь_Май_Май_СР" xfId="1966" xr:uid="{00000000-0005-0000-0000-0000AD070000}"/>
    <cellStyle name="_Январь_Май_ОПШ" xfId="1967" xr:uid="{00000000-0005-0000-0000-0000AE070000}"/>
    <cellStyle name="_Январь_Май_РЕЧ" xfId="1968" xr:uid="{00000000-0005-0000-0000-0000AF070000}"/>
    <cellStyle name="_Январь_Май_РЕЧ_БЕЛ" xfId="1969" xr:uid="{00000000-0005-0000-0000-0000B0070000}"/>
    <cellStyle name="_Январь_Май_РЕЧ_РЕЧ" xfId="1970" xr:uid="{00000000-0005-0000-0000-0000B1070000}"/>
    <cellStyle name="_Январь_Май_СИ" xfId="1971" xr:uid="{00000000-0005-0000-0000-0000B2070000}"/>
    <cellStyle name="_Январь_Май_СИ_БЕЛ" xfId="1972" xr:uid="{00000000-0005-0000-0000-0000B3070000}"/>
    <cellStyle name="_Январь_Май_СИ_РЕЧ" xfId="1973" xr:uid="{00000000-0005-0000-0000-0000B4070000}"/>
    <cellStyle name="_Январь_Май_СР" xfId="1974" xr:uid="{00000000-0005-0000-0000-0000B5070000}"/>
    <cellStyle name="_Январь_Май_СУБД" xfId="1975" xr:uid="{00000000-0005-0000-0000-0000B6070000}"/>
    <cellStyle name="_Январь_Май_СУБД_БЕЛ" xfId="1976" xr:uid="{00000000-0005-0000-0000-0000B7070000}"/>
    <cellStyle name="_Январь_Май_СУБД_РЕЧ" xfId="1977" xr:uid="{00000000-0005-0000-0000-0000B8070000}"/>
    <cellStyle name="_Январь_МП" xfId="1978" xr:uid="{00000000-0005-0000-0000-0000B9070000}"/>
    <cellStyle name="_Январь_МП_БЕЛ" xfId="1979" xr:uid="{00000000-0005-0000-0000-0000BA070000}"/>
    <cellStyle name="_Январь_МП_РЕЧ" xfId="1980" xr:uid="{00000000-0005-0000-0000-0000BB070000}"/>
    <cellStyle name="_Январь_НТ" xfId="1981" xr:uid="{00000000-0005-0000-0000-0000BC070000}"/>
    <cellStyle name="_Январь_НТ_БЕЛ" xfId="1982" xr:uid="{00000000-0005-0000-0000-0000BD070000}"/>
    <cellStyle name="_Январь_НТ_РЕЧ" xfId="1983" xr:uid="{00000000-0005-0000-0000-0000BE070000}"/>
    <cellStyle name="_Январь_ОПШ" xfId="1984" xr:uid="{00000000-0005-0000-0000-0000BF070000}"/>
    <cellStyle name="_Январь_ОПШ_БЕЛ" xfId="1985" xr:uid="{00000000-0005-0000-0000-0000C0070000}"/>
    <cellStyle name="_Январь_ОПШ_РЕЧ" xfId="1986" xr:uid="{00000000-0005-0000-0000-0000C1070000}"/>
    <cellStyle name="_Январь_Офис" xfId="1987" xr:uid="{00000000-0005-0000-0000-0000C2070000}"/>
    <cellStyle name="_Январь_Офис_БЕЛ" xfId="1988" xr:uid="{00000000-0005-0000-0000-0000C3070000}"/>
    <cellStyle name="_Январь_Офис_РЕЧ" xfId="1989" xr:uid="{00000000-0005-0000-0000-0000C4070000}"/>
    <cellStyle name="_Январь_ПРШ" xfId="1990" xr:uid="{00000000-0005-0000-0000-0000C5070000}"/>
    <cellStyle name="_Январь_ПРШ_БЕЛ" xfId="1991" xr:uid="{00000000-0005-0000-0000-0000C6070000}"/>
    <cellStyle name="_Январь_ПРШ_РЕЧ" xfId="1992" xr:uid="{00000000-0005-0000-0000-0000C7070000}"/>
    <cellStyle name="_Январь_РЕЧ" xfId="1993" xr:uid="{00000000-0005-0000-0000-0000C8070000}"/>
    <cellStyle name="_Январь_РЕЧ_БЕЛ" xfId="1994" xr:uid="{00000000-0005-0000-0000-0000C9070000}"/>
    <cellStyle name="_Январь_РЕЧ_РЕЧ" xfId="1995" xr:uid="{00000000-0005-0000-0000-0000CA070000}"/>
    <cellStyle name="_Январь_СВБ" xfId="1996" xr:uid="{00000000-0005-0000-0000-0000CB070000}"/>
    <cellStyle name="_Январь_СВБ_БЕЛ" xfId="1997" xr:uid="{00000000-0005-0000-0000-0000CC070000}"/>
    <cellStyle name="_Январь_СВБ_РЕЧ" xfId="1998" xr:uid="{00000000-0005-0000-0000-0000CD070000}"/>
    <cellStyle name="_Январь_СИ" xfId="1999" xr:uid="{00000000-0005-0000-0000-0000CE070000}"/>
    <cellStyle name="_Январь_СИ_БЕЛ" xfId="2000" xr:uid="{00000000-0005-0000-0000-0000CF070000}"/>
    <cellStyle name="_Январь_СИ_РЕЧ" xfId="2001" xr:uid="{00000000-0005-0000-0000-0000D0070000}"/>
    <cellStyle name="_Январь_СИС" xfId="2002" xr:uid="{00000000-0005-0000-0000-0000D1070000}"/>
    <cellStyle name="_Январь_СИС_БЕЛ" xfId="2003" xr:uid="{00000000-0005-0000-0000-0000D2070000}"/>
    <cellStyle name="_Январь_СИС_РЕЧ" xfId="2004" xr:uid="{00000000-0005-0000-0000-0000D3070000}"/>
    <cellStyle name="_Январь_СР" xfId="2005" xr:uid="{00000000-0005-0000-0000-0000D4070000}"/>
    <cellStyle name="_Январь_СУБД" xfId="2006" xr:uid="{00000000-0005-0000-0000-0000D5070000}"/>
    <cellStyle name="_Январь_СУБД_БЕЛ" xfId="2007" xr:uid="{00000000-0005-0000-0000-0000D6070000}"/>
    <cellStyle name="_Январь_СУБД_РЕЧ" xfId="2008" xr:uid="{00000000-0005-0000-0000-0000D7070000}"/>
    <cellStyle name="_Январь_ТЕК" xfId="2009" xr:uid="{00000000-0005-0000-0000-0000D8070000}"/>
    <cellStyle name="_Январь_ТЕК_БЕЛ" xfId="2010" xr:uid="{00000000-0005-0000-0000-0000D9070000}"/>
    <cellStyle name="_Январь_ТЕК_РЕЧ" xfId="2011" xr:uid="{00000000-0005-0000-0000-0000DA070000}"/>
    <cellStyle name="_Январь_ТОР" xfId="2012" xr:uid="{00000000-0005-0000-0000-0000DB070000}"/>
    <cellStyle name="_Январь_ТОР_БЕЛ" xfId="2013" xr:uid="{00000000-0005-0000-0000-0000DC070000}"/>
    <cellStyle name="_Январь_ТОР_РЕЧ" xfId="2014" xr:uid="{00000000-0005-0000-0000-0000DD070000}"/>
    <cellStyle name="_Январь_Февраль" xfId="2015" xr:uid="{00000000-0005-0000-0000-0000DE070000}"/>
    <cellStyle name="_Январь_Февраль_1" xfId="2016" xr:uid="{00000000-0005-0000-0000-0000DF070000}"/>
    <cellStyle name="_Январь_Февраль_1_Август" xfId="2017" xr:uid="{00000000-0005-0000-0000-0000E0070000}"/>
    <cellStyle name="_Январь_Февраль_1_Август_Дистанц." xfId="2018" xr:uid="{00000000-0005-0000-0000-0000E1070000}"/>
    <cellStyle name="_Январь_Февраль_1_Август_Индив." xfId="2019" xr:uid="{00000000-0005-0000-0000-0000E2070000}"/>
    <cellStyle name="_Январь_Февраль_1_АКАД" xfId="2020" xr:uid="{00000000-0005-0000-0000-0000E3070000}"/>
    <cellStyle name="_Январь_Февраль_1_АКАД_БЕЛ" xfId="2021" xr:uid="{00000000-0005-0000-0000-0000E4070000}"/>
    <cellStyle name="_Январь_Февраль_1_АКАД_РЕЧ" xfId="2022" xr:uid="{00000000-0005-0000-0000-0000E5070000}"/>
    <cellStyle name="_Январь_Февраль_1_Б9560" xfId="2023" xr:uid="{00000000-0005-0000-0000-0000E6070000}"/>
    <cellStyle name="_Январь_Февраль_1_Б9560_БЕЛ" xfId="2024" xr:uid="{00000000-0005-0000-0000-0000E7070000}"/>
    <cellStyle name="_Январь_Февраль_1_Б9560_РЕЧ" xfId="2025" xr:uid="{00000000-0005-0000-0000-0000E8070000}"/>
    <cellStyle name="_Январь_Февраль_1_БЕЛ" xfId="2026" xr:uid="{00000000-0005-0000-0000-0000E9070000}"/>
    <cellStyle name="_Январь_Февраль_1_БИНТ" xfId="2027" xr:uid="{00000000-0005-0000-0000-0000EA070000}"/>
    <cellStyle name="_Январь_Февраль_1_БИНТ_БЕЛ" xfId="2028" xr:uid="{00000000-0005-0000-0000-0000EB070000}"/>
    <cellStyle name="_Январь_Февраль_1_БИНТ_РЕЧ" xfId="2029" xr:uid="{00000000-0005-0000-0000-0000EC070000}"/>
    <cellStyle name="_Январь_Февраль_1_БУХ" xfId="2030" xr:uid="{00000000-0005-0000-0000-0000ED070000}"/>
    <cellStyle name="_Январь_Февраль_1_БУХ_БЕЛ" xfId="2031" xr:uid="{00000000-0005-0000-0000-0000EE070000}"/>
    <cellStyle name="_Январь_Февраль_1_БУХ_РЕЧ" xfId="2032" xr:uid="{00000000-0005-0000-0000-0000EF070000}"/>
    <cellStyle name="_Январь_Февраль_1_ВЕБДИЗ" xfId="2033" xr:uid="{00000000-0005-0000-0000-0000F0070000}"/>
    <cellStyle name="_Январь_Февраль_1_ВЕБМАСТ" xfId="2034" xr:uid="{00000000-0005-0000-0000-0000F1070000}"/>
    <cellStyle name="_Январь_Февраль_1_ВЕБМАСТ_БЕЛ" xfId="2035" xr:uid="{00000000-0005-0000-0000-0000F2070000}"/>
    <cellStyle name="_Январь_Февраль_1_ВЕБМАСТ_РЕЧ" xfId="2036" xr:uid="{00000000-0005-0000-0000-0000F3070000}"/>
    <cellStyle name="_Январь_Февраль_1_Дети" xfId="2037" xr:uid="{00000000-0005-0000-0000-0000F4070000}"/>
    <cellStyle name="_Январь_Февраль_1_Дистанц." xfId="2038" xr:uid="{00000000-0005-0000-0000-0000F5070000}"/>
    <cellStyle name="_Январь_Февраль_1_Индив." xfId="2039" xr:uid="{00000000-0005-0000-0000-0000F6070000}"/>
    <cellStyle name="_Январь_Февраль_1_Индив._БЕЛ" xfId="2040" xr:uid="{00000000-0005-0000-0000-0000F7070000}"/>
    <cellStyle name="_Январь_Февраль_1_Индив._РЕЧ" xfId="2041" xr:uid="{00000000-0005-0000-0000-0000F8070000}"/>
    <cellStyle name="_Январь_Февраль_1_Июль" xfId="2042" xr:uid="{00000000-0005-0000-0000-0000F9070000}"/>
    <cellStyle name="_Январь_Февраль_1_Июль_Август" xfId="2043" xr:uid="{00000000-0005-0000-0000-0000FA070000}"/>
    <cellStyle name="_Январь_Февраль_1_Июль_Август_Дистанц." xfId="2044" xr:uid="{00000000-0005-0000-0000-0000FB070000}"/>
    <cellStyle name="_Январь_Февраль_1_Июль_Август_Индив." xfId="2045" xr:uid="{00000000-0005-0000-0000-0000FC070000}"/>
    <cellStyle name="_Январь_Февраль_1_Июль_БЕЛ" xfId="2046" xr:uid="{00000000-0005-0000-0000-0000FD070000}"/>
    <cellStyle name="_Январь_Февраль_1_Июль_БИНТ" xfId="2047" xr:uid="{00000000-0005-0000-0000-0000FE070000}"/>
    <cellStyle name="_Январь_Февраль_1_Июль_БИНТ_БЕЛ" xfId="2048" xr:uid="{00000000-0005-0000-0000-0000FF070000}"/>
    <cellStyle name="_Январь_Февраль_1_Июль_БИНТ_РЕЧ" xfId="2049" xr:uid="{00000000-0005-0000-0000-000000080000}"/>
    <cellStyle name="_Январь_Февраль_1_Июль_ВЕБДИЗ" xfId="2050" xr:uid="{00000000-0005-0000-0000-000001080000}"/>
    <cellStyle name="_Январь_Февраль_1_Июль_ВЕБМАСТ" xfId="2051" xr:uid="{00000000-0005-0000-0000-000002080000}"/>
    <cellStyle name="_Январь_Февраль_1_Июль_ВЕБМАСТ_БЕЛ" xfId="2052" xr:uid="{00000000-0005-0000-0000-000003080000}"/>
    <cellStyle name="_Январь_Февраль_1_Июль_ВЕБМАСТ_РЕЧ" xfId="2053" xr:uid="{00000000-0005-0000-0000-000004080000}"/>
    <cellStyle name="_Январь_Февраль_1_Июль_Дети" xfId="2054" xr:uid="{00000000-0005-0000-0000-000005080000}"/>
    <cellStyle name="_Январь_Февраль_1_Июль_Дистанц." xfId="2055" xr:uid="{00000000-0005-0000-0000-000006080000}"/>
    <cellStyle name="_Январь_Февраль_1_Июль_Индив." xfId="2056" xr:uid="{00000000-0005-0000-0000-000007080000}"/>
    <cellStyle name="_Январь_Февраль_1_Июль_Индив._БЕЛ" xfId="2057" xr:uid="{00000000-0005-0000-0000-000008080000}"/>
    <cellStyle name="_Январь_Февраль_1_Июль_Индив._РЕЧ" xfId="2058" xr:uid="{00000000-0005-0000-0000-000009080000}"/>
    <cellStyle name="_Январь_Февраль_1_Июль_Июнь" xfId="2059" xr:uid="{00000000-0005-0000-0000-00000A080000}"/>
    <cellStyle name="_Январь_Февраль_1_Июль_Июнь_Август" xfId="2060" xr:uid="{00000000-0005-0000-0000-00000B080000}"/>
    <cellStyle name="_Январь_Февраль_1_Июль_Июнь_Дистанц." xfId="2061" xr:uid="{00000000-0005-0000-0000-00000C080000}"/>
    <cellStyle name="_Январь_Февраль_1_Июль_Июнь_Индив." xfId="2062" xr:uid="{00000000-0005-0000-0000-00000D080000}"/>
    <cellStyle name="_Январь_Февраль_1_Июль_Июнь_КБУ" xfId="2063" xr:uid="{00000000-0005-0000-0000-00000E080000}"/>
    <cellStyle name="_Январь_Февраль_1_Июль_КБУ" xfId="2064" xr:uid="{00000000-0005-0000-0000-00000F080000}"/>
    <cellStyle name="_Январь_Февраль_1_Июль_КРН" xfId="2065" xr:uid="{00000000-0005-0000-0000-000010080000}"/>
    <cellStyle name="_Январь_Февраль_1_Июль_ОПШ" xfId="2066" xr:uid="{00000000-0005-0000-0000-000011080000}"/>
    <cellStyle name="_Январь_Февраль_1_Июль_СР" xfId="2067" xr:uid="{00000000-0005-0000-0000-000012080000}"/>
    <cellStyle name="_Январь_Февраль_1_Июнь" xfId="2068" xr:uid="{00000000-0005-0000-0000-000013080000}"/>
    <cellStyle name="_Январь_Февраль_1_Июнь_1" xfId="2069" xr:uid="{00000000-0005-0000-0000-000014080000}"/>
    <cellStyle name="_Январь_Февраль_1_Июнь_1_Август" xfId="2070" xr:uid="{00000000-0005-0000-0000-000015080000}"/>
    <cellStyle name="_Январь_Февраль_1_Июнь_1_Дистанц." xfId="2071" xr:uid="{00000000-0005-0000-0000-000016080000}"/>
    <cellStyle name="_Январь_Февраль_1_Июнь_1_Индив." xfId="2072" xr:uid="{00000000-0005-0000-0000-000017080000}"/>
    <cellStyle name="_Январь_Февраль_1_Июнь_1_КБУ" xfId="2073" xr:uid="{00000000-0005-0000-0000-000018080000}"/>
    <cellStyle name="_Январь_Февраль_1_Июнь_Август" xfId="2074" xr:uid="{00000000-0005-0000-0000-000019080000}"/>
    <cellStyle name="_Январь_Февраль_1_Июнь_Август_Дистанц." xfId="2075" xr:uid="{00000000-0005-0000-0000-00001A080000}"/>
    <cellStyle name="_Январь_Февраль_1_Июнь_Август_Индив." xfId="2076" xr:uid="{00000000-0005-0000-0000-00001B080000}"/>
    <cellStyle name="_Январь_Февраль_1_Июнь_БЕЛ" xfId="2077" xr:uid="{00000000-0005-0000-0000-00001C080000}"/>
    <cellStyle name="_Январь_Февраль_1_Июнь_БИНТ" xfId="2078" xr:uid="{00000000-0005-0000-0000-00001D080000}"/>
    <cellStyle name="_Январь_Февраль_1_Июнь_БИНТ_БЕЛ" xfId="2079" xr:uid="{00000000-0005-0000-0000-00001E080000}"/>
    <cellStyle name="_Январь_Февраль_1_Июнь_БИНТ_РЕЧ" xfId="2080" xr:uid="{00000000-0005-0000-0000-00001F080000}"/>
    <cellStyle name="_Январь_Февраль_1_Июнь_БУХ" xfId="2081" xr:uid="{00000000-0005-0000-0000-000020080000}"/>
    <cellStyle name="_Январь_Февраль_1_Июнь_БУХ_БЕЛ" xfId="2082" xr:uid="{00000000-0005-0000-0000-000021080000}"/>
    <cellStyle name="_Январь_Февраль_1_Июнь_БУХ_РЕЧ" xfId="2083" xr:uid="{00000000-0005-0000-0000-000022080000}"/>
    <cellStyle name="_Январь_Февраль_1_Июнь_ВЕБДИЗ" xfId="2084" xr:uid="{00000000-0005-0000-0000-000023080000}"/>
    <cellStyle name="_Январь_Февраль_1_Июнь_ВЕБМАСТ" xfId="2085" xr:uid="{00000000-0005-0000-0000-000024080000}"/>
    <cellStyle name="_Январь_Февраль_1_Июнь_ВЕБМАСТ_БЕЛ" xfId="2086" xr:uid="{00000000-0005-0000-0000-000025080000}"/>
    <cellStyle name="_Январь_Февраль_1_Июнь_ВЕБМАСТ_РЕЧ" xfId="2087" xr:uid="{00000000-0005-0000-0000-000026080000}"/>
    <cellStyle name="_Январь_Февраль_1_Июнь_Дети" xfId="2088" xr:uid="{00000000-0005-0000-0000-000027080000}"/>
    <cellStyle name="_Январь_Февраль_1_Июнь_Дистанц." xfId="2089" xr:uid="{00000000-0005-0000-0000-000028080000}"/>
    <cellStyle name="_Январь_Февраль_1_Июнь_Индив." xfId="2090" xr:uid="{00000000-0005-0000-0000-000029080000}"/>
    <cellStyle name="_Январь_Февраль_1_Июнь_Индив._БЕЛ" xfId="2091" xr:uid="{00000000-0005-0000-0000-00002A080000}"/>
    <cellStyle name="_Январь_Февраль_1_Июнь_Индив._РЕЧ" xfId="2092" xr:uid="{00000000-0005-0000-0000-00002B080000}"/>
    <cellStyle name="_Январь_Февраль_1_Июнь_Июнь" xfId="2093" xr:uid="{00000000-0005-0000-0000-00002C080000}"/>
    <cellStyle name="_Январь_Февраль_1_Июнь_Июнь_Август" xfId="2094" xr:uid="{00000000-0005-0000-0000-00002D080000}"/>
    <cellStyle name="_Январь_Февраль_1_Июнь_Июнь_Дистанц." xfId="2095" xr:uid="{00000000-0005-0000-0000-00002E080000}"/>
    <cellStyle name="_Январь_Февраль_1_Июнь_Июнь_Индив." xfId="2096" xr:uid="{00000000-0005-0000-0000-00002F080000}"/>
    <cellStyle name="_Январь_Февраль_1_Июнь_Июнь_КБУ" xfId="2097" xr:uid="{00000000-0005-0000-0000-000030080000}"/>
    <cellStyle name="_Январь_Февраль_1_Июнь_КБУ" xfId="2098" xr:uid="{00000000-0005-0000-0000-000031080000}"/>
    <cellStyle name="_Январь_Февраль_1_Июнь_КРН" xfId="2099" xr:uid="{00000000-0005-0000-0000-000032080000}"/>
    <cellStyle name="_Январь_Февраль_1_Июнь_ОПШ" xfId="2100" xr:uid="{00000000-0005-0000-0000-000033080000}"/>
    <cellStyle name="_Январь_Февраль_1_Июнь_СР" xfId="2101" xr:uid="{00000000-0005-0000-0000-000034080000}"/>
    <cellStyle name="_Январь_Февраль_1_КБУ" xfId="2102" xr:uid="{00000000-0005-0000-0000-000035080000}"/>
    <cellStyle name="_Январь_Февраль_1_КРН" xfId="2103" xr:uid="{00000000-0005-0000-0000-000036080000}"/>
    <cellStyle name="_Январь_Февраль_1_Май" xfId="2104" xr:uid="{00000000-0005-0000-0000-000037080000}"/>
    <cellStyle name="_Январь_Февраль_1_Май_Август" xfId="2105" xr:uid="{00000000-0005-0000-0000-000038080000}"/>
    <cellStyle name="_Январь_Февраль_1_Май_Август_Дистанц." xfId="2106" xr:uid="{00000000-0005-0000-0000-000039080000}"/>
    <cellStyle name="_Январь_Февраль_1_Май_Август_Индив." xfId="2107" xr:uid="{00000000-0005-0000-0000-00003A080000}"/>
    <cellStyle name="_Январь_Февраль_1_Май_БЕЛ" xfId="2108" xr:uid="{00000000-0005-0000-0000-00003B080000}"/>
    <cellStyle name="_Январь_Февраль_1_Май_БИНТ" xfId="2109" xr:uid="{00000000-0005-0000-0000-00003C080000}"/>
    <cellStyle name="_Январь_Февраль_1_Май_БИНТ_БЕЛ" xfId="2110" xr:uid="{00000000-0005-0000-0000-00003D080000}"/>
    <cellStyle name="_Январь_Февраль_1_Май_БИНТ_РЕЧ" xfId="2111" xr:uid="{00000000-0005-0000-0000-00003E080000}"/>
    <cellStyle name="_Январь_Февраль_1_Май_ВЕБДИЗ" xfId="2112" xr:uid="{00000000-0005-0000-0000-00003F080000}"/>
    <cellStyle name="_Январь_Февраль_1_Май_ВЕБМАСТ" xfId="2113" xr:uid="{00000000-0005-0000-0000-000040080000}"/>
    <cellStyle name="_Январь_Февраль_1_Май_ВЕБМАСТ_БЕЛ" xfId="2114" xr:uid="{00000000-0005-0000-0000-000041080000}"/>
    <cellStyle name="_Январь_Февраль_1_Май_ВЕБМАСТ_РЕЧ" xfId="2115" xr:uid="{00000000-0005-0000-0000-000042080000}"/>
    <cellStyle name="_Январь_Февраль_1_Май_Дети" xfId="2116" xr:uid="{00000000-0005-0000-0000-000043080000}"/>
    <cellStyle name="_Январь_Февраль_1_Май_Дистанц." xfId="2117" xr:uid="{00000000-0005-0000-0000-000044080000}"/>
    <cellStyle name="_Январь_Февраль_1_Май_Индив." xfId="2118" xr:uid="{00000000-0005-0000-0000-000045080000}"/>
    <cellStyle name="_Январь_Февраль_1_Май_Индив._БЕЛ" xfId="2119" xr:uid="{00000000-0005-0000-0000-000046080000}"/>
    <cellStyle name="_Январь_Февраль_1_Май_Индив._РЕЧ" xfId="2120" xr:uid="{00000000-0005-0000-0000-000047080000}"/>
    <cellStyle name="_Январь_Февраль_1_Май_Июнь" xfId="2121" xr:uid="{00000000-0005-0000-0000-000048080000}"/>
    <cellStyle name="_Январь_Февраль_1_Май_Июнь_Август" xfId="2122" xr:uid="{00000000-0005-0000-0000-000049080000}"/>
    <cellStyle name="_Январь_Февраль_1_Май_Июнь_Дистанц." xfId="2123" xr:uid="{00000000-0005-0000-0000-00004A080000}"/>
    <cellStyle name="_Январь_Февраль_1_Май_Июнь_Индив." xfId="2124" xr:uid="{00000000-0005-0000-0000-00004B080000}"/>
    <cellStyle name="_Январь_Февраль_1_Май_Июнь_КБУ" xfId="2125" xr:uid="{00000000-0005-0000-0000-00004C080000}"/>
    <cellStyle name="_Январь_Февраль_1_Май_КБУ" xfId="2126" xr:uid="{00000000-0005-0000-0000-00004D080000}"/>
    <cellStyle name="_Январь_Февраль_1_Май_КРН" xfId="2127" xr:uid="{00000000-0005-0000-0000-00004E080000}"/>
    <cellStyle name="_Январь_Февраль_1_Май_ОПШ" xfId="2128" xr:uid="{00000000-0005-0000-0000-00004F080000}"/>
    <cellStyle name="_Январь_Февраль_1_Май_СР" xfId="2129" xr:uid="{00000000-0005-0000-0000-000050080000}"/>
    <cellStyle name="_Январь_Февраль_1_ОПШ" xfId="2130" xr:uid="{00000000-0005-0000-0000-000051080000}"/>
    <cellStyle name="_Январь_Февраль_1_РЕЧ" xfId="2131" xr:uid="{00000000-0005-0000-0000-000052080000}"/>
    <cellStyle name="_Январь_Февраль_1_РЕЧ_БЕЛ" xfId="2132" xr:uid="{00000000-0005-0000-0000-000053080000}"/>
    <cellStyle name="_Январь_Февраль_1_РЕЧ_РЕЧ" xfId="2133" xr:uid="{00000000-0005-0000-0000-000054080000}"/>
    <cellStyle name="_Январь_Февраль_1_СИ" xfId="2134" xr:uid="{00000000-0005-0000-0000-000055080000}"/>
    <cellStyle name="_Январь_Февраль_1_СИ_БЕЛ" xfId="2135" xr:uid="{00000000-0005-0000-0000-000056080000}"/>
    <cellStyle name="_Январь_Февраль_1_СИ_РЕЧ" xfId="2136" xr:uid="{00000000-0005-0000-0000-000057080000}"/>
    <cellStyle name="_Январь_Февраль_1_СР" xfId="2137" xr:uid="{00000000-0005-0000-0000-000058080000}"/>
    <cellStyle name="_Январь_Февраль_1_СУБД" xfId="2138" xr:uid="{00000000-0005-0000-0000-000059080000}"/>
    <cellStyle name="_Январь_Февраль_1_СУБД_БЕЛ" xfId="2139" xr:uid="{00000000-0005-0000-0000-00005A080000}"/>
    <cellStyle name="_Январь_Февраль_1_СУБД_РЕЧ" xfId="2140" xr:uid="{00000000-0005-0000-0000-00005B080000}"/>
    <cellStyle name="_Январь_Февраль_БЕЛ" xfId="2141" xr:uid="{00000000-0005-0000-0000-00005C080000}"/>
    <cellStyle name="_Январь_Февраль_РЕЧ" xfId="2142" xr:uid="{00000000-0005-0000-0000-00005D080000}"/>
    <cellStyle name="_Январь_ФШ" xfId="2143" xr:uid="{00000000-0005-0000-0000-00005E080000}"/>
    <cellStyle name="_Январь_ФШ_БЕЛ" xfId="2144" xr:uid="{00000000-0005-0000-0000-00005F080000}"/>
    <cellStyle name="_Январь_ФШ_РЕЧ" xfId="2145" xr:uid="{00000000-0005-0000-0000-000060080000}"/>
    <cellStyle name="_PRICE" xfId="4" xr:uid="{00000000-0005-0000-0000-000003000000}"/>
    <cellStyle name="Акцент1 2" xfId="2162" xr:uid="{00000000-0005-0000-0000-000064080000}"/>
    <cellStyle name="Денежный [0] 2" xfId="2153" xr:uid="{00000000-0005-0000-0000-000065080000}"/>
    <cellStyle name="Денежный 2" xfId="2154" xr:uid="{00000000-0005-0000-0000-000066080000}"/>
    <cellStyle name="Денежный 2 2" xfId="2168" xr:uid="{00000000-0005-0000-0000-000067080000}"/>
    <cellStyle name="Обычный" xfId="0" builtinId="0"/>
    <cellStyle name="Обычный 2" xfId="2156" xr:uid="{00000000-0005-0000-0000-000069080000}"/>
    <cellStyle name="Обычный 2 2" xfId="2170" xr:uid="{00000000-0005-0000-0000-00006A080000}"/>
    <cellStyle name="Обычный 3" xfId="2158" xr:uid="{00000000-0005-0000-0000-00006B080000}"/>
    <cellStyle name="Обычный 3 2" xfId="2169" xr:uid="{00000000-0005-0000-0000-00006C080000}"/>
    <cellStyle name="Обычный 4" xfId="2161" xr:uid="{00000000-0005-0000-0000-00006D080000}"/>
    <cellStyle name="Обычный 5" xfId="2164" xr:uid="{00000000-0005-0000-0000-00006E080000}"/>
    <cellStyle name="Обычный 6" xfId="2165" xr:uid="{00000000-0005-0000-0000-00006F080000}"/>
    <cellStyle name="Обычный_Упражнение 5" xfId="2159" xr:uid="{00000000-0005-0000-0000-000072080000}"/>
    <cellStyle name="Обычный_DHL" xfId="2155" xr:uid="{00000000-0005-0000-0000-000070080000}"/>
    <cellStyle name="Обычный_Excel 2000" xfId="2163" xr:uid="{00000000-0005-0000-0000-000071080000}"/>
    <cellStyle name="Процентный 2" xfId="2157" xr:uid="{00000000-0005-0000-0000-000073080000}"/>
    <cellStyle name="Процентный 3" xfId="2166" xr:uid="{00000000-0005-0000-0000-000074080000}"/>
    <cellStyle name="Стиль 1" xfId="2149" xr:uid="{00000000-0005-0000-0000-000075080000}"/>
    <cellStyle name="Стиль_названий" xfId="2152" xr:uid="{00000000-0005-0000-0000-000076080000}"/>
    <cellStyle name="Тысячи [0]_Лист1" xfId="2150" xr:uid="{00000000-0005-0000-0000-000077080000}"/>
    <cellStyle name="Тысячи_Лист1" xfId="2151" xr:uid="{00000000-0005-0000-0000-000078080000}"/>
    <cellStyle name="Финансовый" xfId="2160" builtinId="3"/>
    <cellStyle name="Финансовый 2" xfId="2167" xr:uid="{00000000-0005-0000-0000-00007A080000}"/>
    <cellStyle name="Currency0" xfId="2146" xr:uid="{00000000-0005-0000-0000-000061080000}"/>
    <cellStyle name="Euro" xfId="2147" xr:uid="{00000000-0005-0000-0000-000062080000}"/>
    <cellStyle name="Normal1" xfId="2148" xr:uid="{00000000-0005-0000-0000-000063080000}"/>
  </cellStyles>
  <dxfs count="14">
    <dxf>
      <fill>
        <patternFill>
          <bgColor theme="9" tint="0.59996337778862885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  <dxf>
      <fill>
        <patternFill>
          <bgColor rgb="FF99FFCC"/>
        </patternFill>
      </fill>
    </dxf>
  </dxfs>
  <tableStyles count="0" defaultTableStyle="TableStyleMedium9" defaultPivotStyle="PivotStyleLight16"/>
  <colors>
    <mruColors>
      <color rgb="FFFFFF99"/>
      <color rgb="FFC5F1C5"/>
      <color rgb="FFAFEBAF"/>
      <color rgb="FF33CC33"/>
      <color rgb="FF99FFCC"/>
      <color rgb="FFD60093"/>
      <color rgb="FFFF0000"/>
      <color rgb="FF99FF99"/>
      <color rgb="FF006600"/>
      <color rgb="FF2A02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22" fmlaLink="$B$2" max="5" min="1" page="10"/>
</file>

<file path=xl/ctrlProps/ctrlProp2.xml><?xml version="1.0" encoding="utf-8"?>
<formControlPr xmlns="http://schemas.microsoft.com/office/spreadsheetml/2009/9/main" objectType="Spin" dx="22" fmlaLink="$B$3" max="12" min="1" page="10"/>
</file>

<file path=xl/ctrlProps/ctrlProp3.xml><?xml version="1.0" encoding="utf-8"?>
<formControlPr xmlns="http://schemas.microsoft.com/office/spreadsheetml/2009/9/main" objectType="Spin" dx="22" fmlaLink="$B$4" max="5" min="1" page="10"/>
</file>

<file path=xl/ctrlProps/ctrlProp4.xml><?xml version="1.0" encoding="utf-8"?>
<formControlPr xmlns="http://schemas.microsoft.com/office/spreadsheetml/2009/9/main" objectType="Spin" dx="22" fmlaLink="$B$1" max="12" min="1" page="1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268356</xdr:colOff>
      <xdr:row>1</xdr:row>
      <xdr:rowOff>104774</xdr:rowOff>
    </xdr:from>
    <xdr:to>
      <xdr:col>8</xdr:col>
      <xdr:colOff>3288195</xdr:colOff>
      <xdr:row>11</xdr:row>
      <xdr:rowOff>103531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325139" y="270426"/>
          <a:ext cx="3019839" cy="1829214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000" b="1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И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спользуя формулы массивов и нужные функции, определить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зна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чения в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поле ИТОГО и 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ячейках столбца </a:t>
          </a:r>
          <a:r>
            <a:rPr lang="en-US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E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.</a:t>
          </a:r>
        </a:p>
        <a:p>
          <a:pPr algn="l"/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Сравните с результатами, расположенными в соответствующих ячейках столбца </a:t>
          </a:r>
          <a:r>
            <a:rPr lang="en-US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F</a:t>
          </a:r>
          <a:r>
            <a:rPr lang="en-US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.</a:t>
          </a:r>
          <a:r>
            <a:rPr lang="en-US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</a:t>
          </a:r>
          <a:endParaRPr lang="ru-RU" sz="10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361950</xdr:colOff>
      <xdr:row>3</xdr:row>
      <xdr:rowOff>19049</xdr:rowOff>
    </xdr:from>
    <xdr:to>
      <xdr:col>17</xdr:col>
      <xdr:colOff>57149</xdr:colOff>
      <xdr:row>18</xdr:row>
      <xdr:rowOff>38100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667625" y="590549"/>
          <a:ext cx="3524249" cy="2876551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000" b="1">
            <a:solidFill>
              <a:schemeClr val="tx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О</a:t>
          </a:r>
          <a:r>
            <a:rPr lang="ru-RU" sz="1000" b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пределить значения</a:t>
          </a:r>
          <a:r>
            <a:rPr lang="ru-RU" sz="1000" b="0" baseline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 ячеек Сумма, € с использованием формулы массива</a:t>
          </a:r>
        </a:p>
        <a:p>
          <a:pPr algn="l"/>
          <a:endParaRPr lang="ru-RU" sz="1000" b="0" baseline="0">
            <a:solidFill>
              <a:schemeClr val="tx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0" baseline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В ячейке </a:t>
          </a:r>
          <a:r>
            <a:rPr lang="en-US" sz="1000" b="0" baseline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C</a:t>
          </a:r>
          <a:r>
            <a:rPr lang="ru-RU" sz="1000" b="0" baseline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20</a:t>
          </a:r>
          <a:r>
            <a:rPr lang="en-US" sz="1000" b="0" baseline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0" baseline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вычислить итоговую сумму с использованием формулы массива</a:t>
          </a:r>
        </a:p>
        <a:p>
          <a:pPr algn="l"/>
          <a:endParaRPr lang="ru-RU" sz="1000" b="0" baseline="0">
            <a:solidFill>
              <a:schemeClr val="tx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0" baseline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Добавить новые данные к исходной таблице (сумма 1100-1500) и скорректировать формулу массива с учетом новых данных</a:t>
          </a:r>
          <a:endParaRPr lang="ru-RU" sz="1000" b="0">
            <a:solidFill>
              <a:schemeClr val="tx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  <a:p>
          <a:pPr algn="l"/>
          <a:endParaRPr lang="ru-RU" sz="1000" b="0">
            <a:solidFill>
              <a:schemeClr val="tx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В ячейке </a:t>
          </a:r>
          <a:r>
            <a:rPr lang="en-US" sz="1000" b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C22</a:t>
          </a:r>
          <a:r>
            <a:rPr lang="ru-RU" sz="1000" b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 вычислить итоговую сумму для расширенного массива</a:t>
          </a:r>
          <a:endParaRPr lang="ru-RU" sz="1000" b="0" baseline="0">
            <a:solidFill>
              <a:schemeClr val="tx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  <a:p>
          <a:pPr algn="l"/>
          <a:endParaRPr lang="ru-RU" sz="1000" b="0" baseline="0">
            <a:solidFill>
              <a:schemeClr val="tx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0" baseline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Скопировать текущий лист и произвести удаление формулы массива двумя способами</a:t>
          </a:r>
          <a:endParaRPr lang="ru-RU" sz="1000" b="0">
            <a:solidFill>
              <a:schemeClr val="tx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5</xdr:row>
      <xdr:rowOff>66675</xdr:rowOff>
    </xdr:from>
    <xdr:to>
      <xdr:col>11</xdr:col>
      <xdr:colOff>95250</xdr:colOff>
      <xdr:row>9</xdr:row>
      <xdr:rowOff>133350</xdr:rowOff>
    </xdr:to>
    <xdr:sp macro="" textlink="">
      <xdr:nvSpPr>
        <xdr:cNvPr id="3" name="Загнутый угол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4276725" y="1009650"/>
          <a:ext cx="3438525" cy="790575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000" b="1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Н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аписать формулу</a:t>
          </a:r>
          <a:r>
            <a:rPr lang="en-US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массива только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в ячейке </a:t>
          </a:r>
          <a:r>
            <a:rPr lang="en-US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E17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для расчета </a:t>
          </a:r>
          <a:r>
            <a:rPr lang="ru-RU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Суммы, € 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за 1-й квартал, затем скопировать формулу на ячейки следующих кварталов.</a:t>
          </a:r>
          <a:endParaRPr lang="ru-RU" sz="10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13</xdr:row>
      <xdr:rowOff>28574</xdr:rowOff>
    </xdr:from>
    <xdr:to>
      <xdr:col>7</xdr:col>
      <xdr:colOff>66675</xdr:colOff>
      <xdr:row>19</xdr:row>
      <xdr:rowOff>171450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5372100" y="2457449"/>
          <a:ext cx="3657600" cy="1228726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000" b="1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В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ычислить в ячейках столбца </a:t>
          </a:r>
          <a:r>
            <a:rPr lang="en-US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G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минимальные и максимальные значения при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заданных условиях. </a:t>
          </a:r>
          <a:endParaRPr lang="en-US" sz="1000" b="0" baseline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algn="l"/>
          <a:endParaRPr lang="en-US" sz="1000" b="0" baseline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С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равнить результаты вычислений с ответами, расположенными в соответствующих ячейках столбца </a:t>
          </a:r>
          <a:r>
            <a:rPr lang="en-US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H</a:t>
          </a:r>
          <a:r>
            <a:rPr lang="en-US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.</a:t>
          </a:r>
          <a:endParaRPr lang="ru-RU" sz="10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15</xdr:row>
      <xdr:rowOff>38100</xdr:rowOff>
    </xdr:from>
    <xdr:to>
      <xdr:col>9</xdr:col>
      <xdr:colOff>447675</xdr:colOff>
      <xdr:row>22</xdr:row>
      <xdr:rowOff>1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5772150" y="2819400"/>
          <a:ext cx="3733800" cy="1228726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000" b="1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В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ычислить по данным столбца </a:t>
          </a:r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Премия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сумму,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минимум и максимум. </a:t>
          </a:r>
          <a:endParaRPr lang="en-US" sz="1000" b="0" baseline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algn="l"/>
          <a:endParaRPr lang="en-US" sz="1000" b="0" baseline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С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равнить результаты вычислений с ответами, расположенных в соответствующих ячейках столбца </a:t>
          </a:r>
          <a:r>
            <a:rPr lang="en-US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I</a:t>
          </a:r>
          <a:r>
            <a:rPr lang="en-US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.</a:t>
          </a:r>
          <a:endParaRPr lang="ru-RU" sz="10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10</xdr:row>
      <xdr:rowOff>152400</xdr:rowOff>
    </xdr:from>
    <xdr:to>
      <xdr:col>8</xdr:col>
      <xdr:colOff>2790825</xdr:colOff>
      <xdr:row>23</xdr:row>
      <xdr:rowOff>76200</xdr:rowOff>
    </xdr:to>
    <xdr:sp macro="" textlink="">
      <xdr:nvSpPr>
        <xdr:cNvPr id="12" name="Загнутый угол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5648325" y="2162175"/>
          <a:ext cx="3990975" cy="2085975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000" b="1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О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пределить для указанного месяца (ячейка </a:t>
          </a:r>
          <a:r>
            <a:rPr lang="en-US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G2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) и выбранного набора (ячейка </a:t>
          </a:r>
          <a:r>
            <a:rPr lang="en-US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G3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) </a:t>
          </a:r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Сумму продажи 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в ячейке </a:t>
          </a:r>
          <a:r>
            <a:rPr lang="en-US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G8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.</a:t>
          </a:r>
        </a:p>
        <a:p>
          <a:pPr algn="l"/>
          <a:endParaRPr lang="ru-RU" sz="10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П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рименить ячейкам</a:t>
          </a:r>
          <a:r>
            <a:rPr lang="en-US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имена:</a:t>
          </a:r>
        </a:p>
        <a:p>
          <a:pPr algn="l"/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  </a:t>
          </a:r>
          <a:r>
            <a:rPr lang="en-US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A</a:t>
          </a:r>
          <a:r>
            <a:rPr lang="ru-RU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2:</a:t>
          </a:r>
          <a:r>
            <a:rPr lang="en-US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A</a:t>
          </a:r>
          <a:r>
            <a:rPr lang="ru-RU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13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- Месяцы,          </a:t>
          </a:r>
          <a:r>
            <a:rPr lang="en-US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G2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- Месяц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  </a:t>
          </a:r>
          <a:r>
            <a:rPr lang="en-US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B1:D1 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- Наборы,           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G3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- Набор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 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B2:D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13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- Продажи</a:t>
          </a:r>
        </a:p>
        <a:p>
          <a:pPr algn="l"/>
          <a:endParaRPr lang="ru-RU" sz="1000" b="1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Н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аписать формулу в ячейку </a:t>
          </a:r>
          <a:r>
            <a:rPr lang="en-US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G</a:t>
          </a:r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1</a:t>
          </a:r>
          <a:r>
            <a:rPr lang="en-US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0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для определения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Суммы продажи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с использованием имен.</a:t>
          </a:r>
        </a:p>
        <a:p>
          <a:pPr algn="l"/>
          <a:endParaRPr lang="ru-RU" sz="10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66672</xdr:colOff>
      <xdr:row>10</xdr:row>
      <xdr:rowOff>47623</xdr:rowOff>
    </xdr:from>
    <xdr:to>
      <xdr:col>12</xdr:col>
      <xdr:colOff>419100</xdr:colOff>
      <xdr:row>23</xdr:row>
      <xdr:rowOff>104775</xdr:rowOff>
    </xdr:to>
    <xdr:sp macro="" textlink="">
      <xdr:nvSpPr>
        <xdr:cNvPr id="4" name="Загнутый угол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5343522" y="2105023"/>
          <a:ext cx="5905503" cy="2390777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000" b="1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О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пределить </a:t>
          </a:r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Код</a:t>
          </a:r>
          <a:r>
            <a:rPr lang="ru-RU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заказа 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(ячейка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Н5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) 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для указанного Кода клиента (ячейка </a:t>
          </a:r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Н2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) и Кода Сотрудника (ячейка </a:t>
          </a:r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Н3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)</a:t>
          </a:r>
        </a:p>
        <a:p>
          <a:pPr algn="l"/>
          <a:endParaRPr lang="ru-RU" sz="10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пределить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Стоимость заказа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(ячейка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Н7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 для указанного Кода клиента (ячейка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Н2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 и Кода сотрудника (ячейка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Н3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rgbClr val="00206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*С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оздать список допустимых значений для ввода данных в ячейку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G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9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из шапки таблицы (ячейки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1: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аписать формулу в ячейке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9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, для определения значения, указанного в ячейке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G9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,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учитывая Код клиента (ячейка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Н2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 и Код сотрудника (ячейка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Н3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rgbClr val="00206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1" i="0" u="none" strike="noStrike" kern="0" cap="none" spc="0" normalizeH="0" baseline="0" noProof="0">
            <a:ln>
              <a:noFill/>
            </a:ln>
            <a:solidFill>
              <a:srgbClr val="00206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algn="l"/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*С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крыть сообщение об ошибках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#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Н/Д, возвращаемое функцией ИНДЕКС </a:t>
          </a:r>
          <a:endParaRPr lang="ru-RU" sz="10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655638</xdr:colOff>
      <xdr:row>12</xdr:row>
      <xdr:rowOff>103187</xdr:rowOff>
    </xdr:from>
    <xdr:to>
      <xdr:col>3</xdr:col>
      <xdr:colOff>158751</xdr:colOff>
      <xdr:row>17</xdr:row>
      <xdr:rowOff>104776</xdr:rowOff>
    </xdr:to>
    <xdr:sp macro="" textlink="">
      <xdr:nvSpPr>
        <xdr:cNvPr id="3" name="Загнутый угол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655638" y="2474912"/>
          <a:ext cx="3379788" cy="906464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000" b="1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О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пределить </a:t>
          </a:r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Сумму продажи</a:t>
          </a:r>
          <a:r>
            <a:rPr lang="ru-RU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в период указанных месяцев (ячейки </a:t>
          </a:r>
          <a:r>
            <a:rPr lang="ru-RU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В2 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и</a:t>
          </a:r>
          <a:r>
            <a:rPr lang="ru-RU" sz="1000" b="1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В3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)</a:t>
          </a:r>
          <a:endParaRPr lang="ru-RU" sz="10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2</xdr:row>
      <xdr:rowOff>133351</xdr:rowOff>
    </xdr:from>
    <xdr:to>
      <xdr:col>11</xdr:col>
      <xdr:colOff>542925</xdr:colOff>
      <xdr:row>8</xdr:row>
      <xdr:rowOff>133350</xdr:rowOff>
    </xdr:to>
    <xdr:sp macro="" textlink="">
      <xdr:nvSpPr>
        <xdr:cNvPr id="3" name="Загнутый угол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5238750" y="504826"/>
          <a:ext cx="4581525" cy="1095374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000" b="1">
            <a:solidFill>
              <a:srgbClr val="002060"/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Н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а основе исходных данных, расположенных на листах </a:t>
          </a:r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Сочи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, </a:t>
          </a:r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Москва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, </a:t>
          </a:r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Владивосток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, </a:t>
          </a:r>
          <a:r>
            <a:rPr lang="ru-RU" sz="1000" b="1">
              <a:solidFill>
                <a:srgbClr val="002060"/>
              </a:solidFill>
              <a:latin typeface="Arial" pitchFamily="34" charset="0"/>
              <a:cs typeface="Arial" pitchFamily="34" charset="0"/>
            </a:rPr>
            <a:t>Мурманск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, получить суммарные показатели</a:t>
          </a:r>
          <a:r>
            <a:rPr lang="ru-RU" sz="1000" b="0" baseline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значений</a:t>
          </a:r>
          <a:r>
            <a:rPr lang="ru-RU" sz="1000" b="0">
              <a:solidFill>
                <a:srgbClr val="002060"/>
              </a:solidFill>
              <a:latin typeface="Arial" pitchFamily="34" charset="0"/>
              <a:cs typeface="Arial" pitchFamily="34" charset="0"/>
            </a:rPr>
            <a:t> объема партии и количества доставок. </a:t>
          </a:r>
        </a:p>
        <a:p>
          <a:pPr algn="l"/>
          <a:endParaRPr lang="ru-RU" sz="1000" b="0">
            <a:solidFill>
              <a:srgbClr val="00206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419099</xdr:colOff>
      <xdr:row>7</xdr:row>
      <xdr:rowOff>85725</xdr:rowOff>
    </xdr:from>
    <xdr:to>
      <xdr:col>8</xdr:col>
      <xdr:colOff>104775</xdr:colOff>
      <xdr:row>14</xdr:row>
      <xdr:rowOff>38099</xdr:rowOff>
    </xdr:to>
    <xdr:sp macro="" textlink="">
      <xdr:nvSpPr>
        <xdr:cNvPr id="2" name="Загнутый угол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3762374" y="1381125"/>
          <a:ext cx="4048126" cy="1219199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000" b="1">
            <a:solidFill>
              <a:schemeClr val="tx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В</a:t>
          </a:r>
          <a:r>
            <a:rPr lang="ru-RU" sz="1000" b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 ячейке</a:t>
          </a:r>
          <a:r>
            <a:rPr lang="en-US" sz="1000" b="0" baseline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 </a:t>
          </a:r>
          <a:r>
            <a:rPr lang="en-US" sz="1000" b="1" baseline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F3</a:t>
          </a:r>
          <a:r>
            <a:rPr lang="ru-RU" sz="1000" b="0" baseline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 (Категория)</a:t>
          </a:r>
          <a:r>
            <a:rPr lang="en-US" sz="1000" b="0" baseline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 </a:t>
          </a:r>
          <a:r>
            <a:rPr lang="ru-RU" sz="1000" b="0" baseline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создать список, предлагающий 2 значения на выбор: Овощи или Фрукты</a:t>
          </a:r>
          <a:r>
            <a:rPr lang="ru-RU" sz="1000" b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.</a:t>
          </a:r>
        </a:p>
        <a:p>
          <a:pPr algn="l"/>
          <a:endParaRPr lang="ru-RU" sz="1000" b="0">
            <a:solidFill>
              <a:schemeClr val="tx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  <a:p>
          <a:pPr algn="l"/>
          <a:r>
            <a:rPr lang="ru-RU" sz="1000" b="1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В</a:t>
          </a:r>
          <a:r>
            <a:rPr lang="ru-RU" sz="1000" b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 ячейке </a:t>
          </a:r>
          <a:r>
            <a:rPr lang="en-US" sz="1000" b="1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F4</a:t>
          </a:r>
          <a:r>
            <a:rPr lang="ru-RU" sz="1000" b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 (Наименование) создавать список значений, исходя</a:t>
          </a:r>
          <a:r>
            <a:rPr lang="ru-RU" sz="1000" b="0" baseline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 из значения в ячейке </a:t>
          </a:r>
          <a:r>
            <a:rPr lang="en-US" sz="1000" b="1" baseline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F3</a:t>
          </a:r>
          <a:r>
            <a:rPr lang="en-US" sz="1000" b="0" baseline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.</a:t>
          </a:r>
          <a:r>
            <a:rPr lang="ru-RU" sz="1000" b="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 </a:t>
          </a:r>
        </a:p>
        <a:p>
          <a:pPr algn="l"/>
          <a:endParaRPr lang="ru-RU" sz="1000" b="0">
            <a:solidFill>
              <a:schemeClr val="tx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257173</xdr:colOff>
      <xdr:row>16</xdr:row>
      <xdr:rowOff>85726</xdr:rowOff>
    </xdr:from>
    <xdr:to>
      <xdr:col>13</xdr:col>
      <xdr:colOff>28575</xdr:colOff>
      <xdr:row>21</xdr:row>
      <xdr:rowOff>66675</xdr:rowOff>
    </xdr:to>
    <xdr:sp macro="" textlink="">
      <xdr:nvSpPr>
        <xdr:cNvPr id="3" name="Загнутый угол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3219448" y="3000376"/>
          <a:ext cx="4629152" cy="885824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000" b="1">
            <a:solidFill>
              <a:schemeClr val="tx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Т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ранспонировать таблицу (ячейки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C2:E14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)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, используя функцию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ТРАНСП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Результат расположить, начиная с ячейки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G3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</a:t>
          </a: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algn="l"/>
          <a:endParaRPr lang="ru-RU" sz="1000" b="1">
            <a:solidFill>
              <a:schemeClr val="tx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  <a:p>
          <a:pPr algn="l"/>
          <a:endParaRPr lang="ru-RU" sz="1000" b="0">
            <a:solidFill>
              <a:schemeClr val="tx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12700</xdr:colOff>
          <xdr:row>0</xdr:row>
          <xdr:rowOff>241300</xdr:rowOff>
        </xdr:from>
        <xdr:to>
          <xdr:col>2</xdr:col>
          <xdr:colOff>254000</xdr:colOff>
          <xdr:row>1</xdr:row>
          <xdr:rowOff>177800</xdr:rowOff>
        </xdr:to>
        <xdr:sp macro="" textlink="">
          <xdr:nvSpPr>
            <xdr:cNvPr id="14351" name="Spinner 15" hidden="1">
              <a:extLst>
                <a:ext uri="{63B3BB69-23CF-44E3-9099-C40C66FF867C}">
                  <a14:compatExt spid="_x0000_s14351"/>
                </a:ext>
                <a:ext uri="{FF2B5EF4-FFF2-40B4-BE49-F238E27FC236}">
                  <a16:creationId xmlns:a16="http://schemas.microsoft.com/office/drawing/2014/main" id="{00000000-0008-0000-1100-00000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12700</xdr:colOff>
          <xdr:row>2</xdr:row>
          <xdr:rowOff>12700</xdr:rowOff>
        </xdr:from>
        <xdr:to>
          <xdr:col>2</xdr:col>
          <xdr:colOff>254000</xdr:colOff>
          <xdr:row>2</xdr:row>
          <xdr:rowOff>190500</xdr:rowOff>
        </xdr:to>
        <xdr:sp macro="" textlink="">
          <xdr:nvSpPr>
            <xdr:cNvPr id="14352" name="Spinner 16" hidden="1">
              <a:extLst>
                <a:ext uri="{63B3BB69-23CF-44E3-9099-C40C66FF867C}">
                  <a14:compatExt spid="_x0000_s14352"/>
                </a:ext>
                <a:ext uri="{FF2B5EF4-FFF2-40B4-BE49-F238E27FC236}">
                  <a16:creationId xmlns:a16="http://schemas.microsoft.com/office/drawing/2014/main" id="{00000000-0008-0000-1100-00001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25400</xdr:colOff>
          <xdr:row>3</xdr:row>
          <xdr:rowOff>25400</xdr:rowOff>
        </xdr:from>
        <xdr:to>
          <xdr:col>2</xdr:col>
          <xdr:colOff>254000</xdr:colOff>
          <xdr:row>3</xdr:row>
          <xdr:rowOff>215900</xdr:rowOff>
        </xdr:to>
        <xdr:sp macro="" textlink="">
          <xdr:nvSpPr>
            <xdr:cNvPr id="14353" name="Spinner 17" hidden="1">
              <a:extLst>
                <a:ext uri="{63B3BB69-23CF-44E3-9099-C40C66FF867C}">
                  <a14:compatExt spid="_x0000_s14353"/>
                </a:ext>
                <a:ext uri="{FF2B5EF4-FFF2-40B4-BE49-F238E27FC236}">
                  <a16:creationId xmlns:a16="http://schemas.microsoft.com/office/drawing/2014/main" id="{00000000-0008-0000-1100-00001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25400</xdr:rowOff>
        </xdr:from>
        <xdr:to>
          <xdr:col>2</xdr:col>
          <xdr:colOff>254000</xdr:colOff>
          <xdr:row>0</xdr:row>
          <xdr:rowOff>190500</xdr:rowOff>
        </xdr:to>
        <xdr:sp macro="" textlink="">
          <xdr:nvSpPr>
            <xdr:cNvPr id="14354" name="Spinner 18" hidden="1">
              <a:extLst>
                <a:ext uri="{63B3BB69-23CF-44E3-9099-C40C66FF867C}">
                  <a14:compatExt spid="_x0000_s14354"/>
                </a:ext>
                <a:ext uri="{FF2B5EF4-FFF2-40B4-BE49-F238E27FC236}">
                  <a16:creationId xmlns:a16="http://schemas.microsoft.com/office/drawing/2014/main" id="{00000000-0008-0000-1100-00001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0</xdr:colOff>
      <xdr:row>9</xdr:row>
      <xdr:rowOff>123823</xdr:rowOff>
    </xdr:from>
    <xdr:to>
      <xdr:col>3</xdr:col>
      <xdr:colOff>857250</xdr:colOff>
      <xdr:row>17</xdr:row>
      <xdr:rowOff>200024</xdr:rowOff>
    </xdr:to>
    <xdr:sp macro="" textlink="">
      <xdr:nvSpPr>
        <xdr:cNvPr id="16" name="Загнутый угол 15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/>
      </xdr:nvSpPr>
      <xdr:spPr>
        <a:xfrm>
          <a:off x="0" y="2209798"/>
          <a:ext cx="4057650" cy="1905001"/>
        </a:xfrm>
        <a:prstGeom prst="foldedCorner">
          <a:avLst>
            <a:gd name="adj" fmla="val 7756"/>
          </a:avLst>
        </a:prstGeom>
        <a:solidFill>
          <a:srgbClr val="FFFF99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000" b="1">
            <a:solidFill>
              <a:schemeClr val="tx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спользуя функцию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СМЕЩ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написать формулу в ячейке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B6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для определения значения, заданного параметрами в ячейках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B1:B2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000" b="1">
            <a:solidFill>
              <a:schemeClr val="tx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спользуя функцию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СМЕЩ 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написать формулу в ячейке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B8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для определения значения суммы, заданного параметрами в ячейках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B1:B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4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</a:t>
          </a: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000" b="0" i="0" u="none" strike="noStrike" kern="0" cap="none" spc="0" normalizeH="0" baseline="0" noProof="0">
            <a:ln>
              <a:noFill/>
            </a:ln>
            <a:solidFill>
              <a:schemeClr val="tx2">
                <a:lumMod val="75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ачальное значения для работы с функцией </a:t>
          </a:r>
          <a:r>
            <a:rPr kumimoji="0" lang="ru-RU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СМЕЩ</a:t>
          </a:r>
          <a:r>
            <a:rPr kumimoji="0" lang="ru-RU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задать ячейку </a:t>
          </a:r>
          <a:r>
            <a:rPr kumimoji="0" lang="en-US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E1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</a:t>
          </a:r>
        </a:p>
        <a:p>
          <a:pPr algn="l"/>
          <a:endParaRPr lang="ru-RU" sz="1000" b="0">
            <a:solidFill>
              <a:schemeClr val="tx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  <a:p>
          <a:pPr algn="l"/>
          <a:endParaRPr lang="ru-RU" sz="1000" b="0">
            <a:solidFill>
              <a:schemeClr val="tx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ANIMATE/SECURE/Production/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CAPERS/CAPRAPSCH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2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</sheetPr>
  <dimension ref="B2:I22"/>
  <sheetViews>
    <sheetView showGridLines="0" zoomScale="115" zoomScaleNormal="115" workbookViewId="0">
      <selection activeCell="H3" sqref="H3:H11"/>
    </sheetView>
  </sheetViews>
  <sheetFormatPr baseColWidth="10" defaultColWidth="8.83203125" defaultRowHeight="13"/>
  <cols>
    <col min="1" max="1" width="6.5" style="18" customWidth="1"/>
    <col min="2" max="2" width="24.1640625" style="18" bestFit="1" customWidth="1"/>
    <col min="3" max="3" width="12.5" style="18" bestFit="1" customWidth="1"/>
    <col min="4" max="4" width="15.6640625" style="18" customWidth="1"/>
    <col min="5" max="5" width="14.5" style="18" bestFit="1" customWidth="1"/>
    <col min="6" max="6" width="10.5" style="18" bestFit="1" customWidth="1"/>
    <col min="7" max="7" width="10.6640625" style="18" customWidth="1"/>
    <col min="8" max="8" width="11.5" style="18" customWidth="1"/>
    <col min="9" max="9" width="50.5" style="18" customWidth="1"/>
    <col min="10" max="256" width="9.1640625" style="18"/>
    <col min="257" max="257" width="6.5" style="18" customWidth="1"/>
    <col min="258" max="258" width="16.6640625" style="18" bestFit="1" customWidth="1"/>
    <col min="259" max="259" width="15" style="18" customWidth="1"/>
    <col min="260" max="260" width="14.83203125" style="18" customWidth="1"/>
    <col min="261" max="261" width="9.83203125" style="18" bestFit="1" customWidth="1"/>
    <col min="262" max="262" width="14.6640625" style="18" bestFit="1" customWidth="1"/>
    <col min="263" max="512" width="9.1640625" style="18"/>
    <col min="513" max="513" width="6.5" style="18" customWidth="1"/>
    <col min="514" max="514" width="16.6640625" style="18" bestFit="1" customWidth="1"/>
    <col min="515" max="515" width="15" style="18" customWidth="1"/>
    <col min="516" max="516" width="14.83203125" style="18" customWidth="1"/>
    <col min="517" max="517" width="9.83203125" style="18" bestFit="1" customWidth="1"/>
    <col min="518" max="518" width="14.6640625" style="18" bestFit="1" customWidth="1"/>
    <col min="519" max="768" width="9.1640625" style="18"/>
    <col min="769" max="769" width="6.5" style="18" customWidth="1"/>
    <col min="770" max="770" width="16.6640625" style="18" bestFit="1" customWidth="1"/>
    <col min="771" max="771" width="15" style="18" customWidth="1"/>
    <col min="772" max="772" width="14.83203125" style="18" customWidth="1"/>
    <col min="773" max="773" width="9.83203125" style="18" bestFit="1" customWidth="1"/>
    <col min="774" max="774" width="14.6640625" style="18" bestFit="1" customWidth="1"/>
    <col min="775" max="1024" width="9.1640625" style="18"/>
    <col min="1025" max="1025" width="6.5" style="18" customWidth="1"/>
    <col min="1026" max="1026" width="16.6640625" style="18" bestFit="1" customWidth="1"/>
    <col min="1027" max="1027" width="15" style="18" customWidth="1"/>
    <col min="1028" max="1028" width="14.83203125" style="18" customWidth="1"/>
    <col min="1029" max="1029" width="9.83203125" style="18" bestFit="1" customWidth="1"/>
    <col min="1030" max="1030" width="14.6640625" style="18" bestFit="1" customWidth="1"/>
    <col min="1031" max="1280" width="9.1640625" style="18"/>
    <col min="1281" max="1281" width="6.5" style="18" customWidth="1"/>
    <col min="1282" max="1282" width="16.6640625" style="18" bestFit="1" customWidth="1"/>
    <col min="1283" max="1283" width="15" style="18" customWidth="1"/>
    <col min="1284" max="1284" width="14.83203125" style="18" customWidth="1"/>
    <col min="1285" max="1285" width="9.83203125" style="18" bestFit="1" customWidth="1"/>
    <col min="1286" max="1286" width="14.6640625" style="18" bestFit="1" customWidth="1"/>
    <col min="1287" max="1536" width="9.1640625" style="18"/>
    <col min="1537" max="1537" width="6.5" style="18" customWidth="1"/>
    <col min="1538" max="1538" width="16.6640625" style="18" bestFit="1" customWidth="1"/>
    <col min="1539" max="1539" width="15" style="18" customWidth="1"/>
    <col min="1540" max="1540" width="14.83203125" style="18" customWidth="1"/>
    <col min="1541" max="1541" width="9.83203125" style="18" bestFit="1" customWidth="1"/>
    <col min="1542" max="1542" width="14.6640625" style="18" bestFit="1" customWidth="1"/>
    <col min="1543" max="1792" width="9.1640625" style="18"/>
    <col min="1793" max="1793" width="6.5" style="18" customWidth="1"/>
    <col min="1794" max="1794" width="16.6640625" style="18" bestFit="1" customWidth="1"/>
    <col min="1795" max="1795" width="15" style="18" customWidth="1"/>
    <col min="1796" max="1796" width="14.83203125" style="18" customWidth="1"/>
    <col min="1797" max="1797" width="9.83203125" style="18" bestFit="1" customWidth="1"/>
    <col min="1798" max="1798" width="14.6640625" style="18" bestFit="1" customWidth="1"/>
    <col min="1799" max="2048" width="9.1640625" style="18"/>
    <col min="2049" max="2049" width="6.5" style="18" customWidth="1"/>
    <col min="2050" max="2050" width="16.6640625" style="18" bestFit="1" customWidth="1"/>
    <col min="2051" max="2051" width="15" style="18" customWidth="1"/>
    <col min="2052" max="2052" width="14.83203125" style="18" customWidth="1"/>
    <col min="2053" max="2053" width="9.83203125" style="18" bestFit="1" customWidth="1"/>
    <col min="2054" max="2054" width="14.6640625" style="18" bestFit="1" customWidth="1"/>
    <col min="2055" max="2304" width="9.1640625" style="18"/>
    <col min="2305" max="2305" width="6.5" style="18" customWidth="1"/>
    <col min="2306" max="2306" width="16.6640625" style="18" bestFit="1" customWidth="1"/>
    <col min="2307" max="2307" width="15" style="18" customWidth="1"/>
    <col min="2308" max="2308" width="14.83203125" style="18" customWidth="1"/>
    <col min="2309" max="2309" width="9.83203125" style="18" bestFit="1" customWidth="1"/>
    <col min="2310" max="2310" width="14.6640625" style="18" bestFit="1" customWidth="1"/>
    <col min="2311" max="2560" width="9.1640625" style="18"/>
    <col min="2561" max="2561" width="6.5" style="18" customWidth="1"/>
    <col min="2562" max="2562" width="16.6640625" style="18" bestFit="1" customWidth="1"/>
    <col min="2563" max="2563" width="15" style="18" customWidth="1"/>
    <col min="2564" max="2564" width="14.83203125" style="18" customWidth="1"/>
    <col min="2565" max="2565" width="9.83203125" style="18" bestFit="1" customWidth="1"/>
    <col min="2566" max="2566" width="14.6640625" style="18" bestFit="1" customWidth="1"/>
    <col min="2567" max="2816" width="9.1640625" style="18"/>
    <col min="2817" max="2817" width="6.5" style="18" customWidth="1"/>
    <col min="2818" max="2818" width="16.6640625" style="18" bestFit="1" customWidth="1"/>
    <col min="2819" max="2819" width="15" style="18" customWidth="1"/>
    <col min="2820" max="2820" width="14.83203125" style="18" customWidth="1"/>
    <col min="2821" max="2821" width="9.83203125" style="18" bestFit="1" customWidth="1"/>
    <col min="2822" max="2822" width="14.6640625" style="18" bestFit="1" customWidth="1"/>
    <col min="2823" max="3072" width="9.1640625" style="18"/>
    <col min="3073" max="3073" width="6.5" style="18" customWidth="1"/>
    <col min="3074" max="3074" width="16.6640625" style="18" bestFit="1" customWidth="1"/>
    <col min="3075" max="3075" width="15" style="18" customWidth="1"/>
    <col min="3076" max="3076" width="14.83203125" style="18" customWidth="1"/>
    <col min="3077" max="3077" width="9.83203125" style="18" bestFit="1" customWidth="1"/>
    <col min="3078" max="3078" width="14.6640625" style="18" bestFit="1" customWidth="1"/>
    <col min="3079" max="3328" width="9.1640625" style="18"/>
    <col min="3329" max="3329" width="6.5" style="18" customWidth="1"/>
    <col min="3330" max="3330" width="16.6640625" style="18" bestFit="1" customWidth="1"/>
    <col min="3331" max="3331" width="15" style="18" customWidth="1"/>
    <col min="3332" max="3332" width="14.83203125" style="18" customWidth="1"/>
    <col min="3333" max="3333" width="9.83203125" style="18" bestFit="1" customWidth="1"/>
    <col min="3334" max="3334" width="14.6640625" style="18" bestFit="1" customWidth="1"/>
    <col min="3335" max="3584" width="9.1640625" style="18"/>
    <col min="3585" max="3585" width="6.5" style="18" customWidth="1"/>
    <col min="3586" max="3586" width="16.6640625" style="18" bestFit="1" customWidth="1"/>
    <col min="3587" max="3587" width="15" style="18" customWidth="1"/>
    <col min="3588" max="3588" width="14.83203125" style="18" customWidth="1"/>
    <col min="3589" max="3589" width="9.83203125" style="18" bestFit="1" customWidth="1"/>
    <col min="3590" max="3590" width="14.6640625" style="18" bestFit="1" customWidth="1"/>
    <col min="3591" max="3840" width="9.1640625" style="18"/>
    <col min="3841" max="3841" width="6.5" style="18" customWidth="1"/>
    <col min="3842" max="3842" width="16.6640625" style="18" bestFit="1" customWidth="1"/>
    <col min="3843" max="3843" width="15" style="18" customWidth="1"/>
    <col min="3844" max="3844" width="14.83203125" style="18" customWidth="1"/>
    <col min="3845" max="3845" width="9.83203125" style="18" bestFit="1" customWidth="1"/>
    <col min="3846" max="3846" width="14.6640625" style="18" bestFit="1" customWidth="1"/>
    <col min="3847" max="4096" width="9.1640625" style="18"/>
    <col min="4097" max="4097" width="6.5" style="18" customWidth="1"/>
    <col min="4098" max="4098" width="16.6640625" style="18" bestFit="1" customWidth="1"/>
    <col min="4099" max="4099" width="15" style="18" customWidth="1"/>
    <col min="4100" max="4100" width="14.83203125" style="18" customWidth="1"/>
    <col min="4101" max="4101" width="9.83203125" style="18" bestFit="1" customWidth="1"/>
    <col min="4102" max="4102" width="14.6640625" style="18" bestFit="1" customWidth="1"/>
    <col min="4103" max="4352" width="9.1640625" style="18"/>
    <col min="4353" max="4353" width="6.5" style="18" customWidth="1"/>
    <col min="4354" max="4354" width="16.6640625" style="18" bestFit="1" customWidth="1"/>
    <col min="4355" max="4355" width="15" style="18" customWidth="1"/>
    <col min="4356" max="4356" width="14.83203125" style="18" customWidth="1"/>
    <col min="4357" max="4357" width="9.83203125" style="18" bestFit="1" customWidth="1"/>
    <col min="4358" max="4358" width="14.6640625" style="18" bestFit="1" customWidth="1"/>
    <col min="4359" max="4608" width="9.1640625" style="18"/>
    <col min="4609" max="4609" width="6.5" style="18" customWidth="1"/>
    <col min="4610" max="4610" width="16.6640625" style="18" bestFit="1" customWidth="1"/>
    <col min="4611" max="4611" width="15" style="18" customWidth="1"/>
    <col min="4612" max="4612" width="14.83203125" style="18" customWidth="1"/>
    <col min="4613" max="4613" width="9.83203125" style="18" bestFit="1" customWidth="1"/>
    <col min="4614" max="4614" width="14.6640625" style="18" bestFit="1" customWidth="1"/>
    <col min="4615" max="4864" width="9.1640625" style="18"/>
    <col min="4865" max="4865" width="6.5" style="18" customWidth="1"/>
    <col min="4866" max="4866" width="16.6640625" style="18" bestFit="1" customWidth="1"/>
    <col min="4867" max="4867" width="15" style="18" customWidth="1"/>
    <col min="4868" max="4868" width="14.83203125" style="18" customWidth="1"/>
    <col min="4869" max="4869" width="9.83203125" style="18" bestFit="1" customWidth="1"/>
    <col min="4870" max="4870" width="14.6640625" style="18" bestFit="1" customWidth="1"/>
    <col min="4871" max="5120" width="9.1640625" style="18"/>
    <col min="5121" max="5121" width="6.5" style="18" customWidth="1"/>
    <col min="5122" max="5122" width="16.6640625" style="18" bestFit="1" customWidth="1"/>
    <col min="5123" max="5123" width="15" style="18" customWidth="1"/>
    <col min="5124" max="5124" width="14.83203125" style="18" customWidth="1"/>
    <col min="5125" max="5125" width="9.83203125" style="18" bestFit="1" customWidth="1"/>
    <col min="5126" max="5126" width="14.6640625" style="18" bestFit="1" customWidth="1"/>
    <col min="5127" max="5376" width="9.1640625" style="18"/>
    <col min="5377" max="5377" width="6.5" style="18" customWidth="1"/>
    <col min="5378" max="5378" width="16.6640625" style="18" bestFit="1" customWidth="1"/>
    <col min="5379" max="5379" width="15" style="18" customWidth="1"/>
    <col min="5380" max="5380" width="14.83203125" style="18" customWidth="1"/>
    <col min="5381" max="5381" width="9.83203125" style="18" bestFit="1" customWidth="1"/>
    <col min="5382" max="5382" width="14.6640625" style="18" bestFit="1" customWidth="1"/>
    <col min="5383" max="5632" width="9.1640625" style="18"/>
    <col min="5633" max="5633" width="6.5" style="18" customWidth="1"/>
    <col min="5634" max="5634" width="16.6640625" style="18" bestFit="1" customWidth="1"/>
    <col min="5635" max="5635" width="15" style="18" customWidth="1"/>
    <col min="5636" max="5636" width="14.83203125" style="18" customWidth="1"/>
    <col min="5637" max="5637" width="9.83203125" style="18" bestFit="1" customWidth="1"/>
    <col min="5638" max="5638" width="14.6640625" style="18" bestFit="1" customWidth="1"/>
    <col min="5639" max="5888" width="9.1640625" style="18"/>
    <col min="5889" max="5889" width="6.5" style="18" customWidth="1"/>
    <col min="5890" max="5890" width="16.6640625" style="18" bestFit="1" customWidth="1"/>
    <col min="5891" max="5891" width="15" style="18" customWidth="1"/>
    <col min="5892" max="5892" width="14.83203125" style="18" customWidth="1"/>
    <col min="5893" max="5893" width="9.83203125" style="18" bestFit="1" customWidth="1"/>
    <col min="5894" max="5894" width="14.6640625" style="18" bestFit="1" customWidth="1"/>
    <col min="5895" max="6144" width="9.1640625" style="18"/>
    <col min="6145" max="6145" width="6.5" style="18" customWidth="1"/>
    <col min="6146" max="6146" width="16.6640625" style="18" bestFit="1" customWidth="1"/>
    <col min="6147" max="6147" width="15" style="18" customWidth="1"/>
    <col min="6148" max="6148" width="14.83203125" style="18" customWidth="1"/>
    <col min="6149" max="6149" width="9.83203125" style="18" bestFit="1" customWidth="1"/>
    <col min="6150" max="6150" width="14.6640625" style="18" bestFit="1" customWidth="1"/>
    <col min="6151" max="6400" width="9.1640625" style="18"/>
    <col min="6401" max="6401" width="6.5" style="18" customWidth="1"/>
    <col min="6402" max="6402" width="16.6640625" style="18" bestFit="1" customWidth="1"/>
    <col min="6403" max="6403" width="15" style="18" customWidth="1"/>
    <col min="6404" max="6404" width="14.83203125" style="18" customWidth="1"/>
    <col min="6405" max="6405" width="9.83203125" style="18" bestFit="1" customWidth="1"/>
    <col min="6406" max="6406" width="14.6640625" style="18" bestFit="1" customWidth="1"/>
    <col min="6407" max="6656" width="9.1640625" style="18"/>
    <col min="6657" max="6657" width="6.5" style="18" customWidth="1"/>
    <col min="6658" max="6658" width="16.6640625" style="18" bestFit="1" customWidth="1"/>
    <col min="6659" max="6659" width="15" style="18" customWidth="1"/>
    <col min="6660" max="6660" width="14.83203125" style="18" customWidth="1"/>
    <col min="6661" max="6661" width="9.83203125" style="18" bestFit="1" customWidth="1"/>
    <col min="6662" max="6662" width="14.6640625" style="18" bestFit="1" customWidth="1"/>
    <col min="6663" max="6912" width="9.1640625" style="18"/>
    <col min="6913" max="6913" width="6.5" style="18" customWidth="1"/>
    <col min="6914" max="6914" width="16.6640625" style="18" bestFit="1" customWidth="1"/>
    <col min="6915" max="6915" width="15" style="18" customWidth="1"/>
    <col min="6916" max="6916" width="14.83203125" style="18" customWidth="1"/>
    <col min="6917" max="6917" width="9.83203125" style="18" bestFit="1" customWidth="1"/>
    <col min="6918" max="6918" width="14.6640625" style="18" bestFit="1" customWidth="1"/>
    <col min="6919" max="7168" width="9.1640625" style="18"/>
    <col min="7169" max="7169" width="6.5" style="18" customWidth="1"/>
    <col min="7170" max="7170" width="16.6640625" style="18" bestFit="1" customWidth="1"/>
    <col min="7171" max="7171" width="15" style="18" customWidth="1"/>
    <col min="7172" max="7172" width="14.83203125" style="18" customWidth="1"/>
    <col min="7173" max="7173" width="9.83203125" style="18" bestFit="1" customWidth="1"/>
    <col min="7174" max="7174" width="14.6640625" style="18" bestFit="1" customWidth="1"/>
    <col min="7175" max="7424" width="9.1640625" style="18"/>
    <col min="7425" max="7425" width="6.5" style="18" customWidth="1"/>
    <col min="7426" max="7426" width="16.6640625" style="18" bestFit="1" customWidth="1"/>
    <col min="7427" max="7427" width="15" style="18" customWidth="1"/>
    <col min="7428" max="7428" width="14.83203125" style="18" customWidth="1"/>
    <col min="7429" max="7429" width="9.83203125" style="18" bestFit="1" customWidth="1"/>
    <col min="7430" max="7430" width="14.6640625" style="18" bestFit="1" customWidth="1"/>
    <col min="7431" max="7680" width="9.1640625" style="18"/>
    <col min="7681" max="7681" width="6.5" style="18" customWidth="1"/>
    <col min="7682" max="7682" width="16.6640625" style="18" bestFit="1" customWidth="1"/>
    <col min="7683" max="7683" width="15" style="18" customWidth="1"/>
    <col min="7684" max="7684" width="14.83203125" style="18" customWidth="1"/>
    <col min="7685" max="7685" width="9.83203125" style="18" bestFit="1" customWidth="1"/>
    <col min="7686" max="7686" width="14.6640625" style="18" bestFit="1" customWidth="1"/>
    <col min="7687" max="7936" width="9.1640625" style="18"/>
    <col min="7937" max="7937" width="6.5" style="18" customWidth="1"/>
    <col min="7938" max="7938" width="16.6640625" style="18" bestFit="1" customWidth="1"/>
    <col min="7939" max="7939" width="15" style="18" customWidth="1"/>
    <col min="7940" max="7940" width="14.83203125" style="18" customWidth="1"/>
    <col min="7941" max="7941" width="9.83203125" style="18" bestFit="1" customWidth="1"/>
    <col min="7942" max="7942" width="14.6640625" style="18" bestFit="1" customWidth="1"/>
    <col min="7943" max="8192" width="9.1640625" style="18"/>
    <col min="8193" max="8193" width="6.5" style="18" customWidth="1"/>
    <col min="8194" max="8194" width="16.6640625" style="18" bestFit="1" customWidth="1"/>
    <col min="8195" max="8195" width="15" style="18" customWidth="1"/>
    <col min="8196" max="8196" width="14.83203125" style="18" customWidth="1"/>
    <col min="8197" max="8197" width="9.83203125" style="18" bestFit="1" customWidth="1"/>
    <col min="8198" max="8198" width="14.6640625" style="18" bestFit="1" customWidth="1"/>
    <col min="8199" max="8448" width="9.1640625" style="18"/>
    <col min="8449" max="8449" width="6.5" style="18" customWidth="1"/>
    <col min="8450" max="8450" width="16.6640625" style="18" bestFit="1" customWidth="1"/>
    <col min="8451" max="8451" width="15" style="18" customWidth="1"/>
    <col min="8452" max="8452" width="14.83203125" style="18" customWidth="1"/>
    <col min="8453" max="8453" width="9.83203125" style="18" bestFit="1" customWidth="1"/>
    <col min="8454" max="8454" width="14.6640625" style="18" bestFit="1" customWidth="1"/>
    <col min="8455" max="8704" width="9.1640625" style="18"/>
    <col min="8705" max="8705" width="6.5" style="18" customWidth="1"/>
    <col min="8706" max="8706" width="16.6640625" style="18" bestFit="1" customWidth="1"/>
    <col min="8707" max="8707" width="15" style="18" customWidth="1"/>
    <col min="8708" max="8708" width="14.83203125" style="18" customWidth="1"/>
    <col min="8709" max="8709" width="9.83203125" style="18" bestFit="1" customWidth="1"/>
    <col min="8710" max="8710" width="14.6640625" style="18" bestFit="1" customWidth="1"/>
    <col min="8711" max="8960" width="9.1640625" style="18"/>
    <col min="8961" max="8961" width="6.5" style="18" customWidth="1"/>
    <col min="8962" max="8962" width="16.6640625" style="18" bestFit="1" customWidth="1"/>
    <col min="8963" max="8963" width="15" style="18" customWidth="1"/>
    <col min="8964" max="8964" width="14.83203125" style="18" customWidth="1"/>
    <col min="8965" max="8965" width="9.83203125" style="18" bestFit="1" customWidth="1"/>
    <col min="8966" max="8966" width="14.6640625" style="18" bestFit="1" customWidth="1"/>
    <col min="8967" max="9216" width="9.1640625" style="18"/>
    <col min="9217" max="9217" width="6.5" style="18" customWidth="1"/>
    <col min="9218" max="9218" width="16.6640625" style="18" bestFit="1" customWidth="1"/>
    <col min="9219" max="9219" width="15" style="18" customWidth="1"/>
    <col min="9220" max="9220" width="14.83203125" style="18" customWidth="1"/>
    <col min="9221" max="9221" width="9.83203125" style="18" bestFit="1" customWidth="1"/>
    <col min="9222" max="9222" width="14.6640625" style="18" bestFit="1" customWidth="1"/>
    <col min="9223" max="9472" width="9.1640625" style="18"/>
    <col min="9473" max="9473" width="6.5" style="18" customWidth="1"/>
    <col min="9474" max="9474" width="16.6640625" style="18" bestFit="1" customWidth="1"/>
    <col min="9475" max="9475" width="15" style="18" customWidth="1"/>
    <col min="9476" max="9476" width="14.83203125" style="18" customWidth="1"/>
    <col min="9477" max="9477" width="9.83203125" style="18" bestFit="1" customWidth="1"/>
    <col min="9478" max="9478" width="14.6640625" style="18" bestFit="1" customWidth="1"/>
    <col min="9479" max="9728" width="9.1640625" style="18"/>
    <col min="9729" max="9729" width="6.5" style="18" customWidth="1"/>
    <col min="9730" max="9730" width="16.6640625" style="18" bestFit="1" customWidth="1"/>
    <col min="9731" max="9731" width="15" style="18" customWidth="1"/>
    <col min="9732" max="9732" width="14.83203125" style="18" customWidth="1"/>
    <col min="9733" max="9733" width="9.83203125" style="18" bestFit="1" customWidth="1"/>
    <col min="9734" max="9734" width="14.6640625" style="18" bestFit="1" customWidth="1"/>
    <col min="9735" max="9984" width="9.1640625" style="18"/>
    <col min="9985" max="9985" width="6.5" style="18" customWidth="1"/>
    <col min="9986" max="9986" width="16.6640625" style="18" bestFit="1" customWidth="1"/>
    <col min="9987" max="9987" width="15" style="18" customWidth="1"/>
    <col min="9988" max="9988" width="14.83203125" style="18" customWidth="1"/>
    <col min="9989" max="9989" width="9.83203125" style="18" bestFit="1" customWidth="1"/>
    <col min="9990" max="9990" width="14.6640625" style="18" bestFit="1" customWidth="1"/>
    <col min="9991" max="10240" width="9.1640625" style="18"/>
    <col min="10241" max="10241" width="6.5" style="18" customWidth="1"/>
    <col min="10242" max="10242" width="16.6640625" style="18" bestFit="1" customWidth="1"/>
    <col min="10243" max="10243" width="15" style="18" customWidth="1"/>
    <col min="10244" max="10244" width="14.83203125" style="18" customWidth="1"/>
    <col min="10245" max="10245" width="9.83203125" style="18" bestFit="1" customWidth="1"/>
    <col min="10246" max="10246" width="14.6640625" style="18" bestFit="1" customWidth="1"/>
    <col min="10247" max="10496" width="9.1640625" style="18"/>
    <col min="10497" max="10497" width="6.5" style="18" customWidth="1"/>
    <col min="10498" max="10498" width="16.6640625" style="18" bestFit="1" customWidth="1"/>
    <col min="10499" max="10499" width="15" style="18" customWidth="1"/>
    <col min="10500" max="10500" width="14.83203125" style="18" customWidth="1"/>
    <col min="10501" max="10501" width="9.83203125" style="18" bestFit="1" customWidth="1"/>
    <col min="10502" max="10502" width="14.6640625" style="18" bestFit="1" customWidth="1"/>
    <col min="10503" max="10752" width="9.1640625" style="18"/>
    <col min="10753" max="10753" width="6.5" style="18" customWidth="1"/>
    <col min="10754" max="10754" width="16.6640625" style="18" bestFit="1" customWidth="1"/>
    <col min="10755" max="10755" width="15" style="18" customWidth="1"/>
    <col min="10756" max="10756" width="14.83203125" style="18" customWidth="1"/>
    <col min="10757" max="10757" width="9.83203125" style="18" bestFit="1" customWidth="1"/>
    <col min="10758" max="10758" width="14.6640625" style="18" bestFit="1" customWidth="1"/>
    <col min="10759" max="11008" width="9.1640625" style="18"/>
    <col min="11009" max="11009" width="6.5" style="18" customWidth="1"/>
    <col min="11010" max="11010" width="16.6640625" style="18" bestFit="1" customWidth="1"/>
    <col min="11011" max="11011" width="15" style="18" customWidth="1"/>
    <col min="11012" max="11012" width="14.83203125" style="18" customWidth="1"/>
    <col min="11013" max="11013" width="9.83203125" style="18" bestFit="1" customWidth="1"/>
    <col min="11014" max="11014" width="14.6640625" style="18" bestFit="1" customWidth="1"/>
    <col min="11015" max="11264" width="9.1640625" style="18"/>
    <col min="11265" max="11265" width="6.5" style="18" customWidth="1"/>
    <col min="11266" max="11266" width="16.6640625" style="18" bestFit="1" customWidth="1"/>
    <col min="11267" max="11267" width="15" style="18" customWidth="1"/>
    <col min="11268" max="11268" width="14.83203125" style="18" customWidth="1"/>
    <col min="11269" max="11269" width="9.83203125" style="18" bestFit="1" customWidth="1"/>
    <col min="11270" max="11270" width="14.6640625" style="18" bestFit="1" customWidth="1"/>
    <col min="11271" max="11520" width="9.1640625" style="18"/>
    <col min="11521" max="11521" width="6.5" style="18" customWidth="1"/>
    <col min="11522" max="11522" width="16.6640625" style="18" bestFit="1" customWidth="1"/>
    <col min="11523" max="11523" width="15" style="18" customWidth="1"/>
    <col min="11524" max="11524" width="14.83203125" style="18" customWidth="1"/>
    <col min="11525" max="11525" width="9.83203125" style="18" bestFit="1" customWidth="1"/>
    <col min="11526" max="11526" width="14.6640625" style="18" bestFit="1" customWidth="1"/>
    <col min="11527" max="11776" width="9.1640625" style="18"/>
    <col min="11777" max="11777" width="6.5" style="18" customWidth="1"/>
    <col min="11778" max="11778" width="16.6640625" style="18" bestFit="1" customWidth="1"/>
    <col min="11779" max="11779" width="15" style="18" customWidth="1"/>
    <col min="11780" max="11780" width="14.83203125" style="18" customWidth="1"/>
    <col min="11781" max="11781" width="9.83203125" style="18" bestFit="1" customWidth="1"/>
    <col min="11782" max="11782" width="14.6640625" style="18" bestFit="1" customWidth="1"/>
    <col min="11783" max="12032" width="9.1640625" style="18"/>
    <col min="12033" max="12033" width="6.5" style="18" customWidth="1"/>
    <col min="12034" max="12034" width="16.6640625" style="18" bestFit="1" customWidth="1"/>
    <col min="12035" max="12035" width="15" style="18" customWidth="1"/>
    <col min="12036" max="12036" width="14.83203125" style="18" customWidth="1"/>
    <col min="12037" max="12037" width="9.83203125" style="18" bestFit="1" customWidth="1"/>
    <col min="12038" max="12038" width="14.6640625" style="18" bestFit="1" customWidth="1"/>
    <col min="12039" max="12288" width="9.1640625" style="18"/>
    <col min="12289" max="12289" width="6.5" style="18" customWidth="1"/>
    <col min="12290" max="12290" width="16.6640625" style="18" bestFit="1" customWidth="1"/>
    <col min="12291" max="12291" width="15" style="18" customWidth="1"/>
    <col min="12292" max="12292" width="14.83203125" style="18" customWidth="1"/>
    <col min="12293" max="12293" width="9.83203125" style="18" bestFit="1" customWidth="1"/>
    <col min="12294" max="12294" width="14.6640625" style="18" bestFit="1" customWidth="1"/>
    <col min="12295" max="12544" width="9.1640625" style="18"/>
    <col min="12545" max="12545" width="6.5" style="18" customWidth="1"/>
    <col min="12546" max="12546" width="16.6640625" style="18" bestFit="1" customWidth="1"/>
    <col min="12547" max="12547" width="15" style="18" customWidth="1"/>
    <col min="12548" max="12548" width="14.83203125" style="18" customWidth="1"/>
    <col min="12549" max="12549" width="9.83203125" style="18" bestFit="1" customWidth="1"/>
    <col min="12550" max="12550" width="14.6640625" style="18" bestFit="1" customWidth="1"/>
    <col min="12551" max="12800" width="9.1640625" style="18"/>
    <col min="12801" max="12801" width="6.5" style="18" customWidth="1"/>
    <col min="12802" max="12802" width="16.6640625" style="18" bestFit="1" customWidth="1"/>
    <col min="12803" max="12803" width="15" style="18" customWidth="1"/>
    <col min="12804" max="12804" width="14.83203125" style="18" customWidth="1"/>
    <col min="12805" max="12805" width="9.83203125" style="18" bestFit="1" customWidth="1"/>
    <col min="12806" max="12806" width="14.6640625" style="18" bestFit="1" customWidth="1"/>
    <col min="12807" max="13056" width="9.1640625" style="18"/>
    <col min="13057" max="13057" width="6.5" style="18" customWidth="1"/>
    <col min="13058" max="13058" width="16.6640625" style="18" bestFit="1" customWidth="1"/>
    <col min="13059" max="13059" width="15" style="18" customWidth="1"/>
    <col min="13060" max="13060" width="14.83203125" style="18" customWidth="1"/>
    <col min="13061" max="13061" width="9.83203125" style="18" bestFit="1" customWidth="1"/>
    <col min="13062" max="13062" width="14.6640625" style="18" bestFit="1" customWidth="1"/>
    <col min="13063" max="13312" width="9.1640625" style="18"/>
    <col min="13313" max="13313" width="6.5" style="18" customWidth="1"/>
    <col min="13314" max="13314" width="16.6640625" style="18" bestFit="1" customWidth="1"/>
    <col min="13315" max="13315" width="15" style="18" customWidth="1"/>
    <col min="13316" max="13316" width="14.83203125" style="18" customWidth="1"/>
    <col min="13317" max="13317" width="9.83203125" style="18" bestFit="1" customWidth="1"/>
    <col min="13318" max="13318" width="14.6640625" style="18" bestFit="1" customWidth="1"/>
    <col min="13319" max="13568" width="9.1640625" style="18"/>
    <col min="13569" max="13569" width="6.5" style="18" customWidth="1"/>
    <col min="13570" max="13570" width="16.6640625" style="18" bestFit="1" customWidth="1"/>
    <col min="13571" max="13571" width="15" style="18" customWidth="1"/>
    <col min="13572" max="13572" width="14.83203125" style="18" customWidth="1"/>
    <col min="13573" max="13573" width="9.83203125" style="18" bestFit="1" customWidth="1"/>
    <col min="13574" max="13574" width="14.6640625" style="18" bestFit="1" customWidth="1"/>
    <col min="13575" max="13824" width="9.1640625" style="18"/>
    <col min="13825" max="13825" width="6.5" style="18" customWidth="1"/>
    <col min="13826" max="13826" width="16.6640625" style="18" bestFit="1" customWidth="1"/>
    <col min="13827" max="13827" width="15" style="18" customWidth="1"/>
    <col min="13828" max="13828" width="14.83203125" style="18" customWidth="1"/>
    <col min="13829" max="13829" width="9.83203125" style="18" bestFit="1" customWidth="1"/>
    <col min="13830" max="13830" width="14.6640625" style="18" bestFit="1" customWidth="1"/>
    <col min="13831" max="14080" width="9.1640625" style="18"/>
    <col min="14081" max="14081" width="6.5" style="18" customWidth="1"/>
    <col min="14082" max="14082" width="16.6640625" style="18" bestFit="1" customWidth="1"/>
    <col min="14083" max="14083" width="15" style="18" customWidth="1"/>
    <col min="14084" max="14084" width="14.83203125" style="18" customWidth="1"/>
    <col min="14085" max="14085" width="9.83203125" style="18" bestFit="1" customWidth="1"/>
    <col min="14086" max="14086" width="14.6640625" style="18" bestFit="1" customWidth="1"/>
    <col min="14087" max="14336" width="9.1640625" style="18"/>
    <col min="14337" max="14337" width="6.5" style="18" customWidth="1"/>
    <col min="14338" max="14338" width="16.6640625" style="18" bestFit="1" customWidth="1"/>
    <col min="14339" max="14339" width="15" style="18" customWidth="1"/>
    <col min="14340" max="14340" width="14.83203125" style="18" customWidth="1"/>
    <col min="14341" max="14341" width="9.83203125" style="18" bestFit="1" customWidth="1"/>
    <col min="14342" max="14342" width="14.6640625" style="18" bestFit="1" customWidth="1"/>
    <col min="14343" max="14592" width="9.1640625" style="18"/>
    <col min="14593" max="14593" width="6.5" style="18" customWidth="1"/>
    <col min="14594" max="14594" width="16.6640625" style="18" bestFit="1" customWidth="1"/>
    <col min="14595" max="14595" width="15" style="18" customWidth="1"/>
    <col min="14596" max="14596" width="14.83203125" style="18" customWidth="1"/>
    <col min="14597" max="14597" width="9.83203125" style="18" bestFit="1" customWidth="1"/>
    <col min="14598" max="14598" width="14.6640625" style="18" bestFit="1" customWidth="1"/>
    <col min="14599" max="14848" width="9.1640625" style="18"/>
    <col min="14849" max="14849" width="6.5" style="18" customWidth="1"/>
    <col min="14850" max="14850" width="16.6640625" style="18" bestFit="1" customWidth="1"/>
    <col min="14851" max="14851" width="15" style="18" customWidth="1"/>
    <col min="14852" max="14852" width="14.83203125" style="18" customWidth="1"/>
    <col min="14853" max="14853" width="9.83203125" style="18" bestFit="1" customWidth="1"/>
    <col min="14854" max="14854" width="14.6640625" style="18" bestFit="1" customWidth="1"/>
    <col min="14855" max="15104" width="9.1640625" style="18"/>
    <col min="15105" max="15105" width="6.5" style="18" customWidth="1"/>
    <col min="15106" max="15106" width="16.6640625" style="18" bestFit="1" customWidth="1"/>
    <col min="15107" max="15107" width="15" style="18" customWidth="1"/>
    <col min="15108" max="15108" width="14.83203125" style="18" customWidth="1"/>
    <col min="15109" max="15109" width="9.83203125" style="18" bestFit="1" customWidth="1"/>
    <col min="15110" max="15110" width="14.6640625" style="18" bestFit="1" customWidth="1"/>
    <col min="15111" max="15360" width="9.1640625" style="18"/>
    <col min="15361" max="15361" width="6.5" style="18" customWidth="1"/>
    <col min="15362" max="15362" width="16.6640625" style="18" bestFit="1" customWidth="1"/>
    <col min="15363" max="15363" width="15" style="18" customWidth="1"/>
    <col min="15364" max="15364" width="14.83203125" style="18" customWidth="1"/>
    <col min="15365" max="15365" width="9.83203125" style="18" bestFit="1" customWidth="1"/>
    <col min="15366" max="15366" width="14.6640625" style="18" bestFit="1" customWidth="1"/>
    <col min="15367" max="15616" width="9.1640625" style="18"/>
    <col min="15617" max="15617" width="6.5" style="18" customWidth="1"/>
    <col min="15618" max="15618" width="16.6640625" style="18" bestFit="1" customWidth="1"/>
    <col min="15619" max="15619" width="15" style="18" customWidth="1"/>
    <col min="15620" max="15620" width="14.83203125" style="18" customWidth="1"/>
    <col min="15621" max="15621" width="9.83203125" style="18" bestFit="1" customWidth="1"/>
    <col min="15622" max="15622" width="14.6640625" style="18" bestFit="1" customWidth="1"/>
    <col min="15623" max="15872" width="9.1640625" style="18"/>
    <col min="15873" max="15873" width="6.5" style="18" customWidth="1"/>
    <col min="15874" max="15874" width="16.6640625" style="18" bestFit="1" customWidth="1"/>
    <col min="15875" max="15875" width="15" style="18" customWidth="1"/>
    <col min="15876" max="15876" width="14.83203125" style="18" customWidth="1"/>
    <col min="15877" max="15877" width="9.83203125" style="18" bestFit="1" customWidth="1"/>
    <col min="15878" max="15878" width="14.6640625" style="18" bestFit="1" customWidth="1"/>
    <col min="15879" max="16128" width="9.1640625" style="18"/>
    <col min="16129" max="16129" width="6.5" style="18" customWidth="1"/>
    <col min="16130" max="16130" width="16.6640625" style="18" bestFit="1" customWidth="1"/>
    <col min="16131" max="16131" width="15" style="18" customWidth="1"/>
    <col min="16132" max="16132" width="14.83203125" style="18" customWidth="1"/>
    <col min="16133" max="16133" width="9.83203125" style="18" bestFit="1" customWidth="1"/>
    <col min="16134" max="16134" width="14.6640625" style="18" bestFit="1" customWidth="1"/>
    <col min="16135" max="16384" width="9.1640625" style="18"/>
  </cols>
  <sheetData>
    <row r="2" spans="2:9" ht="15">
      <c r="B2" s="1" t="s">
        <v>90</v>
      </c>
      <c r="C2" s="1" t="s">
        <v>91</v>
      </c>
      <c r="D2" s="1" t="s">
        <v>144</v>
      </c>
      <c r="E2" s="1" t="s">
        <v>93</v>
      </c>
      <c r="F2" s="1" t="s">
        <v>145</v>
      </c>
      <c r="G2" s="1" t="s">
        <v>241</v>
      </c>
    </row>
    <row r="3" spans="2:9" ht="14">
      <c r="B3" s="5" t="s">
        <v>207</v>
      </c>
      <c r="C3" s="5">
        <v>1245</v>
      </c>
      <c r="D3" s="32">
        <v>16000</v>
      </c>
      <c r="E3" s="5">
        <v>2</v>
      </c>
      <c r="F3" s="32">
        <v>150</v>
      </c>
      <c r="G3" s="32">
        <f>D3*E3+F3</f>
        <v>32150</v>
      </c>
      <c r="H3" s="18">
        <f t="array" ref="H3">D3:D11*E3:E11+F3:F11</f>
        <v>32150</v>
      </c>
    </row>
    <row r="4" spans="2:9" ht="14">
      <c r="B4" s="5" t="s">
        <v>208</v>
      </c>
      <c r="C4" s="5">
        <v>1248</v>
      </c>
      <c r="D4" s="32">
        <v>18000</v>
      </c>
      <c r="E4" s="5">
        <v>3</v>
      </c>
      <c r="F4" s="32">
        <v>120</v>
      </c>
      <c r="G4" s="32">
        <f t="shared" ref="G4:G11" si="0">D4*E4+F4</f>
        <v>54120</v>
      </c>
      <c r="H4" s="18">
        <f t="array" ref="H4">D4:D12*E4:E12+F4:F12</f>
        <v>54120</v>
      </c>
    </row>
    <row r="5" spans="2:9" ht="14">
      <c r="B5" s="5" t="s">
        <v>209</v>
      </c>
      <c r="C5" s="5">
        <v>2205</v>
      </c>
      <c r="D5" s="32">
        <v>15000</v>
      </c>
      <c r="E5" s="5">
        <v>3</v>
      </c>
      <c r="F5" s="32">
        <v>130</v>
      </c>
      <c r="G5" s="32">
        <f t="shared" si="0"/>
        <v>45130</v>
      </c>
      <c r="H5" s="18">
        <f t="array" ref="H5">D5:D13*E5:E13+F5:F13</f>
        <v>45130</v>
      </c>
    </row>
    <row r="6" spans="2:9" ht="14">
      <c r="B6" s="5" t="s">
        <v>210</v>
      </c>
      <c r="C6" s="5">
        <v>4874</v>
      </c>
      <c r="D6" s="32">
        <v>800</v>
      </c>
      <c r="E6" s="5">
        <v>6</v>
      </c>
      <c r="F6" s="32">
        <v>140</v>
      </c>
      <c r="G6" s="32">
        <f t="shared" si="0"/>
        <v>4940</v>
      </c>
      <c r="H6" s="18">
        <f t="array" ref="H6">D6:D14*E6:E14+F6:F14</f>
        <v>4940</v>
      </c>
    </row>
    <row r="7" spans="2:9" ht="14">
      <c r="B7" s="5" t="s">
        <v>211</v>
      </c>
      <c r="C7" s="5">
        <v>1245</v>
      </c>
      <c r="D7" s="32">
        <v>2000</v>
      </c>
      <c r="E7" s="5">
        <v>2</v>
      </c>
      <c r="F7" s="32">
        <v>160</v>
      </c>
      <c r="G7" s="32">
        <f t="shared" si="0"/>
        <v>4160</v>
      </c>
      <c r="H7" s="18">
        <f t="array" ref="H7">D7:D15*E7:E15+F7:F15</f>
        <v>4160</v>
      </c>
    </row>
    <row r="8" spans="2:9" ht="14">
      <c r="B8" s="5" t="s">
        <v>212</v>
      </c>
      <c r="C8" s="5">
        <v>2206</v>
      </c>
      <c r="D8" s="32">
        <v>10000</v>
      </c>
      <c r="E8" s="5">
        <v>3</v>
      </c>
      <c r="F8" s="32">
        <v>150</v>
      </c>
      <c r="G8" s="32">
        <f t="shared" si="0"/>
        <v>30150</v>
      </c>
      <c r="H8" s="18">
        <f t="array" ref="H8">D8:D16*E8:E16+F8:F16</f>
        <v>30150</v>
      </c>
    </row>
    <row r="9" spans="2:9" ht="14">
      <c r="B9" s="5" t="s">
        <v>213</v>
      </c>
      <c r="C9" s="5">
        <v>2210</v>
      </c>
      <c r="D9" s="32">
        <v>9000</v>
      </c>
      <c r="E9" s="5">
        <v>5</v>
      </c>
      <c r="F9" s="32">
        <v>120</v>
      </c>
      <c r="G9" s="32">
        <f t="shared" si="0"/>
        <v>45120</v>
      </c>
      <c r="H9" s="18">
        <f t="array" ref="H9">D9:D17*E9:E17+F9:F17</f>
        <v>45120</v>
      </c>
    </row>
    <row r="10" spans="2:9" ht="14">
      <c r="B10" s="5" t="s">
        <v>214</v>
      </c>
      <c r="C10" s="5">
        <v>1249</v>
      </c>
      <c r="D10" s="32">
        <v>4000</v>
      </c>
      <c r="E10" s="5">
        <v>4</v>
      </c>
      <c r="F10" s="32">
        <v>110</v>
      </c>
      <c r="G10" s="32">
        <f t="shared" si="0"/>
        <v>16110</v>
      </c>
      <c r="H10" s="18">
        <f t="array" ref="H10">D10:D18*E10:E18+F10:F18</f>
        <v>16110</v>
      </c>
    </row>
    <row r="11" spans="2:9" ht="14">
      <c r="B11" s="5" t="s">
        <v>215</v>
      </c>
      <c r="C11" s="5">
        <v>4872</v>
      </c>
      <c r="D11" s="32">
        <v>3000</v>
      </c>
      <c r="E11" s="5">
        <v>5</v>
      </c>
      <c r="F11" s="32">
        <v>130</v>
      </c>
      <c r="G11" s="32">
        <f t="shared" si="0"/>
        <v>15130</v>
      </c>
      <c r="H11" s="18">
        <f t="array" ref="H11">D11:D19*E11:E19+F11:F19</f>
        <v>15130</v>
      </c>
    </row>
    <row r="12" spans="2:9" ht="14">
      <c r="B12" s="102"/>
      <c r="C12" s="102"/>
      <c r="D12" s="103"/>
      <c r="E12" s="102"/>
      <c r="F12" s="103"/>
      <c r="G12" s="104">
        <f>SUM(G3:G11)</f>
        <v>247010</v>
      </c>
    </row>
    <row r="13" spans="2:9">
      <c r="B13" s="19"/>
      <c r="C13" s="19"/>
      <c r="D13" s="19"/>
      <c r="E13" s="19"/>
      <c r="F13" s="19"/>
    </row>
    <row r="14" spans="2:9" ht="15">
      <c r="B14" s="114" t="s">
        <v>95</v>
      </c>
      <c r="C14" s="115"/>
      <c r="D14" s="116"/>
      <c r="E14" s="32">
        <f t="array" ref="E14">SUM(D3:D11*E3:E11+F3:F11)</f>
        <v>247010</v>
      </c>
      <c r="F14" s="89">
        <v>247010</v>
      </c>
      <c r="I14" s="78" t="s">
        <v>230</v>
      </c>
    </row>
    <row r="15" spans="2:9">
      <c r="I15" s="74"/>
    </row>
    <row r="16" spans="2:9" ht="15">
      <c r="B16" s="114" t="s">
        <v>148</v>
      </c>
      <c r="C16" s="115"/>
      <c r="D16" s="116"/>
      <c r="E16" s="32">
        <f t="array" ref="E16">MAX(D3:D11*E3:E11+F3:F11)</f>
        <v>54120</v>
      </c>
      <c r="F16" s="89">
        <v>54120</v>
      </c>
      <c r="I16" s="78" t="s">
        <v>231</v>
      </c>
    </row>
    <row r="17" spans="2:9">
      <c r="I17" s="74"/>
    </row>
    <row r="18" spans="2:9" ht="28.5" customHeight="1">
      <c r="B18" s="117" t="s">
        <v>155</v>
      </c>
      <c r="C18" s="115"/>
      <c r="D18" s="116"/>
      <c r="E18" s="73">
        <f t="array" ref="E18">INT(AVERAGE(D3:D11*E3:E11))</f>
        <v>27311</v>
      </c>
      <c r="F18" s="89">
        <v>27311</v>
      </c>
      <c r="I18" s="78" t="s">
        <v>232</v>
      </c>
    </row>
    <row r="19" spans="2:9">
      <c r="I19" s="74"/>
    </row>
    <row r="20" spans="2:9" ht="32.25" customHeight="1">
      <c r="B20" s="117" t="s">
        <v>156</v>
      </c>
      <c r="C20" s="115"/>
      <c r="D20" s="116"/>
      <c r="E20" s="32">
        <f t="array" ref="E20">_xlfn.CEILING.MATH(AVERAGE(D3:D11*E3:E11+F3:F11),5)</f>
        <v>27450</v>
      </c>
      <c r="F20" s="89">
        <v>27450</v>
      </c>
      <c r="I20" s="78" t="s">
        <v>233</v>
      </c>
    </row>
    <row r="22" spans="2:9" ht="14">
      <c r="F22" s="88"/>
    </row>
  </sheetData>
  <mergeCells count="4">
    <mergeCell ref="B14:D14"/>
    <mergeCell ref="B16:D16"/>
    <mergeCell ref="B18:D18"/>
    <mergeCell ref="B20:D20"/>
  </mergeCells>
  <conditionalFormatting sqref="C3:C12">
    <cfRule type="expression" dxfId="13" priority="15">
      <formula>AND($D3=$B$3,C$1=$B$4)</formula>
    </cfRule>
  </conditionalFormatting>
  <conditionalFormatting sqref="D3:D12">
    <cfRule type="expression" dxfId="12" priority="16">
      <formula>AND($D3=$B$3,E$1=$B$4)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N22"/>
  <sheetViews>
    <sheetView showGridLines="0" zoomScaleNormal="100" workbookViewId="0">
      <selection activeCell="H27" sqref="H27"/>
    </sheetView>
  </sheetViews>
  <sheetFormatPr baseColWidth="10" defaultColWidth="9.1640625" defaultRowHeight="15"/>
  <cols>
    <col min="1" max="1" width="5.5" style="23" customWidth="1"/>
    <col min="2" max="2" width="12.1640625" style="23" bestFit="1" customWidth="1"/>
    <col min="3" max="3" width="15.1640625" style="23" bestFit="1" customWidth="1"/>
    <col min="4" max="4" width="11.6640625" style="23" bestFit="1" customWidth="1"/>
    <col min="5" max="13" width="9.1640625" style="23"/>
    <col min="14" max="14" width="20.83203125" style="23" bestFit="1" customWidth="1"/>
    <col min="15" max="16384" width="9.1640625" style="23"/>
  </cols>
  <sheetData>
    <row r="1" spans="1:14">
      <c r="A1" s="72"/>
    </row>
    <row r="2" spans="1:14" ht="15" customHeight="1">
      <c r="B2" s="22" t="s">
        <v>293</v>
      </c>
      <c r="C2" s="118" t="s">
        <v>93</v>
      </c>
      <c r="D2" s="119"/>
      <c r="E2" s="119"/>
      <c r="F2" s="119"/>
      <c r="G2" s="119"/>
      <c r="H2" s="119"/>
      <c r="I2" s="119"/>
      <c r="J2" s="119"/>
      <c r="K2" s="119"/>
      <c r="L2" s="120"/>
      <c r="N2" s="78" t="s">
        <v>164</v>
      </c>
    </row>
    <row r="3" spans="1:14" ht="16">
      <c r="B3" s="24" t="s">
        <v>94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</row>
    <row r="4" spans="1:14">
      <c r="B4" s="1">
        <v>100</v>
      </c>
      <c r="C4" s="5">
        <f>$B$4:$B$13*$C$3:$L$3</f>
        <v>100</v>
      </c>
      <c r="D4" s="5">
        <f>$B$4:$B$13*$C$3:$L$3</f>
        <v>200</v>
      </c>
      <c r="E4" s="5">
        <f t="shared" ref="E4:K4" si="0">$B$4:$B$13*$C$3:$L$3</f>
        <v>300</v>
      </c>
      <c r="F4" s="5">
        <f t="shared" si="0"/>
        <v>400</v>
      </c>
      <c r="G4" s="5">
        <f t="shared" si="0"/>
        <v>500</v>
      </c>
      <c r="H4" s="5">
        <f t="shared" si="0"/>
        <v>600</v>
      </c>
      <c r="I4" s="5">
        <f t="shared" si="0"/>
        <v>700</v>
      </c>
      <c r="J4" s="5">
        <f t="shared" si="0"/>
        <v>800</v>
      </c>
      <c r="K4" s="5">
        <f t="shared" si="0"/>
        <v>900</v>
      </c>
      <c r="L4" s="5">
        <f>$B$4:$B$13*$C$3:$L$3</f>
        <v>1000</v>
      </c>
    </row>
    <row r="5" spans="1:14">
      <c r="B5" s="1">
        <v>200</v>
      </c>
      <c r="C5" s="5">
        <f t="shared" ref="C5:L18" si="1">$B$4:$B$13*$C$3:$L$3</f>
        <v>200</v>
      </c>
      <c r="D5" s="5">
        <f t="shared" si="1"/>
        <v>400</v>
      </c>
      <c r="E5" s="5">
        <f t="shared" si="1"/>
        <v>600</v>
      </c>
      <c r="F5" s="5">
        <f t="shared" si="1"/>
        <v>800</v>
      </c>
      <c r="G5" s="5">
        <f t="shared" si="1"/>
        <v>1000</v>
      </c>
      <c r="H5" s="5">
        <f t="shared" si="1"/>
        <v>1200</v>
      </c>
      <c r="I5" s="5">
        <f t="shared" si="1"/>
        <v>1400</v>
      </c>
      <c r="J5" s="5">
        <f t="shared" si="1"/>
        <v>1600</v>
      </c>
      <c r="K5" s="5">
        <f t="shared" si="1"/>
        <v>1800</v>
      </c>
      <c r="L5" s="5">
        <f t="shared" si="1"/>
        <v>2000</v>
      </c>
    </row>
    <row r="6" spans="1:14">
      <c r="B6" s="1">
        <v>300</v>
      </c>
      <c r="C6" s="5">
        <f t="shared" si="1"/>
        <v>300</v>
      </c>
      <c r="D6" s="5">
        <f t="shared" si="1"/>
        <v>600</v>
      </c>
      <c r="E6" s="5">
        <f t="shared" si="1"/>
        <v>900</v>
      </c>
      <c r="F6" s="5">
        <f t="shared" si="1"/>
        <v>1200</v>
      </c>
      <c r="G6" s="5">
        <f t="shared" si="1"/>
        <v>1500</v>
      </c>
      <c r="H6" s="5">
        <f t="shared" si="1"/>
        <v>1800</v>
      </c>
      <c r="I6" s="5">
        <f t="shared" si="1"/>
        <v>2100</v>
      </c>
      <c r="J6" s="5">
        <f t="shared" si="1"/>
        <v>2400</v>
      </c>
      <c r="K6" s="5">
        <f t="shared" si="1"/>
        <v>2700</v>
      </c>
      <c r="L6" s="5">
        <f t="shared" si="1"/>
        <v>3000</v>
      </c>
    </row>
    <row r="7" spans="1:14">
      <c r="B7" s="1">
        <v>400</v>
      </c>
      <c r="C7" s="5">
        <f t="shared" si="1"/>
        <v>400</v>
      </c>
      <c r="D7" s="5">
        <f t="shared" si="1"/>
        <v>800</v>
      </c>
      <c r="E7" s="5">
        <f t="shared" si="1"/>
        <v>1200</v>
      </c>
      <c r="F7" s="5">
        <f t="shared" si="1"/>
        <v>1600</v>
      </c>
      <c r="G7" s="5">
        <f t="shared" si="1"/>
        <v>2000</v>
      </c>
      <c r="H7" s="5">
        <f t="shared" si="1"/>
        <v>2400</v>
      </c>
      <c r="I7" s="5">
        <f t="shared" si="1"/>
        <v>2800</v>
      </c>
      <c r="J7" s="5">
        <f t="shared" si="1"/>
        <v>3200</v>
      </c>
      <c r="K7" s="5">
        <f t="shared" si="1"/>
        <v>3600</v>
      </c>
      <c r="L7" s="5">
        <f t="shared" si="1"/>
        <v>4000</v>
      </c>
    </row>
    <row r="8" spans="1:14">
      <c r="B8" s="1">
        <v>500</v>
      </c>
      <c r="C8" s="5">
        <f t="shared" si="1"/>
        <v>500</v>
      </c>
      <c r="D8" s="5">
        <f t="shared" si="1"/>
        <v>1000</v>
      </c>
      <c r="E8" s="5">
        <f t="shared" si="1"/>
        <v>1500</v>
      </c>
      <c r="F8" s="5">
        <f t="shared" si="1"/>
        <v>2000</v>
      </c>
      <c r="G8" s="5">
        <f t="shared" si="1"/>
        <v>2500</v>
      </c>
      <c r="H8" s="5">
        <f t="shared" si="1"/>
        <v>3000</v>
      </c>
      <c r="I8" s="5">
        <f t="shared" si="1"/>
        <v>3500</v>
      </c>
      <c r="J8" s="5">
        <f t="shared" si="1"/>
        <v>4000</v>
      </c>
      <c r="K8" s="5">
        <f t="shared" si="1"/>
        <v>4500</v>
      </c>
      <c r="L8" s="5">
        <f t="shared" si="1"/>
        <v>5000</v>
      </c>
    </row>
    <row r="9" spans="1:14">
      <c r="B9" s="1">
        <v>600</v>
      </c>
      <c r="C9" s="5">
        <f t="shared" si="1"/>
        <v>600</v>
      </c>
      <c r="D9" s="5">
        <f t="shared" si="1"/>
        <v>1200</v>
      </c>
      <c r="E9" s="5">
        <f t="shared" si="1"/>
        <v>1800</v>
      </c>
      <c r="F9" s="5">
        <f t="shared" si="1"/>
        <v>2400</v>
      </c>
      <c r="G9" s="5">
        <f t="shared" si="1"/>
        <v>3000</v>
      </c>
      <c r="H9" s="5">
        <f t="shared" si="1"/>
        <v>3600</v>
      </c>
      <c r="I9" s="5">
        <f t="shared" si="1"/>
        <v>4200</v>
      </c>
      <c r="J9" s="5">
        <f t="shared" si="1"/>
        <v>4800</v>
      </c>
      <c r="K9" s="5">
        <f t="shared" si="1"/>
        <v>5400</v>
      </c>
      <c r="L9" s="5">
        <f t="shared" si="1"/>
        <v>6000</v>
      </c>
    </row>
    <row r="10" spans="1:14">
      <c r="B10" s="1">
        <v>700</v>
      </c>
      <c r="C10" s="5">
        <f t="shared" si="1"/>
        <v>700</v>
      </c>
      <c r="D10" s="5">
        <f t="shared" si="1"/>
        <v>1400</v>
      </c>
      <c r="E10" s="5">
        <f t="shared" si="1"/>
        <v>2100</v>
      </c>
      <c r="F10" s="5">
        <f t="shared" si="1"/>
        <v>2800</v>
      </c>
      <c r="G10" s="5">
        <f t="shared" si="1"/>
        <v>3500</v>
      </c>
      <c r="H10" s="5">
        <f t="shared" si="1"/>
        <v>4200</v>
      </c>
      <c r="I10" s="5">
        <f t="shared" si="1"/>
        <v>4900</v>
      </c>
      <c r="J10" s="5">
        <f t="shared" si="1"/>
        <v>5600</v>
      </c>
      <c r="K10" s="5">
        <f t="shared" si="1"/>
        <v>6300</v>
      </c>
      <c r="L10" s="5">
        <f t="shared" si="1"/>
        <v>7000</v>
      </c>
    </row>
    <row r="11" spans="1:14">
      <c r="B11" s="1">
        <v>800</v>
      </c>
      <c r="C11" s="5">
        <f t="shared" si="1"/>
        <v>800</v>
      </c>
      <c r="D11" s="5">
        <f t="shared" si="1"/>
        <v>1600</v>
      </c>
      <c r="E11" s="5">
        <f t="shared" si="1"/>
        <v>2400</v>
      </c>
      <c r="F11" s="5">
        <f t="shared" si="1"/>
        <v>3200</v>
      </c>
      <c r="G11" s="5">
        <f t="shared" si="1"/>
        <v>4000</v>
      </c>
      <c r="H11" s="5">
        <f t="shared" si="1"/>
        <v>4800</v>
      </c>
      <c r="I11" s="5">
        <f t="shared" si="1"/>
        <v>5600</v>
      </c>
      <c r="J11" s="5">
        <f t="shared" si="1"/>
        <v>6400</v>
      </c>
      <c r="K11" s="5">
        <f t="shared" si="1"/>
        <v>7200</v>
      </c>
      <c r="L11" s="5">
        <f t="shared" si="1"/>
        <v>8000</v>
      </c>
    </row>
    <row r="12" spans="1:14">
      <c r="B12" s="1">
        <v>900</v>
      </c>
      <c r="C12" s="5">
        <f t="shared" si="1"/>
        <v>900</v>
      </c>
      <c r="D12" s="5">
        <f t="shared" si="1"/>
        <v>1800</v>
      </c>
      <c r="E12" s="5">
        <f t="shared" si="1"/>
        <v>2700</v>
      </c>
      <c r="F12" s="5">
        <f t="shared" si="1"/>
        <v>3600</v>
      </c>
      <c r="G12" s="5">
        <f t="shared" si="1"/>
        <v>4500</v>
      </c>
      <c r="H12" s="5">
        <f t="shared" si="1"/>
        <v>5400</v>
      </c>
      <c r="I12" s="5">
        <f t="shared" si="1"/>
        <v>6300</v>
      </c>
      <c r="J12" s="5">
        <f t="shared" si="1"/>
        <v>7200</v>
      </c>
      <c r="K12" s="5">
        <f t="shared" si="1"/>
        <v>8100</v>
      </c>
      <c r="L12" s="5">
        <f t="shared" si="1"/>
        <v>9000</v>
      </c>
    </row>
    <row r="13" spans="1:14">
      <c r="B13" s="1">
        <v>1000</v>
      </c>
      <c r="C13" s="5">
        <f t="shared" si="1"/>
        <v>1000</v>
      </c>
      <c r="D13" s="5">
        <f t="shared" si="1"/>
        <v>2000</v>
      </c>
      <c r="E13" s="5">
        <f t="shared" si="1"/>
        <v>3000</v>
      </c>
      <c r="F13" s="5">
        <f t="shared" si="1"/>
        <v>4000</v>
      </c>
      <c r="G13" s="5">
        <f t="shared" si="1"/>
        <v>5000</v>
      </c>
      <c r="H13" s="5">
        <f t="shared" si="1"/>
        <v>6000</v>
      </c>
      <c r="I13" s="5">
        <f t="shared" si="1"/>
        <v>7000</v>
      </c>
      <c r="J13" s="5">
        <f t="shared" si="1"/>
        <v>8000</v>
      </c>
      <c r="K13" s="5">
        <f t="shared" si="1"/>
        <v>9000</v>
      </c>
      <c r="L13" s="5">
        <f t="shared" si="1"/>
        <v>10000</v>
      </c>
    </row>
    <row r="14" spans="1:14">
      <c r="B14" s="1">
        <v>1100</v>
      </c>
      <c r="C14" s="5">
        <f>$B$4:$B$18*$C$3:$L$3</f>
        <v>1100</v>
      </c>
      <c r="D14" s="5">
        <f t="shared" ref="D14:L14" si="2">$B$4:$B$18*$C$3:$L$3</f>
        <v>2200</v>
      </c>
      <c r="E14" s="5">
        <f t="shared" si="2"/>
        <v>3300</v>
      </c>
      <c r="F14" s="5">
        <f t="shared" si="2"/>
        <v>4400</v>
      </c>
      <c r="G14" s="5">
        <f t="shared" si="2"/>
        <v>5500</v>
      </c>
      <c r="H14" s="5">
        <f t="shared" si="2"/>
        <v>6600</v>
      </c>
      <c r="I14" s="5">
        <f t="shared" si="2"/>
        <v>7700</v>
      </c>
      <c r="J14" s="5">
        <f t="shared" si="2"/>
        <v>8800</v>
      </c>
      <c r="K14" s="5">
        <f t="shared" si="2"/>
        <v>9900</v>
      </c>
      <c r="L14" s="5">
        <f t="shared" si="2"/>
        <v>11000</v>
      </c>
    </row>
    <row r="15" spans="1:14">
      <c r="B15" s="1">
        <v>1200</v>
      </c>
      <c r="C15" s="5">
        <f t="shared" ref="C15:L18" si="3">$B$4:$B$18*$C$3:$L$3</f>
        <v>1200</v>
      </c>
      <c r="D15" s="5">
        <f t="shared" si="3"/>
        <v>2400</v>
      </c>
      <c r="E15" s="5">
        <f t="shared" si="3"/>
        <v>3600</v>
      </c>
      <c r="F15" s="5">
        <f t="shared" si="3"/>
        <v>4800</v>
      </c>
      <c r="G15" s="5">
        <f t="shared" si="3"/>
        <v>6000</v>
      </c>
      <c r="H15" s="5">
        <f t="shared" si="3"/>
        <v>7200</v>
      </c>
      <c r="I15" s="5">
        <f t="shared" si="3"/>
        <v>8400</v>
      </c>
      <c r="J15" s="5">
        <f t="shared" si="3"/>
        <v>9600</v>
      </c>
      <c r="K15" s="5">
        <f t="shared" si="3"/>
        <v>10800</v>
      </c>
      <c r="L15" s="5">
        <f t="shared" si="3"/>
        <v>12000</v>
      </c>
    </row>
    <row r="16" spans="1:14">
      <c r="B16" s="1">
        <v>1300</v>
      </c>
      <c r="C16" s="5">
        <f t="shared" si="3"/>
        <v>1300</v>
      </c>
      <c r="D16" s="5">
        <f t="shared" si="3"/>
        <v>2600</v>
      </c>
      <c r="E16" s="5">
        <f t="shared" si="3"/>
        <v>3900</v>
      </c>
      <c r="F16" s="5">
        <f t="shared" si="3"/>
        <v>5200</v>
      </c>
      <c r="G16" s="5">
        <f t="shared" si="3"/>
        <v>6500</v>
      </c>
      <c r="H16" s="5">
        <f t="shared" si="3"/>
        <v>7800</v>
      </c>
      <c r="I16" s="5">
        <f t="shared" si="3"/>
        <v>9100</v>
      </c>
      <c r="J16" s="5">
        <f t="shared" si="3"/>
        <v>10400</v>
      </c>
      <c r="K16" s="5">
        <f t="shared" si="3"/>
        <v>11700</v>
      </c>
      <c r="L16" s="5">
        <f t="shared" si="3"/>
        <v>13000</v>
      </c>
    </row>
    <row r="17" spans="2:14">
      <c r="B17" s="1">
        <v>1400</v>
      </c>
      <c r="C17" s="5">
        <f t="shared" si="3"/>
        <v>1400</v>
      </c>
      <c r="D17" s="5">
        <f t="shared" si="3"/>
        <v>2800</v>
      </c>
      <c r="E17" s="5">
        <f t="shared" si="3"/>
        <v>4200</v>
      </c>
      <c r="F17" s="5">
        <f t="shared" si="3"/>
        <v>5600</v>
      </c>
      <c r="G17" s="5">
        <f t="shared" si="3"/>
        <v>7000</v>
      </c>
      <c r="H17" s="5">
        <f t="shared" si="3"/>
        <v>8400</v>
      </c>
      <c r="I17" s="5">
        <f t="shared" si="3"/>
        <v>9800</v>
      </c>
      <c r="J17" s="5">
        <f t="shared" si="3"/>
        <v>11200</v>
      </c>
      <c r="K17" s="5">
        <f t="shared" si="3"/>
        <v>12600</v>
      </c>
      <c r="L17" s="5">
        <f t="shared" si="3"/>
        <v>14000</v>
      </c>
    </row>
    <row r="18" spans="2:14">
      <c r="B18" s="1">
        <v>1500</v>
      </c>
      <c r="C18" s="5">
        <f t="shared" si="3"/>
        <v>1500</v>
      </c>
      <c r="D18" s="5">
        <f t="shared" si="3"/>
        <v>3000</v>
      </c>
      <c r="E18" s="5">
        <f t="shared" si="3"/>
        <v>4500</v>
      </c>
      <c r="F18" s="5">
        <f t="shared" si="3"/>
        <v>6000</v>
      </c>
      <c r="G18" s="5">
        <f t="shared" si="3"/>
        <v>7500</v>
      </c>
      <c r="H18" s="5">
        <f t="shared" si="3"/>
        <v>9000</v>
      </c>
      <c r="I18" s="5">
        <f t="shared" si="3"/>
        <v>10500</v>
      </c>
      <c r="J18" s="5">
        <f t="shared" si="3"/>
        <v>12000</v>
      </c>
      <c r="K18" s="5">
        <f t="shared" si="3"/>
        <v>13500</v>
      </c>
      <c r="L18" s="5">
        <f t="shared" si="3"/>
        <v>15000</v>
      </c>
    </row>
    <row r="20" spans="2:14">
      <c r="B20" s="22" t="s">
        <v>293</v>
      </c>
      <c r="C20" s="80">
        <f t="array" ref="C20">SUM(B4:B13*C3:L3)</f>
        <v>302500</v>
      </c>
      <c r="D20" s="89">
        <v>302500</v>
      </c>
      <c r="N20" s="78" t="s">
        <v>179</v>
      </c>
    </row>
    <row r="21" spans="2:14" customFormat="1" ht="13"/>
    <row r="22" spans="2:14">
      <c r="B22" s="22" t="s">
        <v>293</v>
      </c>
      <c r="C22" s="80">
        <f t="array" ref="C22">SUM(B4:B18*C3:L3)</f>
        <v>660000</v>
      </c>
      <c r="D22" s="89">
        <v>660000</v>
      </c>
      <c r="N22" s="78" t="s">
        <v>180</v>
      </c>
    </row>
  </sheetData>
  <mergeCells count="1">
    <mergeCell ref="C2:L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39997558519241921"/>
  </sheetPr>
  <dimension ref="A1:N21"/>
  <sheetViews>
    <sheetView showGridLines="0" workbookViewId="0">
      <selection activeCell="O19" sqref="O19"/>
    </sheetView>
  </sheetViews>
  <sheetFormatPr baseColWidth="10" defaultColWidth="8.83203125" defaultRowHeight="14"/>
  <cols>
    <col min="1" max="1" width="16.6640625" style="7" bestFit="1" customWidth="1"/>
    <col min="2" max="2" width="8.5" style="7" bestFit="1" customWidth="1"/>
    <col min="3" max="4" width="9.5" style="7" customWidth="1"/>
    <col min="5" max="5" width="10.5" style="7" customWidth="1"/>
    <col min="6" max="7" width="9.5" style="7" customWidth="1"/>
    <col min="8" max="8" width="10.5" style="7" bestFit="1" customWidth="1"/>
    <col min="9" max="10" width="9.5" style="7" customWidth="1"/>
    <col min="11" max="11" width="10.5" style="7" bestFit="1" customWidth="1"/>
    <col min="12" max="13" width="9.5" style="7" customWidth="1"/>
    <col min="14" max="14" width="10.5" style="7" bestFit="1" customWidth="1"/>
    <col min="15" max="256" width="9.1640625" style="7"/>
    <col min="257" max="257" width="13.6640625" style="7" bestFit="1" customWidth="1"/>
    <col min="258" max="512" width="9.1640625" style="7"/>
    <col min="513" max="513" width="13.6640625" style="7" bestFit="1" customWidth="1"/>
    <col min="514" max="768" width="9.1640625" style="7"/>
    <col min="769" max="769" width="13.6640625" style="7" bestFit="1" customWidth="1"/>
    <col min="770" max="1024" width="9.1640625" style="7"/>
    <col min="1025" max="1025" width="13.6640625" style="7" bestFit="1" customWidth="1"/>
    <col min="1026" max="1280" width="9.1640625" style="7"/>
    <col min="1281" max="1281" width="13.6640625" style="7" bestFit="1" customWidth="1"/>
    <col min="1282" max="1536" width="9.1640625" style="7"/>
    <col min="1537" max="1537" width="13.6640625" style="7" bestFit="1" customWidth="1"/>
    <col min="1538" max="1792" width="9.1640625" style="7"/>
    <col min="1793" max="1793" width="13.6640625" style="7" bestFit="1" customWidth="1"/>
    <col min="1794" max="2048" width="9.1640625" style="7"/>
    <col min="2049" max="2049" width="13.6640625" style="7" bestFit="1" customWidth="1"/>
    <col min="2050" max="2304" width="9.1640625" style="7"/>
    <col min="2305" max="2305" width="13.6640625" style="7" bestFit="1" customWidth="1"/>
    <col min="2306" max="2560" width="9.1640625" style="7"/>
    <col min="2561" max="2561" width="13.6640625" style="7" bestFit="1" customWidth="1"/>
    <col min="2562" max="2816" width="9.1640625" style="7"/>
    <col min="2817" max="2817" width="13.6640625" style="7" bestFit="1" customWidth="1"/>
    <col min="2818" max="3072" width="9.1640625" style="7"/>
    <col min="3073" max="3073" width="13.6640625" style="7" bestFit="1" customWidth="1"/>
    <col min="3074" max="3328" width="9.1640625" style="7"/>
    <col min="3329" max="3329" width="13.6640625" style="7" bestFit="1" customWidth="1"/>
    <col min="3330" max="3584" width="9.1640625" style="7"/>
    <col min="3585" max="3585" width="13.6640625" style="7" bestFit="1" customWidth="1"/>
    <col min="3586" max="3840" width="9.1640625" style="7"/>
    <col min="3841" max="3841" width="13.6640625" style="7" bestFit="1" customWidth="1"/>
    <col min="3842" max="4096" width="9.1640625" style="7"/>
    <col min="4097" max="4097" width="13.6640625" style="7" bestFit="1" customWidth="1"/>
    <col min="4098" max="4352" width="9.1640625" style="7"/>
    <col min="4353" max="4353" width="13.6640625" style="7" bestFit="1" customWidth="1"/>
    <col min="4354" max="4608" width="9.1640625" style="7"/>
    <col min="4609" max="4609" width="13.6640625" style="7" bestFit="1" customWidth="1"/>
    <col min="4610" max="4864" width="9.1640625" style="7"/>
    <col min="4865" max="4865" width="13.6640625" style="7" bestFit="1" customWidth="1"/>
    <col min="4866" max="5120" width="9.1640625" style="7"/>
    <col min="5121" max="5121" width="13.6640625" style="7" bestFit="1" customWidth="1"/>
    <col min="5122" max="5376" width="9.1640625" style="7"/>
    <col min="5377" max="5377" width="13.6640625" style="7" bestFit="1" customWidth="1"/>
    <col min="5378" max="5632" width="9.1640625" style="7"/>
    <col min="5633" max="5633" width="13.6640625" style="7" bestFit="1" customWidth="1"/>
    <col min="5634" max="5888" width="9.1640625" style="7"/>
    <col min="5889" max="5889" width="13.6640625" style="7" bestFit="1" customWidth="1"/>
    <col min="5890" max="6144" width="9.1640625" style="7"/>
    <col min="6145" max="6145" width="13.6640625" style="7" bestFit="1" customWidth="1"/>
    <col min="6146" max="6400" width="9.1640625" style="7"/>
    <col min="6401" max="6401" width="13.6640625" style="7" bestFit="1" customWidth="1"/>
    <col min="6402" max="6656" width="9.1640625" style="7"/>
    <col min="6657" max="6657" width="13.6640625" style="7" bestFit="1" customWidth="1"/>
    <col min="6658" max="6912" width="9.1640625" style="7"/>
    <col min="6913" max="6913" width="13.6640625" style="7" bestFit="1" customWidth="1"/>
    <col min="6914" max="7168" width="9.1640625" style="7"/>
    <col min="7169" max="7169" width="13.6640625" style="7" bestFit="1" customWidth="1"/>
    <col min="7170" max="7424" width="9.1640625" style="7"/>
    <col min="7425" max="7425" width="13.6640625" style="7" bestFit="1" customWidth="1"/>
    <col min="7426" max="7680" width="9.1640625" style="7"/>
    <col min="7681" max="7681" width="13.6640625" style="7" bestFit="1" customWidth="1"/>
    <col min="7682" max="7936" width="9.1640625" style="7"/>
    <col min="7937" max="7937" width="13.6640625" style="7" bestFit="1" customWidth="1"/>
    <col min="7938" max="8192" width="9.1640625" style="7"/>
    <col min="8193" max="8193" width="13.6640625" style="7" bestFit="1" customWidth="1"/>
    <col min="8194" max="8448" width="9.1640625" style="7"/>
    <col min="8449" max="8449" width="13.6640625" style="7" bestFit="1" customWidth="1"/>
    <col min="8450" max="8704" width="9.1640625" style="7"/>
    <col min="8705" max="8705" width="13.6640625" style="7" bestFit="1" customWidth="1"/>
    <col min="8706" max="8960" width="9.1640625" style="7"/>
    <col min="8961" max="8961" width="13.6640625" style="7" bestFit="1" customWidth="1"/>
    <col min="8962" max="9216" width="9.1640625" style="7"/>
    <col min="9217" max="9217" width="13.6640625" style="7" bestFit="1" customWidth="1"/>
    <col min="9218" max="9472" width="9.1640625" style="7"/>
    <col min="9473" max="9473" width="13.6640625" style="7" bestFit="1" customWidth="1"/>
    <col min="9474" max="9728" width="9.1640625" style="7"/>
    <col min="9729" max="9729" width="13.6640625" style="7" bestFit="1" customWidth="1"/>
    <col min="9730" max="9984" width="9.1640625" style="7"/>
    <col min="9985" max="9985" width="13.6640625" style="7" bestFit="1" customWidth="1"/>
    <col min="9986" max="10240" width="9.1640625" style="7"/>
    <col min="10241" max="10241" width="13.6640625" style="7" bestFit="1" customWidth="1"/>
    <col min="10242" max="10496" width="9.1640625" style="7"/>
    <col min="10497" max="10497" width="13.6640625" style="7" bestFit="1" customWidth="1"/>
    <col min="10498" max="10752" width="9.1640625" style="7"/>
    <col min="10753" max="10753" width="13.6640625" style="7" bestFit="1" customWidth="1"/>
    <col min="10754" max="11008" width="9.1640625" style="7"/>
    <col min="11009" max="11009" width="13.6640625" style="7" bestFit="1" customWidth="1"/>
    <col min="11010" max="11264" width="9.1640625" style="7"/>
    <col min="11265" max="11265" width="13.6640625" style="7" bestFit="1" customWidth="1"/>
    <col min="11266" max="11520" width="9.1640625" style="7"/>
    <col min="11521" max="11521" width="13.6640625" style="7" bestFit="1" customWidth="1"/>
    <col min="11522" max="11776" width="9.1640625" style="7"/>
    <col min="11777" max="11777" width="13.6640625" style="7" bestFit="1" customWidth="1"/>
    <col min="11778" max="12032" width="9.1640625" style="7"/>
    <col min="12033" max="12033" width="13.6640625" style="7" bestFit="1" customWidth="1"/>
    <col min="12034" max="12288" width="9.1640625" style="7"/>
    <col min="12289" max="12289" width="13.6640625" style="7" bestFit="1" customWidth="1"/>
    <col min="12290" max="12544" width="9.1640625" style="7"/>
    <col min="12545" max="12545" width="13.6640625" style="7" bestFit="1" customWidth="1"/>
    <col min="12546" max="12800" width="9.1640625" style="7"/>
    <col min="12801" max="12801" width="13.6640625" style="7" bestFit="1" customWidth="1"/>
    <col min="12802" max="13056" width="9.1640625" style="7"/>
    <col min="13057" max="13057" width="13.6640625" style="7" bestFit="1" customWidth="1"/>
    <col min="13058" max="13312" width="9.1640625" style="7"/>
    <col min="13313" max="13313" width="13.6640625" style="7" bestFit="1" customWidth="1"/>
    <col min="13314" max="13568" width="9.1640625" style="7"/>
    <col min="13569" max="13569" width="13.6640625" style="7" bestFit="1" customWidth="1"/>
    <col min="13570" max="13824" width="9.1640625" style="7"/>
    <col min="13825" max="13825" width="13.6640625" style="7" bestFit="1" customWidth="1"/>
    <col min="13826" max="14080" width="9.1640625" style="7"/>
    <col min="14081" max="14081" width="13.6640625" style="7" bestFit="1" customWidth="1"/>
    <col min="14082" max="14336" width="9.1640625" style="7"/>
    <col min="14337" max="14337" width="13.6640625" style="7" bestFit="1" customWidth="1"/>
    <col min="14338" max="14592" width="9.1640625" style="7"/>
    <col min="14593" max="14593" width="13.6640625" style="7" bestFit="1" customWidth="1"/>
    <col min="14594" max="14848" width="9.1640625" style="7"/>
    <col min="14849" max="14849" width="13.6640625" style="7" bestFit="1" customWidth="1"/>
    <col min="14850" max="15104" width="9.1640625" style="7"/>
    <col min="15105" max="15105" width="13.6640625" style="7" bestFit="1" customWidth="1"/>
    <col min="15106" max="15360" width="9.1640625" style="7"/>
    <col min="15361" max="15361" width="13.6640625" style="7" bestFit="1" customWidth="1"/>
    <col min="15362" max="15616" width="9.1640625" style="7"/>
    <col min="15617" max="15617" width="13.6640625" style="7" bestFit="1" customWidth="1"/>
    <col min="15618" max="15872" width="9.1640625" style="7"/>
    <col min="15873" max="15873" width="13.6640625" style="7" bestFit="1" customWidth="1"/>
    <col min="15874" max="16128" width="9.1640625" style="7"/>
    <col min="16129" max="16129" width="13.6640625" style="7" bestFit="1" customWidth="1"/>
    <col min="16130" max="16384" width="9.1640625" style="7"/>
  </cols>
  <sheetData>
    <row r="1" spans="1:14" ht="15.75" customHeight="1" thickBot="1">
      <c r="A1" s="121" t="s">
        <v>96</v>
      </c>
      <c r="B1" s="121" t="s">
        <v>163</v>
      </c>
      <c r="C1" s="124" t="s">
        <v>97</v>
      </c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6"/>
    </row>
    <row r="2" spans="1:14" ht="15.75" customHeight="1" thickTop="1">
      <c r="A2" s="122"/>
      <c r="B2" s="123"/>
      <c r="C2" s="46" t="s">
        <v>98</v>
      </c>
      <c r="D2" s="47" t="s">
        <v>99</v>
      </c>
      <c r="E2" s="48" t="s">
        <v>100</v>
      </c>
      <c r="F2" s="46" t="s">
        <v>101</v>
      </c>
      <c r="G2" s="47" t="s">
        <v>30</v>
      </c>
      <c r="H2" s="48" t="s">
        <v>102</v>
      </c>
      <c r="I2" s="46" t="s">
        <v>103</v>
      </c>
      <c r="J2" s="47" t="s">
        <v>104</v>
      </c>
      <c r="K2" s="48" t="s">
        <v>105</v>
      </c>
      <c r="L2" s="46" t="s">
        <v>106</v>
      </c>
      <c r="M2" s="47" t="s">
        <v>107</v>
      </c>
      <c r="N2" s="48" t="s">
        <v>108</v>
      </c>
    </row>
    <row r="3" spans="1:14" ht="15">
      <c r="A3" s="49" t="s">
        <v>109</v>
      </c>
      <c r="B3" s="50">
        <v>10</v>
      </c>
      <c r="C3" s="51">
        <v>46</v>
      </c>
      <c r="D3" s="5">
        <v>16</v>
      </c>
      <c r="E3" s="52">
        <v>41</v>
      </c>
      <c r="F3" s="51">
        <v>12</v>
      </c>
      <c r="G3" s="5">
        <v>20</v>
      </c>
      <c r="H3" s="52">
        <v>11</v>
      </c>
      <c r="I3" s="51">
        <v>50</v>
      </c>
      <c r="J3" s="5">
        <v>48</v>
      </c>
      <c r="K3" s="52">
        <v>44</v>
      </c>
      <c r="L3" s="51">
        <v>18</v>
      </c>
      <c r="M3" s="5">
        <v>21</v>
      </c>
      <c r="N3" s="52">
        <v>40</v>
      </c>
    </row>
    <row r="4" spans="1:14" ht="15">
      <c r="A4" s="49" t="s">
        <v>110</v>
      </c>
      <c r="B4" s="50">
        <v>12</v>
      </c>
      <c r="C4" s="51">
        <v>42</v>
      </c>
      <c r="D4" s="5">
        <v>35</v>
      </c>
      <c r="E4" s="52">
        <v>27</v>
      </c>
      <c r="F4" s="51">
        <v>18</v>
      </c>
      <c r="G4" s="5">
        <v>35</v>
      </c>
      <c r="H4" s="52">
        <v>20</v>
      </c>
      <c r="I4" s="51">
        <v>15</v>
      </c>
      <c r="J4" s="5">
        <v>50</v>
      </c>
      <c r="K4" s="52">
        <v>20</v>
      </c>
      <c r="L4" s="51">
        <v>41</v>
      </c>
      <c r="M4" s="5">
        <v>20</v>
      </c>
      <c r="N4" s="52">
        <v>31</v>
      </c>
    </row>
    <row r="5" spans="1:14" ht="15">
      <c r="A5" s="49" t="s">
        <v>111</v>
      </c>
      <c r="B5" s="50">
        <v>14</v>
      </c>
      <c r="C5" s="51">
        <v>46</v>
      </c>
      <c r="D5" s="5">
        <v>30</v>
      </c>
      <c r="E5" s="52">
        <v>42</v>
      </c>
      <c r="F5" s="51">
        <v>31</v>
      </c>
      <c r="G5" s="5">
        <v>41</v>
      </c>
      <c r="H5" s="52">
        <v>37</v>
      </c>
      <c r="I5" s="51">
        <v>36</v>
      </c>
      <c r="J5" s="5">
        <v>26</v>
      </c>
      <c r="K5" s="52">
        <v>20</v>
      </c>
      <c r="L5" s="51">
        <v>34</v>
      </c>
      <c r="M5" s="5">
        <v>21</v>
      </c>
      <c r="N5" s="52">
        <v>40</v>
      </c>
    </row>
    <row r="6" spans="1:14" ht="15">
      <c r="A6" s="49" t="s">
        <v>112</v>
      </c>
      <c r="B6" s="50">
        <v>16</v>
      </c>
      <c r="C6" s="51">
        <v>43</v>
      </c>
      <c r="D6" s="5">
        <v>37</v>
      </c>
      <c r="E6" s="52">
        <v>35</v>
      </c>
      <c r="F6" s="51">
        <v>10</v>
      </c>
      <c r="G6" s="5">
        <v>28</v>
      </c>
      <c r="H6" s="52">
        <v>34</v>
      </c>
      <c r="I6" s="51">
        <v>32</v>
      </c>
      <c r="J6" s="5">
        <v>12</v>
      </c>
      <c r="K6" s="52">
        <v>32</v>
      </c>
      <c r="L6" s="51">
        <v>41</v>
      </c>
      <c r="M6" s="5">
        <v>29</v>
      </c>
      <c r="N6" s="52">
        <v>34</v>
      </c>
    </row>
    <row r="7" spans="1:14" ht="15">
      <c r="A7" s="49" t="s">
        <v>113</v>
      </c>
      <c r="B7" s="50">
        <v>18</v>
      </c>
      <c r="C7" s="51">
        <v>12</v>
      </c>
      <c r="D7" s="5">
        <v>36</v>
      </c>
      <c r="E7" s="52">
        <v>31</v>
      </c>
      <c r="F7" s="51">
        <v>29</v>
      </c>
      <c r="G7" s="5">
        <v>34</v>
      </c>
      <c r="H7" s="52">
        <v>33</v>
      </c>
      <c r="I7" s="51">
        <v>25</v>
      </c>
      <c r="J7" s="5">
        <v>41</v>
      </c>
      <c r="K7" s="52">
        <v>22</v>
      </c>
      <c r="L7" s="51">
        <v>18</v>
      </c>
      <c r="M7" s="5">
        <v>22</v>
      </c>
      <c r="N7" s="52">
        <v>31</v>
      </c>
    </row>
    <row r="8" spans="1:14" ht="15">
      <c r="A8" s="49" t="s">
        <v>114</v>
      </c>
      <c r="B8" s="50">
        <v>20</v>
      </c>
      <c r="C8" s="51">
        <v>11</v>
      </c>
      <c r="D8" s="5">
        <v>28</v>
      </c>
      <c r="E8" s="52">
        <v>29</v>
      </c>
      <c r="F8" s="51">
        <v>46</v>
      </c>
      <c r="G8" s="5">
        <v>41</v>
      </c>
      <c r="H8" s="52">
        <v>26</v>
      </c>
      <c r="I8" s="51">
        <v>19</v>
      </c>
      <c r="J8" s="5">
        <v>23</v>
      </c>
      <c r="K8" s="52">
        <v>17</v>
      </c>
      <c r="L8" s="51">
        <v>12</v>
      </c>
      <c r="M8" s="5">
        <v>45</v>
      </c>
      <c r="N8" s="52">
        <v>26</v>
      </c>
    </row>
    <row r="9" spans="1:14" ht="15">
      <c r="A9" s="49" t="s">
        <v>115</v>
      </c>
      <c r="B9" s="50">
        <v>22</v>
      </c>
      <c r="C9" s="51">
        <v>20</v>
      </c>
      <c r="D9" s="5">
        <v>42</v>
      </c>
      <c r="E9" s="52">
        <v>44</v>
      </c>
      <c r="F9" s="51">
        <v>30</v>
      </c>
      <c r="G9" s="5">
        <v>25</v>
      </c>
      <c r="H9" s="52">
        <v>17</v>
      </c>
      <c r="I9" s="51">
        <v>18</v>
      </c>
      <c r="J9" s="5">
        <v>27</v>
      </c>
      <c r="K9" s="52">
        <v>26</v>
      </c>
      <c r="L9" s="51">
        <v>14</v>
      </c>
      <c r="M9" s="5">
        <v>46</v>
      </c>
      <c r="N9" s="52">
        <v>27</v>
      </c>
    </row>
    <row r="10" spans="1:14" ht="15">
      <c r="A10" s="49" t="s">
        <v>116</v>
      </c>
      <c r="B10" s="50">
        <v>24</v>
      </c>
      <c r="C10" s="51">
        <v>20</v>
      </c>
      <c r="D10" s="5">
        <v>45</v>
      </c>
      <c r="E10" s="52">
        <v>18</v>
      </c>
      <c r="F10" s="51">
        <v>10</v>
      </c>
      <c r="G10" s="5">
        <v>46</v>
      </c>
      <c r="H10" s="52">
        <v>19</v>
      </c>
      <c r="I10" s="51">
        <v>19</v>
      </c>
      <c r="J10" s="5">
        <v>36</v>
      </c>
      <c r="K10" s="52">
        <v>43</v>
      </c>
      <c r="L10" s="51">
        <v>45</v>
      </c>
      <c r="M10" s="5">
        <v>11</v>
      </c>
      <c r="N10" s="52">
        <v>10</v>
      </c>
    </row>
    <row r="11" spans="1:14" ht="15">
      <c r="A11" s="49" t="s">
        <v>117</v>
      </c>
      <c r="B11" s="50">
        <v>26</v>
      </c>
      <c r="C11" s="51">
        <v>19</v>
      </c>
      <c r="D11" s="5">
        <v>33</v>
      </c>
      <c r="E11" s="52">
        <v>22</v>
      </c>
      <c r="F11" s="51">
        <v>22</v>
      </c>
      <c r="G11" s="5">
        <v>41</v>
      </c>
      <c r="H11" s="52">
        <v>42</v>
      </c>
      <c r="I11" s="51">
        <v>25</v>
      </c>
      <c r="J11" s="5">
        <v>49</v>
      </c>
      <c r="K11" s="52">
        <v>28</v>
      </c>
      <c r="L11" s="51">
        <v>32</v>
      </c>
      <c r="M11" s="5">
        <v>10</v>
      </c>
      <c r="N11" s="52">
        <v>15</v>
      </c>
    </row>
    <row r="12" spans="1:14" ht="15">
      <c r="A12" s="49" t="s">
        <v>118</v>
      </c>
      <c r="B12" s="50">
        <v>28</v>
      </c>
      <c r="C12" s="51">
        <v>22</v>
      </c>
      <c r="D12" s="5">
        <v>38</v>
      </c>
      <c r="E12" s="52">
        <v>23</v>
      </c>
      <c r="F12" s="51">
        <v>40</v>
      </c>
      <c r="G12" s="5">
        <v>25</v>
      </c>
      <c r="H12" s="52">
        <v>19</v>
      </c>
      <c r="I12" s="51">
        <v>43</v>
      </c>
      <c r="J12" s="5">
        <v>20</v>
      </c>
      <c r="K12" s="52">
        <v>26</v>
      </c>
      <c r="L12" s="51">
        <v>26</v>
      </c>
      <c r="M12" s="5">
        <v>11</v>
      </c>
      <c r="N12" s="52">
        <v>11</v>
      </c>
    </row>
    <row r="13" spans="1:14" ht="15">
      <c r="A13" s="49" t="s">
        <v>119</v>
      </c>
      <c r="B13" s="50">
        <v>30</v>
      </c>
      <c r="C13" s="51">
        <v>11</v>
      </c>
      <c r="D13" s="5">
        <v>20</v>
      </c>
      <c r="E13" s="52">
        <v>12</v>
      </c>
      <c r="F13" s="51">
        <v>35</v>
      </c>
      <c r="G13" s="5">
        <v>41</v>
      </c>
      <c r="H13" s="52">
        <v>30</v>
      </c>
      <c r="I13" s="51">
        <v>33</v>
      </c>
      <c r="J13" s="5">
        <v>18</v>
      </c>
      <c r="K13" s="52">
        <v>10</v>
      </c>
      <c r="L13" s="51">
        <v>43</v>
      </c>
      <c r="M13" s="5">
        <v>32</v>
      </c>
      <c r="N13" s="52">
        <v>29</v>
      </c>
    </row>
    <row r="14" spans="1:14" ht="16" thickBot="1">
      <c r="A14" s="49" t="s">
        <v>120</v>
      </c>
      <c r="B14" s="50">
        <v>32</v>
      </c>
      <c r="C14" s="53">
        <v>28</v>
      </c>
      <c r="D14" s="54">
        <v>36</v>
      </c>
      <c r="E14" s="55">
        <v>19</v>
      </c>
      <c r="F14" s="53">
        <v>50</v>
      </c>
      <c r="G14" s="54">
        <v>31</v>
      </c>
      <c r="H14" s="55">
        <v>43</v>
      </c>
      <c r="I14" s="53">
        <v>10</v>
      </c>
      <c r="J14" s="54">
        <v>20</v>
      </c>
      <c r="K14" s="55">
        <v>45</v>
      </c>
      <c r="L14" s="53">
        <v>14</v>
      </c>
      <c r="M14" s="54">
        <v>46</v>
      </c>
      <c r="N14" s="55">
        <v>41</v>
      </c>
    </row>
    <row r="15" spans="1:14" ht="12" customHeight="1" thickTop="1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ht="10.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spans="1:14" ht="22.5" customHeight="1">
      <c r="A17" s="127" t="s">
        <v>121</v>
      </c>
      <c r="B17" s="127"/>
      <c r="C17" s="128" t="s">
        <v>122</v>
      </c>
      <c r="D17" s="128"/>
      <c r="E17" s="27">
        <f t="array" ref="E17">SUM(B3:B14*C3:E14)</f>
        <v>21070</v>
      </c>
      <c r="F17" s="128" t="s">
        <v>123</v>
      </c>
      <c r="G17" s="128"/>
      <c r="H17" s="27">
        <f t="array" ref="H17">SUM(B3:B14*F3:H14)</f>
        <v>23586</v>
      </c>
      <c r="I17" s="128" t="s">
        <v>124</v>
      </c>
      <c r="J17" s="128"/>
      <c r="K17" s="27">
        <f t="array" ref="K17">SUM(B3:B14*I3:K14)</f>
        <v>20856</v>
      </c>
      <c r="L17" s="129" t="s">
        <v>125</v>
      </c>
      <c r="M17" s="129"/>
      <c r="N17" s="27">
        <f t="array" ref="N17">SUM(B3:B14*L3:N14)</f>
        <v>20502</v>
      </c>
    </row>
    <row r="19" spans="1:14">
      <c r="E19" s="89">
        <v>21070</v>
      </c>
      <c r="H19" s="89">
        <v>23586</v>
      </c>
      <c r="K19" s="89">
        <v>20856</v>
      </c>
      <c r="N19" s="89">
        <v>20502</v>
      </c>
    </row>
    <row r="21" spans="1:14">
      <c r="D21" s="76"/>
      <c r="E21" s="77" t="s">
        <v>294</v>
      </c>
      <c r="F21" s="76"/>
      <c r="H21"/>
      <c r="K21"/>
      <c r="M21" s="75"/>
      <c r="N21"/>
    </row>
  </sheetData>
  <mergeCells count="8">
    <mergeCell ref="A1:A2"/>
    <mergeCell ref="B1:B2"/>
    <mergeCell ref="C1:N1"/>
    <mergeCell ref="A17:B17"/>
    <mergeCell ref="C17:D17"/>
    <mergeCell ref="F17:G17"/>
    <mergeCell ref="I17:J17"/>
    <mergeCell ref="L17:M17"/>
  </mergeCells>
  <conditionalFormatting sqref="B3:N14">
    <cfRule type="expression" dxfId="11" priority="2">
      <formula>AND($E3=$B$3,B$1=$B$4)</formula>
    </cfRule>
  </conditionalFormatting>
  <conditionalFormatting sqref="C2:N2 C1">
    <cfRule type="expression" dxfId="10" priority="1">
      <formula>AND($E1=$B$3,C$1=$B$4)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39997558519241921"/>
  </sheetPr>
  <dimension ref="A1:I24"/>
  <sheetViews>
    <sheetView showGridLines="0" workbookViewId="0">
      <selection activeCell="G12" sqref="G12"/>
    </sheetView>
  </sheetViews>
  <sheetFormatPr baseColWidth="10" defaultColWidth="9.1640625" defaultRowHeight="14"/>
  <cols>
    <col min="1" max="1" width="3.5" style="31" bestFit="1" customWidth="1"/>
    <col min="2" max="2" width="36.5" style="31" bestFit="1" customWidth="1"/>
    <col min="3" max="3" width="16.83203125" style="31" customWidth="1"/>
    <col min="4" max="4" width="9.5" style="31" customWidth="1"/>
    <col min="5" max="5" width="7.83203125" style="31" bestFit="1" customWidth="1"/>
    <col min="6" max="6" width="9.1640625" style="31"/>
    <col min="7" max="7" width="51.33203125" style="31" bestFit="1" customWidth="1"/>
    <col min="8" max="8" width="9.1640625" style="31"/>
    <col min="9" max="9" width="37" style="31" bestFit="1" customWidth="1"/>
    <col min="10" max="10" width="10.6640625" style="31" bestFit="1" customWidth="1"/>
    <col min="11" max="11" width="4" style="31" bestFit="1" customWidth="1"/>
    <col min="12" max="16384" width="9.1640625" style="31"/>
  </cols>
  <sheetData>
    <row r="1" spans="1:9" ht="15">
      <c r="A1" s="1" t="s">
        <v>126</v>
      </c>
      <c r="B1" s="1" t="s">
        <v>127</v>
      </c>
      <c r="C1" s="1" t="s">
        <v>128</v>
      </c>
      <c r="D1" s="56" t="s">
        <v>132</v>
      </c>
      <c r="E1" s="56" t="s">
        <v>150</v>
      </c>
      <c r="G1" s="33" t="s">
        <v>129</v>
      </c>
    </row>
    <row r="2" spans="1:9" ht="15">
      <c r="A2" s="28">
        <v>1</v>
      </c>
      <c r="B2" s="3" t="s">
        <v>181</v>
      </c>
      <c r="C2" s="29">
        <v>14</v>
      </c>
      <c r="D2" s="57" t="s">
        <v>136</v>
      </c>
      <c r="E2" s="58">
        <v>55000</v>
      </c>
      <c r="G2" s="30">
        <f t="array" ref="G2">MIN(IF(C2:C24&gt;0,C2:C24,""))</f>
        <v>1</v>
      </c>
      <c r="H2" s="89">
        <v>1</v>
      </c>
      <c r="I2" s="78" t="s">
        <v>234</v>
      </c>
    </row>
    <row r="3" spans="1:9">
      <c r="A3" s="28">
        <v>2</v>
      </c>
      <c r="B3" s="3" t="s">
        <v>182</v>
      </c>
      <c r="C3" s="29">
        <v>20</v>
      </c>
      <c r="D3" s="57" t="s">
        <v>137</v>
      </c>
      <c r="E3" s="58">
        <v>42000</v>
      </c>
    </row>
    <row r="4" spans="1:9">
      <c r="A4" s="28">
        <v>3</v>
      </c>
      <c r="B4" s="3" t="s">
        <v>183</v>
      </c>
      <c r="C4" s="29">
        <v>12</v>
      </c>
      <c r="D4" s="57" t="s">
        <v>136</v>
      </c>
      <c r="E4" s="58">
        <v>45000</v>
      </c>
      <c r="G4" s="33" t="s">
        <v>130</v>
      </c>
    </row>
    <row r="5" spans="1:9" ht="15">
      <c r="A5" s="28">
        <v>4</v>
      </c>
      <c r="B5" s="3" t="s">
        <v>184</v>
      </c>
      <c r="C5" s="29">
        <v>10</v>
      </c>
      <c r="D5" s="57" t="s">
        <v>139</v>
      </c>
      <c r="E5" s="58">
        <v>65000</v>
      </c>
      <c r="G5" s="99">
        <f t="array" ref="G5">MAX(IF(C2:C24&lt;0,C2:C24,""))</f>
        <v>-4</v>
      </c>
      <c r="H5" s="89">
        <v>-4</v>
      </c>
      <c r="I5" s="78" t="s">
        <v>235</v>
      </c>
    </row>
    <row r="6" spans="1:9">
      <c r="A6" s="28">
        <v>5</v>
      </c>
      <c r="B6" s="3" t="s">
        <v>185</v>
      </c>
      <c r="C6" s="29">
        <v>-5</v>
      </c>
      <c r="D6" s="57" t="s">
        <v>140</v>
      </c>
      <c r="E6" s="58">
        <v>70000</v>
      </c>
    </row>
    <row r="7" spans="1:9">
      <c r="A7" s="28">
        <v>6</v>
      </c>
      <c r="B7" s="3" t="s">
        <v>186</v>
      </c>
      <c r="C7" s="29">
        <v>10</v>
      </c>
      <c r="D7" s="57" t="s">
        <v>138</v>
      </c>
      <c r="E7" s="58">
        <v>75000</v>
      </c>
      <c r="G7" s="59" t="s">
        <v>149</v>
      </c>
      <c r="H7" s="60"/>
    </row>
    <row r="8" spans="1:9" ht="15">
      <c r="A8" s="28">
        <v>7</v>
      </c>
      <c r="B8" s="3" t="s">
        <v>187</v>
      </c>
      <c r="C8" s="29">
        <v>-34</v>
      </c>
      <c r="D8" s="57" t="s">
        <v>137</v>
      </c>
      <c r="E8" s="58">
        <v>23000</v>
      </c>
      <c r="G8" s="58">
        <f t="array" ref="G8">MIN(IF(D2:D24="ОТД",E2:E24,""))</f>
        <v>30000</v>
      </c>
      <c r="H8" s="89">
        <v>30000</v>
      </c>
      <c r="I8" s="78" t="s">
        <v>236</v>
      </c>
    </row>
    <row r="9" spans="1:9">
      <c r="A9" s="28">
        <v>8</v>
      </c>
      <c r="B9" s="3" t="s">
        <v>188</v>
      </c>
      <c r="C9" s="29">
        <v>12</v>
      </c>
      <c r="D9" s="57" t="s">
        <v>138</v>
      </c>
      <c r="E9" s="58">
        <v>45000</v>
      </c>
      <c r="G9" s="60"/>
      <c r="H9" s="60"/>
    </row>
    <row r="10" spans="1:9">
      <c r="A10" s="28">
        <v>9</v>
      </c>
      <c r="B10" s="3" t="s">
        <v>189</v>
      </c>
      <c r="C10" s="29">
        <v>1.79</v>
      </c>
      <c r="D10" s="57" t="s">
        <v>143</v>
      </c>
      <c r="E10" s="58">
        <v>50000</v>
      </c>
      <c r="G10" s="60"/>
      <c r="H10" s="60"/>
    </row>
    <row r="11" spans="1:9">
      <c r="A11" s="28">
        <v>10</v>
      </c>
      <c r="B11" s="3" t="s">
        <v>190</v>
      </c>
      <c r="C11" s="29">
        <v>17</v>
      </c>
      <c r="D11" s="57" t="s">
        <v>138</v>
      </c>
      <c r="E11" s="58">
        <v>60000</v>
      </c>
      <c r="G11" s="59" t="s">
        <v>157</v>
      </c>
      <c r="H11" s="60"/>
    </row>
    <row r="12" spans="1:9" ht="15">
      <c r="A12" s="28">
        <v>11</v>
      </c>
      <c r="B12" s="3" t="s">
        <v>191</v>
      </c>
      <c r="C12" s="29">
        <v>-4</v>
      </c>
      <c r="D12" s="57" t="s">
        <v>136</v>
      </c>
      <c r="E12" s="58">
        <v>48000</v>
      </c>
      <c r="G12" s="100">
        <f t="array" ref="G12">MAX(IF(D2:D24="ОТД",E2:E24,""))</f>
        <v>58000</v>
      </c>
      <c r="H12" s="89">
        <v>58000</v>
      </c>
      <c r="I12" s="78" t="s">
        <v>237</v>
      </c>
    </row>
    <row r="13" spans="1:9">
      <c r="A13" s="28">
        <v>12</v>
      </c>
      <c r="B13" s="3" t="s">
        <v>192</v>
      </c>
      <c r="C13" s="29">
        <v>0</v>
      </c>
      <c r="D13" s="57" t="s">
        <v>137</v>
      </c>
      <c r="E13" s="58">
        <v>35000</v>
      </c>
    </row>
    <row r="14" spans="1:9">
      <c r="A14" s="28">
        <v>13</v>
      </c>
      <c r="B14" s="3" t="s">
        <v>193</v>
      </c>
      <c r="C14" s="29">
        <v>-44</v>
      </c>
      <c r="D14" s="57" t="s">
        <v>138</v>
      </c>
      <c r="E14" s="58">
        <v>40000</v>
      </c>
    </row>
    <row r="15" spans="1:9">
      <c r="A15" s="28">
        <v>14</v>
      </c>
      <c r="B15" s="3" t="s">
        <v>194</v>
      </c>
      <c r="C15" s="29">
        <v>15</v>
      </c>
      <c r="D15" s="57" t="s">
        <v>143</v>
      </c>
      <c r="E15" s="58">
        <v>55000</v>
      </c>
    </row>
    <row r="16" spans="1:9">
      <c r="A16" s="28">
        <v>15</v>
      </c>
      <c r="B16" s="3" t="s">
        <v>195</v>
      </c>
      <c r="C16" s="29">
        <v>20</v>
      </c>
      <c r="D16" s="57" t="s">
        <v>136</v>
      </c>
      <c r="E16" s="58">
        <v>36000</v>
      </c>
    </row>
    <row r="17" spans="1:5">
      <c r="A17" s="28">
        <v>16</v>
      </c>
      <c r="B17" s="3" t="s">
        <v>196</v>
      </c>
      <c r="C17" s="29">
        <v>40</v>
      </c>
      <c r="D17" s="57" t="s">
        <v>140</v>
      </c>
      <c r="E17" s="58">
        <v>58000</v>
      </c>
    </row>
    <row r="18" spans="1:5">
      <c r="A18" s="28">
        <v>17</v>
      </c>
      <c r="B18" s="3" t="s">
        <v>197</v>
      </c>
      <c r="C18" s="29">
        <v>-18</v>
      </c>
      <c r="D18" s="57" t="s">
        <v>136</v>
      </c>
      <c r="E18" s="58">
        <v>49000</v>
      </c>
    </row>
    <row r="19" spans="1:5">
      <c r="A19" s="28">
        <v>18</v>
      </c>
      <c r="B19" s="3" t="s">
        <v>198</v>
      </c>
      <c r="C19" s="29">
        <v>1</v>
      </c>
      <c r="D19" s="57" t="s">
        <v>136</v>
      </c>
      <c r="E19" s="58">
        <v>58000</v>
      </c>
    </row>
    <row r="20" spans="1:5">
      <c r="A20" s="28">
        <v>19</v>
      </c>
      <c r="B20" s="3" t="s">
        <v>199</v>
      </c>
      <c r="C20" s="29">
        <v>3</v>
      </c>
      <c r="D20" s="57" t="s">
        <v>140</v>
      </c>
      <c r="E20" s="58">
        <v>66000</v>
      </c>
    </row>
    <row r="21" spans="1:5">
      <c r="A21" s="28">
        <v>20</v>
      </c>
      <c r="B21" s="3" t="s">
        <v>200</v>
      </c>
      <c r="C21" s="29">
        <v>45</v>
      </c>
      <c r="D21" s="57" t="s">
        <v>138</v>
      </c>
      <c r="E21" s="58">
        <v>52000</v>
      </c>
    </row>
    <row r="22" spans="1:5">
      <c r="A22" s="28">
        <v>21</v>
      </c>
      <c r="B22" s="3" t="s">
        <v>201</v>
      </c>
      <c r="C22" s="29">
        <v>40</v>
      </c>
      <c r="D22" s="57" t="s">
        <v>138</v>
      </c>
      <c r="E22" s="58">
        <v>44000</v>
      </c>
    </row>
    <row r="23" spans="1:5">
      <c r="A23" s="28">
        <v>22</v>
      </c>
      <c r="B23" s="3" t="s">
        <v>202</v>
      </c>
      <c r="C23" s="29">
        <v>-34</v>
      </c>
      <c r="D23" s="57" t="s">
        <v>136</v>
      </c>
      <c r="E23" s="58">
        <v>30000</v>
      </c>
    </row>
    <row r="24" spans="1:5">
      <c r="A24" s="28">
        <v>23</v>
      </c>
      <c r="B24" s="3" t="s">
        <v>203</v>
      </c>
      <c r="C24" s="29">
        <v>-12</v>
      </c>
      <c r="D24" s="57" t="s">
        <v>136</v>
      </c>
      <c r="E24" s="58">
        <v>54000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39997558519241921"/>
  </sheetPr>
  <dimension ref="A1:K25"/>
  <sheetViews>
    <sheetView showGridLines="0" zoomScaleNormal="100" workbookViewId="0">
      <selection activeCell="H14" sqref="H14"/>
    </sheetView>
  </sheetViews>
  <sheetFormatPr baseColWidth="10" defaultColWidth="9.1640625" defaultRowHeight="14"/>
  <cols>
    <col min="1" max="1" width="3.5" style="60" bestFit="1" customWidth="1"/>
    <col min="2" max="2" width="36.6640625" style="60" bestFit="1" customWidth="1"/>
    <col min="3" max="3" width="7.6640625" style="60" bestFit="1" customWidth="1"/>
    <col min="4" max="4" width="13.6640625" style="60" customWidth="1"/>
    <col min="5" max="5" width="23.5" style="60" bestFit="1" customWidth="1"/>
    <col min="6" max="6" width="8.5" style="60" customWidth="1"/>
    <col min="7" max="7" width="7.33203125" style="60" bestFit="1" customWidth="1"/>
    <col min="8" max="8" width="25.83203125" style="60" bestFit="1" customWidth="1"/>
    <col min="9" max="10" width="9.1640625" style="60"/>
    <col min="11" max="11" width="36.33203125" style="60" bestFit="1" customWidth="1"/>
    <col min="12" max="16384" width="9.1640625" style="60"/>
  </cols>
  <sheetData>
    <row r="1" spans="1:11" ht="15">
      <c r="A1" s="56" t="s">
        <v>126</v>
      </c>
      <c r="B1" s="56" t="s">
        <v>131</v>
      </c>
      <c r="C1" s="56" t="s">
        <v>132</v>
      </c>
      <c r="D1" s="56" t="s">
        <v>133</v>
      </c>
      <c r="E1" s="61" t="s">
        <v>134</v>
      </c>
      <c r="G1" s="56" t="s">
        <v>135</v>
      </c>
      <c r="H1" s="56" t="s">
        <v>128</v>
      </c>
    </row>
    <row r="2" spans="1:11">
      <c r="A2" s="62">
        <v>1</v>
      </c>
      <c r="B2" s="62" t="s">
        <v>181</v>
      </c>
      <c r="C2" s="57" t="s">
        <v>136</v>
      </c>
      <c r="D2" s="62">
        <v>55000</v>
      </c>
      <c r="E2" s="63">
        <f>D2*VLOOKUP(C2,$G$2:$H$5,2,0)</f>
        <v>33000</v>
      </c>
      <c r="G2" s="62" t="s">
        <v>137</v>
      </c>
      <c r="H2" s="57">
        <v>0.8</v>
      </c>
    </row>
    <row r="3" spans="1:11">
      <c r="A3" s="62">
        <v>2</v>
      </c>
      <c r="B3" s="62" t="s">
        <v>182</v>
      </c>
      <c r="C3" s="57" t="s">
        <v>137</v>
      </c>
      <c r="D3" s="62">
        <v>42000</v>
      </c>
      <c r="E3" s="63">
        <f t="shared" ref="E3:E24" si="0">D3*VLOOKUP(C3,$G$2:$H$5,2,0)</f>
        <v>33600</v>
      </c>
      <c r="G3" s="62" t="s">
        <v>136</v>
      </c>
      <c r="H3" s="57">
        <v>0.6</v>
      </c>
    </row>
    <row r="4" spans="1:11">
      <c r="A4" s="62">
        <v>3</v>
      </c>
      <c r="B4" s="62" t="s">
        <v>183</v>
      </c>
      <c r="C4" s="57" t="s">
        <v>136</v>
      </c>
      <c r="D4" s="62">
        <v>45000</v>
      </c>
      <c r="E4" s="63">
        <f t="shared" si="0"/>
        <v>27000</v>
      </c>
      <c r="G4" s="62" t="s">
        <v>138</v>
      </c>
      <c r="H4" s="57">
        <v>0.4</v>
      </c>
    </row>
    <row r="5" spans="1:11">
      <c r="A5" s="62">
        <v>4</v>
      </c>
      <c r="B5" s="62" t="s">
        <v>184</v>
      </c>
      <c r="C5" s="57" t="s">
        <v>139</v>
      </c>
      <c r="D5" s="62">
        <v>65000</v>
      </c>
      <c r="E5" s="63" t="e">
        <f t="shared" si="0"/>
        <v>#N/A</v>
      </c>
      <c r="G5" s="62" t="s">
        <v>140</v>
      </c>
      <c r="H5" s="57" t="s">
        <v>141</v>
      </c>
    </row>
    <row r="6" spans="1:11">
      <c r="A6" s="62">
        <v>5</v>
      </c>
      <c r="B6" s="62" t="s">
        <v>185</v>
      </c>
      <c r="C6" s="57" t="s">
        <v>140</v>
      </c>
      <c r="D6" s="62">
        <v>70000</v>
      </c>
      <c r="E6" s="63" t="e">
        <f t="shared" si="0"/>
        <v>#VALUE!</v>
      </c>
    </row>
    <row r="7" spans="1:11">
      <c r="A7" s="62">
        <v>6</v>
      </c>
      <c r="B7" s="62" t="s">
        <v>186</v>
      </c>
      <c r="C7" s="57" t="s">
        <v>138</v>
      </c>
      <c r="D7" s="62">
        <v>75000</v>
      </c>
      <c r="E7" s="63">
        <f t="shared" si="0"/>
        <v>30000</v>
      </c>
      <c r="H7" s="61" t="s">
        <v>142</v>
      </c>
    </row>
    <row r="8" spans="1:11">
      <c r="A8" s="62">
        <v>7</v>
      </c>
      <c r="B8" s="62" t="s">
        <v>187</v>
      </c>
      <c r="C8" s="57" t="s">
        <v>137</v>
      </c>
      <c r="D8" s="62">
        <v>33000</v>
      </c>
      <c r="E8" s="63">
        <f t="shared" si="0"/>
        <v>26400</v>
      </c>
      <c r="H8" s="80">
        <f t="array" ref="H8">SUM(IFERROR(E2:E24,0))</f>
        <v>437600</v>
      </c>
      <c r="I8" s="89">
        <v>437600</v>
      </c>
      <c r="K8" s="79" t="s">
        <v>165</v>
      </c>
    </row>
    <row r="9" spans="1:11">
      <c r="A9" s="62">
        <v>8</v>
      </c>
      <c r="B9" s="62" t="s">
        <v>188</v>
      </c>
      <c r="C9" s="57" t="s">
        <v>138</v>
      </c>
      <c r="D9" s="62">
        <v>45000</v>
      </c>
      <c r="E9" s="63">
        <f t="shared" si="0"/>
        <v>18000</v>
      </c>
    </row>
    <row r="10" spans="1:11">
      <c r="A10" s="62">
        <v>9</v>
      </c>
      <c r="B10" s="62" t="s">
        <v>189</v>
      </c>
      <c r="C10" s="57" t="s">
        <v>143</v>
      </c>
      <c r="D10" s="62">
        <v>50000</v>
      </c>
      <c r="E10" s="63" t="e">
        <f t="shared" si="0"/>
        <v>#N/A</v>
      </c>
      <c r="H10" s="61" t="s">
        <v>146</v>
      </c>
    </row>
    <row r="11" spans="1:11">
      <c r="A11" s="62">
        <v>10</v>
      </c>
      <c r="B11" s="62" t="s">
        <v>190</v>
      </c>
      <c r="C11" s="57" t="s">
        <v>138</v>
      </c>
      <c r="D11" s="62">
        <v>60000</v>
      </c>
      <c r="E11" s="63">
        <f t="shared" si="0"/>
        <v>24000</v>
      </c>
      <c r="H11" s="80">
        <f t="array" ref="H11">MIN(IFERROR(E2:E24,""))</f>
        <v>16000</v>
      </c>
      <c r="I11" s="89">
        <v>16000</v>
      </c>
      <c r="K11" s="79" t="s">
        <v>166</v>
      </c>
    </row>
    <row r="12" spans="1:11">
      <c r="A12" s="62">
        <v>11</v>
      </c>
      <c r="B12" s="62" t="s">
        <v>191</v>
      </c>
      <c r="C12" s="57" t="s">
        <v>136</v>
      </c>
      <c r="D12" s="62">
        <v>48000</v>
      </c>
      <c r="E12" s="63">
        <f t="shared" si="0"/>
        <v>28800</v>
      </c>
    </row>
    <row r="13" spans="1:11">
      <c r="A13" s="62">
        <v>12</v>
      </c>
      <c r="B13" s="62" t="s">
        <v>192</v>
      </c>
      <c r="C13" s="57" t="s">
        <v>137</v>
      </c>
      <c r="D13" s="62">
        <v>35000</v>
      </c>
      <c r="E13" s="63">
        <f t="shared" si="0"/>
        <v>28000</v>
      </c>
      <c r="H13" s="61" t="s">
        <v>147</v>
      </c>
    </row>
    <row r="14" spans="1:11">
      <c r="A14" s="62">
        <v>13</v>
      </c>
      <c r="B14" s="62" t="s">
        <v>193</v>
      </c>
      <c r="C14" s="57" t="s">
        <v>138</v>
      </c>
      <c r="D14" s="62">
        <v>40000</v>
      </c>
      <c r="E14" s="63">
        <f t="shared" si="0"/>
        <v>16000</v>
      </c>
      <c r="H14" s="101">
        <f t="array" ref="H14">MAX(IFERROR(E2:E24,""))</f>
        <v>33600</v>
      </c>
      <c r="I14" s="89">
        <v>33600</v>
      </c>
      <c r="K14" s="79" t="s">
        <v>167</v>
      </c>
    </row>
    <row r="15" spans="1:11">
      <c r="A15" s="62">
        <v>14</v>
      </c>
      <c r="B15" s="62" t="s">
        <v>194</v>
      </c>
      <c r="C15" s="57" t="s">
        <v>143</v>
      </c>
      <c r="D15" s="62">
        <v>55000</v>
      </c>
      <c r="E15" s="63" t="e">
        <f t="shared" si="0"/>
        <v>#N/A</v>
      </c>
    </row>
    <row r="16" spans="1:11">
      <c r="A16" s="62">
        <v>15</v>
      </c>
      <c r="B16" s="62" t="s">
        <v>195</v>
      </c>
      <c r="C16" s="57" t="s">
        <v>136</v>
      </c>
      <c r="D16" s="62">
        <v>36000</v>
      </c>
      <c r="E16" s="63">
        <f t="shared" si="0"/>
        <v>21600</v>
      </c>
    </row>
    <row r="17" spans="1:5">
      <c r="A17" s="62">
        <v>16</v>
      </c>
      <c r="B17" s="62" t="s">
        <v>196</v>
      </c>
      <c r="C17" s="57" t="s">
        <v>140</v>
      </c>
      <c r="D17" s="62">
        <v>58000</v>
      </c>
      <c r="E17" s="63" t="e">
        <f t="shared" si="0"/>
        <v>#VALUE!</v>
      </c>
    </row>
    <row r="18" spans="1:5">
      <c r="A18" s="62">
        <v>17</v>
      </c>
      <c r="B18" s="62" t="s">
        <v>197</v>
      </c>
      <c r="C18" s="57" t="s">
        <v>136</v>
      </c>
      <c r="D18" s="62">
        <v>49000</v>
      </c>
      <c r="E18" s="63">
        <f t="shared" si="0"/>
        <v>29400</v>
      </c>
    </row>
    <row r="19" spans="1:5">
      <c r="A19" s="62">
        <v>18</v>
      </c>
      <c r="B19" s="62" t="s">
        <v>198</v>
      </c>
      <c r="C19" s="57" t="s">
        <v>136</v>
      </c>
      <c r="D19" s="62">
        <v>55000</v>
      </c>
      <c r="E19" s="63">
        <f t="shared" si="0"/>
        <v>33000</v>
      </c>
    </row>
    <row r="20" spans="1:5">
      <c r="A20" s="62">
        <v>19</v>
      </c>
      <c r="B20" s="62" t="s">
        <v>199</v>
      </c>
      <c r="C20" s="57" t="s">
        <v>140</v>
      </c>
      <c r="D20" s="62">
        <v>66000</v>
      </c>
      <c r="E20" s="63" t="e">
        <f t="shared" si="0"/>
        <v>#VALUE!</v>
      </c>
    </row>
    <row r="21" spans="1:5">
      <c r="A21" s="62">
        <v>20</v>
      </c>
      <c r="B21" s="62" t="s">
        <v>200</v>
      </c>
      <c r="C21" s="57" t="s">
        <v>138</v>
      </c>
      <c r="D21" s="62">
        <v>52000</v>
      </c>
      <c r="E21" s="63">
        <f t="shared" si="0"/>
        <v>20800</v>
      </c>
    </row>
    <row r="22" spans="1:5">
      <c r="A22" s="62">
        <v>21</v>
      </c>
      <c r="B22" s="62" t="s">
        <v>201</v>
      </c>
      <c r="C22" s="57" t="s">
        <v>138</v>
      </c>
      <c r="D22" s="62">
        <v>44000</v>
      </c>
      <c r="E22" s="63">
        <f t="shared" si="0"/>
        <v>17600</v>
      </c>
    </row>
    <row r="23" spans="1:5">
      <c r="A23" s="62">
        <v>22</v>
      </c>
      <c r="B23" s="62" t="s">
        <v>202</v>
      </c>
      <c r="C23" s="57" t="s">
        <v>136</v>
      </c>
      <c r="D23" s="62">
        <v>30000</v>
      </c>
      <c r="E23" s="63">
        <f t="shared" si="0"/>
        <v>18000</v>
      </c>
    </row>
    <row r="24" spans="1:5">
      <c r="A24" s="62">
        <v>23</v>
      </c>
      <c r="B24" s="62" t="s">
        <v>203</v>
      </c>
      <c r="C24" s="57" t="s">
        <v>136</v>
      </c>
      <c r="D24" s="62">
        <v>54000</v>
      </c>
      <c r="E24" s="63">
        <f t="shared" si="0"/>
        <v>32400</v>
      </c>
    </row>
    <row r="25" spans="1:5">
      <c r="A25" s="64"/>
    </row>
  </sheetData>
  <pageMargins left="0.75" right="0.75" top="1" bottom="1" header="0.5" footer="0.5"/>
  <pageSetup paperSize="9" orientation="landscape" horizontalDpi="180" verticalDpi="18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7426-6F86-4A6D-9FDB-5746B56ACEAF}">
  <dimension ref="A1:P20"/>
  <sheetViews>
    <sheetView zoomScale="118" workbookViewId="0">
      <selection activeCell="L26" sqref="L26"/>
    </sheetView>
  </sheetViews>
  <sheetFormatPr baseColWidth="10" defaultColWidth="8.83203125" defaultRowHeight="13"/>
  <cols>
    <col min="1" max="1" width="4.1640625" customWidth="1"/>
    <col min="2" max="2" width="7.6640625" bestFit="1" customWidth="1"/>
    <col min="3" max="8" width="11.1640625" customWidth="1"/>
    <col min="10" max="10" width="7.6640625" bestFit="1" customWidth="1"/>
    <col min="11" max="14" width="13.5" customWidth="1"/>
    <col min="16" max="16" width="28.83203125" bestFit="1" customWidth="1"/>
  </cols>
  <sheetData>
    <row r="1" spans="1:16" ht="16">
      <c r="A1" s="110" t="s">
        <v>242</v>
      </c>
    </row>
    <row r="2" spans="1:16" ht="16">
      <c r="A2" s="108"/>
    </row>
    <row r="3" spans="1:16" ht="14">
      <c r="B3" s="130" t="s">
        <v>132</v>
      </c>
      <c r="C3" s="135">
        <v>2015</v>
      </c>
      <c r="D3" s="136"/>
      <c r="E3" s="135">
        <v>2016</v>
      </c>
      <c r="F3" s="136"/>
      <c r="G3" s="135">
        <v>2017</v>
      </c>
      <c r="H3" s="136"/>
      <c r="J3" s="130" t="s">
        <v>132</v>
      </c>
      <c r="K3" s="132" t="s">
        <v>243</v>
      </c>
      <c r="L3" s="133"/>
      <c r="M3" s="133"/>
      <c r="N3" s="134"/>
    </row>
    <row r="4" spans="1:16" ht="15">
      <c r="B4" s="131"/>
      <c r="C4" s="56" t="s">
        <v>244</v>
      </c>
      <c r="D4" s="56" t="s">
        <v>243</v>
      </c>
      <c r="E4" s="56" t="s">
        <v>244</v>
      </c>
      <c r="F4" s="56" t="s">
        <v>243</v>
      </c>
      <c r="G4" s="56" t="s">
        <v>244</v>
      </c>
      <c r="H4" s="56" t="s">
        <v>243</v>
      </c>
      <c r="J4" s="131"/>
      <c r="K4" s="56">
        <v>2015</v>
      </c>
      <c r="L4" s="56">
        <v>2016</v>
      </c>
      <c r="M4" s="56">
        <v>2017</v>
      </c>
      <c r="N4" s="109" t="s">
        <v>241</v>
      </c>
    </row>
    <row r="5" spans="1:16" ht="14">
      <c r="B5" s="62" t="s">
        <v>136</v>
      </c>
      <c r="C5" s="62">
        <v>15</v>
      </c>
      <c r="D5" s="105">
        <v>137510</v>
      </c>
      <c r="E5" s="62">
        <v>18</v>
      </c>
      <c r="F5" s="106">
        <v>129470</v>
      </c>
      <c r="G5" s="62">
        <v>19</v>
      </c>
      <c r="H5" s="105">
        <v>130700</v>
      </c>
      <c r="J5" s="62" t="s">
        <v>136</v>
      </c>
      <c r="K5" s="105">
        <f t="array" ref="K5:M5">VLOOKUP($J$5,$B$5:$H$10,{3,5,7},0)</f>
        <v>137510</v>
      </c>
      <c r="L5" s="105">
        <v>129470</v>
      </c>
      <c r="M5" s="105">
        <v>130700</v>
      </c>
      <c r="N5" s="105">
        <f>SUM(K5:M5)</f>
        <v>397680</v>
      </c>
      <c r="O5" s="89">
        <v>397680</v>
      </c>
      <c r="P5" s="81" t="s">
        <v>245</v>
      </c>
    </row>
    <row r="6" spans="1:16" ht="14">
      <c r="B6" s="62" t="s">
        <v>137</v>
      </c>
      <c r="C6" s="62">
        <v>23</v>
      </c>
      <c r="D6" s="105">
        <v>253190</v>
      </c>
      <c r="E6" s="62">
        <v>20</v>
      </c>
      <c r="F6" s="106">
        <v>176050</v>
      </c>
      <c r="G6" s="62">
        <v>21</v>
      </c>
      <c r="H6" s="105">
        <v>165800</v>
      </c>
      <c r="J6" s="62"/>
      <c r="K6" s="105"/>
      <c r="L6" s="105"/>
      <c r="M6" s="105"/>
      <c r="N6" s="105"/>
      <c r="P6" s="81" t="s">
        <v>246</v>
      </c>
    </row>
    <row r="7" spans="1:16" ht="14">
      <c r="B7" s="62" t="s">
        <v>139</v>
      </c>
      <c r="C7" s="62">
        <v>20</v>
      </c>
      <c r="D7" s="105">
        <v>262670</v>
      </c>
      <c r="E7" s="62">
        <v>21</v>
      </c>
      <c r="F7" s="106">
        <v>203690</v>
      </c>
      <c r="G7" s="62">
        <v>22</v>
      </c>
      <c r="H7" s="105">
        <v>206220</v>
      </c>
      <c r="K7" s="107"/>
      <c r="L7" s="107"/>
    </row>
    <row r="8" spans="1:16" ht="14">
      <c r="B8" s="62" t="s">
        <v>140</v>
      </c>
      <c r="C8" s="62">
        <v>28</v>
      </c>
      <c r="D8" s="105">
        <v>320690</v>
      </c>
      <c r="E8" s="62">
        <v>25</v>
      </c>
      <c r="F8" s="106">
        <v>270220</v>
      </c>
      <c r="G8" s="62">
        <v>24</v>
      </c>
      <c r="H8" s="105">
        <v>245230</v>
      </c>
      <c r="J8" s="130" t="s">
        <v>132</v>
      </c>
      <c r="K8" s="132" t="s">
        <v>244</v>
      </c>
      <c r="L8" s="133"/>
      <c r="M8" s="133"/>
      <c r="N8" s="134"/>
    </row>
    <row r="9" spans="1:16" ht="15">
      <c r="B9" s="62" t="s">
        <v>138</v>
      </c>
      <c r="C9" s="62">
        <v>9</v>
      </c>
      <c r="D9" s="105">
        <v>125400</v>
      </c>
      <c r="E9" s="62">
        <v>12</v>
      </c>
      <c r="F9" s="106">
        <v>103060</v>
      </c>
      <c r="G9" s="62">
        <v>11</v>
      </c>
      <c r="H9" s="105">
        <v>129700</v>
      </c>
      <c r="J9" s="131"/>
      <c r="K9" s="56">
        <v>2015</v>
      </c>
      <c r="L9" s="56">
        <v>2016</v>
      </c>
      <c r="M9" s="56">
        <v>2017</v>
      </c>
      <c r="N9" s="109" t="s">
        <v>241</v>
      </c>
    </row>
    <row r="10" spans="1:16" ht="14">
      <c r="B10" s="62" t="s">
        <v>143</v>
      </c>
      <c r="C10" s="62">
        <v>13</v>
      </c>
      <c r="D10" s="105">
        <v>143070</v>
      </c>
      <c r="E10" s="62">
        <v>12</v>
      </c>
      <c r="F10" s="106">
        <v>118200</v>
      </c>
      <c r="G10" s="62">
        <v>12</v>
      </c>
      <c r="H10" s="105">
        <v>133960</v>
      </c>
      <c r="J10" s="62" t="s">
        <v>136</v>
      </c>
      <c r="K10" s="105">
        <f t="array" ref="K10:N10">SUM(VLOOKUP(J10,B5:H10,{2,4,6},0))</f>
        <v>52</v>
      </c>
      <c r="L10" s="105">
        <v>52</v>
      </c>
      <c r="M10" s="105">
        <v>52</v>
      </c>
      <c r="N10" s="105">
        <v>52</v>
      </c>
      <c r="O10" s="89">
        <v>52</v>
      </c>
      <c r="P10" s="81" t="s">
        <v>295</v>
      </c>
    </row>
    <row r="11" spans="1:16" ht="14">
      <c r="J11" s="62"/>
      <c r="K11" s="105"/>
      <c r="L11" s="105"/>
      <c r="M11" s="105"/>
      <c r="N11" s="105"/>
    </row>
    <row r="14" spans="1:16" ht="16">
      <c r="C14" s="110" t="s">
        <v>248</v>
      </c>
      <c r="G14" s="110" t="s">
        <v>249</v>
      </c>
      <c r="K14" s="110" t="s">
        <v>247</v>
      </c>
    </row>
    <row r="16" spans="1:16" ht="14">
      <c r="C16" s="62">
        <f t="array" ref="C16:E16">{1,2,3}</f>
        <v>1</v>
      </c>
      <c r="D16" s="62">
        <v>2</v>
      </c>
      <c r="E16" s="62">
        <v>3</v>
      </c>
      <c r="G16" s="62">
        <f t="array" ref="G16:G18">{1;4;7}</f>
        <v>1</v>
      </c>
      <c r="K16" s="62">
        <f t="array" ref="K16:M18">{1,2,3;4,5,6;7,8,9}</f>
        <v>1</v>
      </c>
      <c r="L16" s="62">
        <v>2</v>
      </c>
      <c r="M16" s="62">
        <v>3</v>
      </c>
    </row>
    <row r="17" spans="3:13" ht="14">
      <c r="G17" s="62">
        <v>4</v>
      </c>
      <c r="K17" s="62">
        <v>4</v>
      </c>
      <c r="L17" s="62">
        <v>5</v>
      </c>
      <c r="M17" s="62">
        <v>6</v>
      </c>
    </row>
    <row r="18" spans="3:13" ht="14">
      <c r="G18" s="62">
        <v>7</v>
      </c>
      <c r="K18" s="62">
        <v>7</v>
      </c>
      <c r="L18" s="62">
        <v>8</v>
      </c>
      <c r="M18" s="62">
        <v>9</v>
      </c>
    </row>
    <row r="20" spans="3:13">
      <c r="C20" s="81" t="s">
        <v>252</v>
      </c>
      <c r="G20" s="81" t="s">
        <v>251</v>
      </c>
      <c r="K20" s="81" t="s">
        <v>250</v>
      </c>
    </row>
  </sheetData>
  <mergeCells count="8">
    <mergeCell ref="B3:B4"/>
    <mergeCell ref="J3:J4"/>
    <mergeCell ref="J8:J9"/>
    <mergeCell ref="K8:N8"/>
    <mergeCell ref="K3:N3"/>
    <mergeCell ref="C3:D3"/>
    <mergeCell ref="E3:F3"/>
    <mergeCell ref="G3:H3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I13"/>
  <sheetViews>
    <sheetView showGridLines="0" zoomScaleNormal="100" workbookViewId="0">
      <selection activeCell="I7" sqref="I7"/>
    </sheetView>
  </sheetViews>
  <sheetFormatPr baseColWidth="10" defaultColWidth="8.83203125" defaultRowHeight="13"/>
  <cols>
    <col min="1" max="1" width="10.5" bestFit="1" customWidth="1"/>
    <col min="2" max="3" width="11.33203125" customWidth="1"/>
    <col min="4" max="4" width="9.6640625" customWidth="1"/>
    <col min="5" max="5" width="5.33203125" customWidth="1"/>
    <col min="6" max="6" width="17.5" bestFit="1" customWidth="1"/>
    <col min="7" max="7" width="17" bestFit="1" customWidth="1"/>
    <col min="8" max="8" width="20.1640625" bestFit="1" customWidth="1"/>
    <col min="9" max="9" width="79.5" bestFit="1" customWidth="1"/>
  </cols>
  <sheetData>
    <row r="1" spans="1:9" ht="30">
      <c r="A1" s="1" t="s">
        <v>24</v>
      </c>
      <c r="B1" s="1" t="s">
        <v>204</v>
      </c>
      <c r="C1" s="1" t="s">
        <v>205</v>
      </c>
      <c r="D1" s="1" t="s">
        <v>206</v>
      </c>
      <c r="H1" s="11" t="s">
        <v>216</v>
      </c>
    </row>
    <row r="2" spans="1:9" ht="14">
      <c r="A2" s="5" t="s">
        <v>26</v>
      </c>
      <c r="B2" s="13">
        <v>264000</v>
      </c>
      <c r="C2" s="13">
        <v>594000</v>
      </c>
      <c r="D2" s="13">
        <v>432000</v>
      </c>
      <c r="F2" s="11" t="s">
        <v>24</v>
      </c>
      <c r="G2" s="5" t="s">
        <v>33</v>
      </c>
      <c r="H2" s="5">
        <f>MATCH(G2,A2:A13,0)</f>
        <v>8</v>
      </c>
      <c r="I2" s="81" t="s">
        <v>168</v>
      </c>
    </row>
    <row r="3" spans="1:9" ht="14">
      <c r="A3" s="5" t="s">
        <v>27</v>
      </c>
      <c r="B3" s="13">
        <v>213000</v>
      </c>
      <c r="C3" s="13">
        <v>896500</v>
      </c>
      <c r="D3" s="13">
        <v>121500</v>
      </c>
      <c r="F3" s="11" t="s">
        <v>92</v>
      </c>
      <c r="G3" s="5" t="s">
        <v>206</v>
      </c>
      <c r="H3" s="5">
        <f>MATCH(G3,B1:D1,0)</f>
        <v>3</v>
      </c>
      <c r="I3" s="81" t="s">
        <v>169</v>
      </c>
    </row>
    <row r="4" spans="1:9" ht="14">
      <c r="A4" s="5" t="s">
        <v>28</v>
      </c>
      <c r="B4" s="13">
        <v>219000</v>
      </c>
      <c r="C4" s="13">
        <v>676500</v>
      </c>
      <c r="D4" s="13">
        <v>549000</v>
      </c>
    </row>
    <row r="5" spans="1:9" ht="14">
      <c r="A5" s="5" t="s">
        <v>29</v>
      </c>
      <c r="B5" s="13">
        <v>249000</v>
      </c>
      <c r="C5" s="13">
        <v>742500</v>
      </c>
      <c r="D5" s="13">
        <v>576000</v>
      </c>
    </row>
    <row r="6" spans="1:9" ht="14">
      <c r="A6" s="5" t="s">
        <v>30</v>
      </c>
      <c r="B6" s="13">
        <v>264000</v>
      </c>
      <c r="C6" s="13">
        <v>588500</v>
      </c>
      <c r="D6" s="13">
        <v>342000</v>
      </c>
    </row>
    <row r="7" spans="1:9" ht="14">
      <c r="A7" s="5" t="s">
        <v>31</v>
      </c>
      <c r="B7" s="13">
        <v>447000</v>
      </c>
      <c r="C7" s="13">
        <v>456500</v>
      </c>
      <c r="D7" s="13">
        <v>409500</v>
      </c>
    </row>
    <row r="8" spans="1:9" ht="14">
      <c r="A8" s="5" t="s">
        <v>32</v>
      </c>
      <c r="B8" s="13">
        <v>225000</v>
      </c>
      <c r="C8" s="13">
        <v>440000</v>
      </c>
      <c r="D8" s="13">
        <v>553500</v>
      </c>
      <c r="F8" s="11" t="s">
        <v>25</v>
      </c>
      <c r="G8" s="80">
        <f>INDEX(B2:D13,H2,H3)</f>
        <v>486000</v>
      </c>
      <c r="I8" s="81" t="s">
        <v>170</v>
      </c>
    </row>
    <row r="9" spans="1:9" ht="14">
      <c r="A9" s="5" t="s">
        <v>33</v>
      </c>
      <c r="B9" s="13">
        <v>294000</v>
      </c>
      <c r="C9" s="13">
        <v>946000</v>
      </c>
      <c r="D9" s="13">
        <v>486000</v>
      </c>
    </row>
    <row r="10" spans="1:9" ht="14">
      <c r="A10" s="5" t="s">
        <v>34</v>
      </c>
      <c r="B10" s="13">
        <v>300000</v>
      </c>
      <c r="C10" s="13">
        <v>902000</v>
      </c>
      <c r="D10" s="13">
        <v>963000</v>
      </c>
      <c r="F10" s="11" t="s">
        <v>25</v>
      </c>
      <c r="G10" s="5"/>
      <c r="I10" s="81" t="s">
        <v>171</v>
      </c>
    </row>
    <row r="11" spans="1:9" ht="14">
      <c r="A11" s="5" t="s">
        <v>35</v>
      </c>
      <c r="B11" s="13">
        <v>180000</v>
      </c>
      <c r="C11" s="13">
        <v>1138500</v>
      </c>
      <c r="D11" s="13">
        <v>724500</v>
      </c>
    </row>
    <row r="12" spans="1:9" ht="14">
      <c r="A12" s="5" t="s">
        <v>36</v>
      </c>
      <c r="B12" s="13">
        <v>687000</v>
      </c>
      <c r="C12" s="13">
        <v>286000</v>
      </c>
      <c r="D12" s="13">
        <v>369000</v>
      </c>
    </row>
    <row r="13" spans="1:9" ht="14">
      <c r="A13" s="5" t="s">
        <v>37</v>
      </c>
      <c r="B13" s="13">
        <v>288000</v>
      </c>
      <c r="C13" s="13">
        <v>709500</v>
      </c>
      <c r="D13" s="13">
        <v>715500</v>
      </c>
    </row>
  </sheetData>
  <conditionalFormatting sqref="B2:D13">
    <cfRule type="expression" dxfId="9" priority="42">
      <formula>AND($A2=$G$2,B$1=$G$3)</formula>
    </cfRule>
  </conditionalFormatting>
  <dataValidations count="2">
    <dataValidation type="list" allowBlank="1" showInputMessage="1" showErrorMessage="1" sqref="G2" xr:uid="{00000000-0002-0000-0500-000000000000}">
      <formula1>$A$2:$A$13</formula1>
    </dataValidation>
    <dataValidation type="list" allowBlank="1" showInputMessage="1" showErrorMessage="1" sqref="G3" xr:uid="{00000000-0002-0000-0500-000001000000}">
      <formula1>$B$1:$D$1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M35"/>
  <sheetViews>
    <sheetView showGridLines="0" workbookViewId="0">
      <selection activeCell="H7" sqref="H7"/>
    </sheetView>
  </sheetViews>
  <sheetFormatPr baseColWidth="10" defaultColWidth="9.1640625" defaultRowHeight="14"/>
  <cols>
    <col min="1" max="1" width="10" style="7" customWidth="1"/>
    <col min="2" max="2" width="29" style="7" bestFit="1" customWidth="1"/>
    <col min="3" max="3" width="13.6640625" style="7" customWidth="1"/>
    <col min="4" max="4" width="9.1640625" style="7" customWidth="1"/>
    <col min="5" max="5" width="14" style="7" customWidth="1"/>
    <col min="6" max="6" width="3.33203125" style="7" customWidth="1"/>
    <col min="7" max="7" width="22.83203125" style="7" bestFit="1" customWidth="1"/>
    <col min="8" max="8" width="16.33203125" style="7" customWidth="1"/>
    <col min="9" max="9" width="10.1640625" style="7" customWidth="1"/>
    <col min="10" max="10" width="10.83203125" style="7" customWidth="1"/>
    <col min="11" max="11" width="14" style="7" customWidth="1"/>
    <col min="12" max="12" width="9.1640625" style="7"/>
    <col min="13" max="13" width="40.5" style="7" bestFit="1" customWidth="1"/>
    <col min="14" max="16384" width="9.1640625" style="7"/>
  </cols>
  <sheetData>
    <row r="1" spans="1:13" ht="30">
      <c r="A1" s="1" t="s">
        <v>151</v>
      </c>
      <c r="B1" s="1" t="s">
        <v>2</v>
      </c>
      <c r="C1" s="1" t="s">
        <v>153</v>
      </c>
      <c r="D1" s="1" t="s">
        <v>152</v>
      </c>
      <c r="E1" s="1" t="s">
        <v>154</v>
      </c>
      <c r="J1" s="1" t="s">
        <v>0</v>
      </c>
      <c r="K1" s="1" t="s">
        <v>1</v>
      </c>
    </row>
    <row r="2" spans="1:13" ht="15">
      <c r="A2" s="3" t="s">
        <v>16</v>
      </c>
      <c r="B2" s="5" t="s">
        <v>3</v>
      </c>
      <c r="C2" s="9">
        <v>32.380000000000003</v>
      </c>
      <c r="D2" s="10">
        <v>10248</v>
      </c>
      <c r="E2" s="8" t="s">
        <v>40</v>
      </c>
      <c r="F2" s="65"/>
      <c r="G2" s="6" t="s">
        <v>0</v>
      </c>
      <c r="H2" s="5" t="s">
        <v>5</v>
      </c>
      <c r="I2" s="65"/>
      <c r="J2" s="3" t="s">
        <v>38</v>
      </c>
      <c r="K2" s="8" t="s">
        <v>41</v>
      </c>
    </row>
    <row r="3" spans="1:13" ht="15">
      <c r="A3" s="3" t="s">
        <v>16</v>
      </c>
      <c r="B3" s="5" t="s">
        <v>4</v>
      </c>
      <c r="C3" s="9">
        <v>11.61</v>
      </c>
      <c r="D3" s="10">
        <v>10249</v>
      </c>
      <c r="E3" s="8" t="s">
        <v>41</v>
      </c>
      <c r="F3" s="65"/>
      <c r="G3" s="6" t="s">
        <v>1</v>
      </c>
      <c r="H3" s="5" t="s">
        <v>42</v>
      </c>
      <c r="I3" s="34"/>
      <c r="J3" s="3" t="s">
        <v>39</v>
      </c>
      <c r="K3" s="8" t="s">
        <v>42</v>
      </c>
    </row>
    <row r="4" spans="1:13">
      <c r="A4" s="3" t="s">
        <v>5</v>
      </c>
      <c r="B4" s="5" t="s">
        <v>6</v>
      </c>
      <c r="C4" s="9">
        <v>65.83</v>
      </c>
      <c r="D4" s="10">
        <v>10250</v>
      </c>
      <c r="E4" s="8" t="s">
        <v>40</v>
      </c>
      <c r="F4" s="65"/>
      <c r="I4" s="34"/>
      <c r="J4" s="3" t="s">
        <v>5</v>
      </c>
      <c r="K4" s="8" t="s">
        <v>44</v>
      </c>
    </row>
    <row r="5" spans="1:13">
      <c r="A5" s="3" t="s">
        <v>5</v>
      </c>
      <c r="B5" s="5" t="s">
        <v>7</v>
      </c>
      <c r="C5" s="9">
        <v>41.34</v>
      </c>
      <c r="D5" s="10">
        <v>10251</v>
      </c>
      <c r="E5" s="8" t="s">
        <v>41</v>
      </c>
      <c r="F5" s="65"/>
      <c r="G5"/>
      <c r="H5"/>
      <c r="I5" s="34"/>
      <c r="J5" s="3" t="s">
        <v>16</v>
      </c>
      <c r="K5" s="8" t="s">
        <v>43</v>
      </c>
      <c r="M5"/>
    </row>
    <row r="6" spans="1:13">
      <c r="A6" s="3" t="s">
        <v>5</v>
      </c>
      <c r="B6" s="5" t="s">
        <v>8</v>
      </c>
      <c r="C6" s="9">
        <v>51.3</v>
      </c>
      <c r="D6" s="10">
        <v>10252</v>
      </c>
      <c r="E6" s="8" t="s">
        <v>42</v>
      </c>
      <c r="F6" s="65"/>
      <c r="I6" s="65"/>
      <c r="J6" s="3" t="s">
        <v>11</v>
      </c>
      <c r="K6" s="8" t="s">
        <v>40</v>
      </c>
    </row>
    <row r="7" spans="1:13">
      <c r="A7" s="3" t="s">
        <v>5</v>
      </c>
      <c r="B7" s="5" t="s">
        <v>6</v>
      </c>
      <c r="C7" s="9">
        <v>58.17</v>
      </c>
      <c r="D7" s="10">
        <v>10253</v>
      </c>
      <c r="E7" s="8" t="s">
        <v>44</v>
      </c>
      <c r="F7" s="65"/>
      <c r="G7" s="33" t="s">
        <v>152</v>
      </c>
      <c r="H7" s="5">
        <f t="array" ref="H7">INDEX(A2:E25,MATCH(H2&amp;H3,A2:A25&amp;E2:E25,0),4)</f>
        <v>10252</v>
      </c>
      <c r="I7" s="65"/>
      <c r="J7" s="66"/>
      <c r="K7" s="34"/>
      <c r="L7" s="34"/>
      <c r="M7" s="82" t="s">
        <v>172</v>
      </c>
    </row>
    <row r="8" spans="1:13">
      <c r="A8" s="3" t="s">
        <v>38</v>
      </c>
      <c r="B8" s="5" t="s">
        <v>9</v>
      </c>
      <c r="C8" s="9">
        <v>22.98</v>
      </c>
      <c r="D8" s="10">
        <v>10254</v>
      </c>
      <c r="E8" s="8" t="s">
        <v>40</v>
      </c>
      <c r="F8" s="65"/>
      <c r="I8" s="65"/>
      <c r="J8" s="20" t="s">
        <v>11</v>
      </c>
      <c r="K8" s="21" t="s">
        <v>44</v>
      </c>
      <c r="L8" s="34"/>
    </row>
    <row r="9" spans="1:13">
      <c r="A9" s="3" t="s">
        <v>38</v>
      </c>
      <c r="B9" s="5" t="s">
        <v>10</v>
      </c>
      <c r="C9" s="9">
        <v>148.33000000000001</v>
      </c>
      <c r="D9" s="10">
        <v>10255</v>
      </c>
      <c r="E9" s="8" t="s">
        <v>41</v>
      </c>
      <c r="F9" s="65"/>
      <c r="G9"/>
      <c r="H9"/>
      <c r="I9" s="65"/>
      <c r="J9" s="83"/>
      <c r="K9" s="34"/>
      <c r="L9" s="34"/>
      <c r="M9" s="82" t="s">
        <v>238</v>
      </c>
    </row>
    <row r="10" spans="1:13">
      <c r="A10" s="3" t="s">
        <v>11</v>
      </c>
      <c r="B10" s="5" t="s">
        <v>12</v>
      </c>
      <c r="C10" s="9">
        <v>13.97</v>
      </c>
      <c r="D10" s="10">
        <v>10256</v>
      </c>
      <c r="E10" s="8" t="s">
        <v>40</v>
      </c>
      <c r="F10" s="65"/>
      <c r="I10" s="65"/>
      <c r="J10" s="83"/>
      <c r="K10" s="34"/>
      <c r="L10" s="34"/>
    </row>
    <row r="11" spans="1:13">
      <c r="A11" s="3" t="s">
        <v>11</v>
      </c>
      <c r="B11" s="5" t="s">
        <v>13</v>
      </c>
      <c r="C11" s="9">
        <v>81.91</v>
      </c>
      <c r="D11" s="10">
        <v>10257</v>
      </c>
      <c r="E11" s="8" t="s">
        <v>41</v>
      </c>
      <c r="F11" s="65"/>
      <c r="I11" s="65"/>
      <c r="J11" s="65"/>
      <c r="K11" s="34"/>
      <c r="L11" s="34"/>
    </row>
    <row r="12" spans="1:13" ht="12.75" customHeight="1">
      <c r="A12" s="3" t="s">
        <v>11</v>
      </c>
      <c r="B12" s="5" t="s">
        <v>14</v>
      </c>
      <c r="C12" s="9">
        <v>140.51</v>
      </c>
      <c r="D12" s="10">
        <v>10258</v>
      </c>
      <c r="E12" s="8" t="s">
        <v>42</v>
      </c>
      <c r="F12" s="65"/>
      <c r="I12" s="65"/>
      <c r="J12" s="65"/>
      <c r="K12" s="34"/>
      <c r="L12" s="34"/>
    </row>
    <row r="13" spans="1:13">
      <c r="A13" s="3" t="s">
        <v>11</v>
      </c>
      <c r="B13" s="5" t="s">
        <v>15</v>
      </c>
      <c r="C13" s="9">
        <v>3.25</v>
      </c>
      <c r="D13" s="10">
        <v>10259</v>
      </c>
      <c r="E13" s="8" t="s">
        <v>43</v>
      </c>
      <c r="F13" s="65"/>
      <c r="I13" s="65"/>
      <c r="J13" s="65"/>
      <c r="K13" s="34"/>
      <c r="L13" s="34"/>
    </row>
    <row r="14" spans="1:13">
      <c r="A14" s="3" t="s">
        <v>16</v>
      </c>
      <c r="B14" s="5" t="s">
        <v>17</v>
      </c>
      <c r="C14" s="9">
        <v>55.09</v>
      </c>
      <c r="D14" s="10">
        <v>10260</v>
      </c>
      <c r="E14" s="8" t="s">
        <v>42</v>
      </c>
      <c r="F14" s="65"/>
      <c r="I14" s="65"/>
      <c r="J14" s="65"/>
      <c r="K14" s="34"/>
      <c r="L14" s="34"/>
    </row>
    <row r="15" spans="1:13">
      <c r="A15" s="3" t="s">
        <v>16</v>
      </c>
      <c r="B15" s="5" t="s">
        <v>18</v>
      </c>
      <c r="C15" s="9">
        <v>3.05</v>
      </c>
      <c r="D15" s="10">
        <v>10261</v>
      </c>
      <c r="E15" s="8" t="s">
        <v>44</v>
      </c>
      <c r="F15" s="65"/>
      <c r="I15" s="65"/>
      <c r="J15" s="65"/>
      <c r="K15" s="34"/>
      <c r="L15" s="34"/>
    </row>
    <row r="16" spans="1:13">
      <c r="A16" s="3" t="s">
        <v>16</v>
      </c>
      <c r="B16" s="5" t="s">
        <v>19</v>
      </c>
      <c r="C16" s="9">
        <v>48.29</v>
      </c>
      <c r="D16" s="10">
        <v>10262</v>
      </c>
      <c r="E16" s="8" t="s">
        <v>43</v>
      </c>
      <c r="F16" s="12"/>
      <c r="J16" s="65"/>
      <c r="K16" s="34"/>
      <c r="L16" s="34"/>
    </row>
    <row r="17" spans="1:12">
      <c r="A17" s="3" t="s">
        <v>38</v>
      </c>
      <c r="B17" s="5" t="s">
        <v>14</v>
      </c>
      <c r="C17" s="9">
        <v>146.06</v>
      </c>
      <c r="D17" s="10">
        <v>10263</v>
      </c>
      <c r="E17" s="8" t="s">
        <v>42</v>
      </c>
      <c r="F17" s="12"/>
      <c r="J17" s="65"/>
      <c r="K17" s="34"/>
      <c r="L17" s="34"/>
    </row>
    <row r="18" spans="1:12">
      <c r="A18" s="3" t="s">
        <v>38</v>
      </c>
      <c r="B18" s="5" t="s">
        <v>3</v>
      </c>
      <c r="C18" s="9">
        <v>25.73</v>
      </c>
      <c r="D18" s="10">
        <v>10266</v>
      </c>
      <c r="E18" s="8" t="s">
        <v>43</v>
      </c>
      <c r="F18" s="12"/>
      <c r="J18" s="65"/>
      <c r="K18" s="34"/>
      <c r="L18" s="34"/>
    </row>
    <row r="19" spans="1:12">
      <c r="A19" s="3" t="s">
        <v>38</v>
      </c>
      <c r="B19" s="5" t="s">
        <v>20</v>
      </c>
      <c r="C19" s="9">
        <v>208.58</v>
      </c>
      <c r="D19" s="10">
        <v>10267</v>
      </c>
      <c r="E19" s="8" t="s">
        <v>44</v>
      </c>
      <c r="F19" s="12"/>
      <c r="J19" s="65"/>
      <c r="K19" s="34"/>
      <c r="L19" s="34"/>
    </row>
    <row r="20" spans="1:12">
      <c r="A20" s="3" t="s">
        <v>39</v>
      </c>
      <c r="B20" s="5" t="s">
        <v>21</v>
      </c>
      <c r="C20" s="9">
        <v>66.290000000000006</v>
      </c>
      <c r="D20" s="10">
        <v>10268</v>
      </c>
      <c r="E20" s="8" t="s">
        <v>40</v>
      </c>
      <c r="F20" s="12"/>
      <c r="J20" s="65"/>
      <c r="K20" s="34"/>
      <c r="L20" s="34"/>
    </row>
    <row r="21" spans="1:12">
      <c r="A21" s="3" t="s">
        <v>39</v>
      </c>
      <c r="B21" s="5" t="s">
        <v>3</v>
      </c>
      <c r="C21" s="9">
        <v>136.54</v>
      </c>
      <c r="D21" s="10">
        <v>10270</v>
      </c>
      <c r="E21" s="8" t="s">
        <v>41</v>
      </c>
      <c r="F21" s="12"/>
      <c r="J21" s="65"/>
      <c r="K21" s="34"/>
      <c r="L21" s="34"/>
    </row>
    <row r="22" spans="1:12">
      <c r="A22" s="3" t="s">
        <v>39</v>
      </c>
      <c r="B22" s="5" t="s">
        <v>19</v>
      </c>
      <c r="C22" s="9">
        <v>98.03</v>
      </c>
      <c r="D22" s="10">
        <v>10272</v>
      </c>
      <c r="E22" s="8" t="s">
        <v>42</v>
      </c>
      <c r="J22" s="65"/>
      <c r="K22" s="34"/>
      <c r="L22" s="34"/>
    </row>
    <row r="23" spans="1:12">
      <c r="A23" s="3" t="s">
        <v>39</v>
      </c>
      <c r="B23" s="5" t="s">
        <v>14</v>
      </c>
      <c r="C23" s="9">
        <v>79.459999999999994</v>
      </c>
      <c r="D23" s="10">
        <v>11008</v>
      </c>
      <c r="E23" s="8" t="s">
        <v>44</v>
      </c>
      <c r="J23" s="65"/>
      <c r="K23" s="34"/>
      <c r="L23" s="34"/>
    </row>
    <row r="24" spans="1:12">
      <c r="A24" s="3" t="s">
        <v>39</v>
      </c>
      <c r="B24" s="5" t="s">
        <v>22</v>
      </c>
      <c r="C24" s="9">
        <v>3.17</v>
      </c>
      <c r="D24" s="10">
        <v>11019</v>
      </c>
      <c r="E24" s="8" t="s">
        <v>43</v>
      </c>
      <c r="J24" s="65"/>
      <c r="K24" s="34"/>
      <c r="L24" s="34"/>
    </row>
    <row r="25" spans="1:12">
      <c r="A25" s="3" t="s">
        <v>5</v>
      </c>
      <c r="B25" s="5" t="s">
        <v>6</v>
      </c>
      <c r="C25" s="9">
        <v>87.17</v>
      </c>
      <c r="D25" s="10">
        <v>11020</v>
      </c>
      <c r="E25" s="8" t="s">
        <v>43</v>
      </c>
      <c r="J25" s="65"/>
      <c r="K25" s="34"/>
      <c r="L25" s="34"/>
    </row>
    <row r="26" spans="1:12">
      <c r="J26" s="65"/>
    </row>
    <row r="27" spans="1:12">
      <c r="J27" s="65"/>
    </row>
    <row r="28" spans="1:12">
      <c r="J28" s="65"/>
    </row>
    <row r="29" spans="1:12">
      <c r="J29" s="65"/>
    </row>
    <row r="30" spans="1:12">
      <c r="J30" s="34"/>
    </row>
    <row r="31" spans="1:12">
      <c r="J31" s="34"/>
    </row>
    <row r="32" spans="1:12">
      <c r="J32" s="34"/>
    </row>
    <row r="33" spans="10:10">
      <c r="J33" s="34"/>
    </row>
    <row r="34" spans="10:10">
      <c r="J34" s="34"/>
    </row>
    <row r="35" spans="10:10">
      <c r="J35" s="34"/>
    </row>
  </sheetData>
  <sortState ref="J2:J6">
    <sortCondition ref="J2"/>
  </sortState>
  <conditionalFormatting sqref="A2:E25">
    <cfRule type="expression" dxfId="8" priority="12">
      <formula>AND($A2=$H$2,$E2=$H$3)</formula>
    </cfRule>
  </conditionalFormatting>
  <dataValidations count="2">
    <dataValidation type="list" allowBlank="1" showInputMessage="1" sqref="H3" xr:uid="{00000000-0002-0000-0600-000000000000}">
      <formula1>$K$2:$K$6</formula1>
    </dataValidation>
    <dataValidation type="list" allowBlank="1" showInputMessage="1" showErrorMessage="1" sqref="H2" xr:uid="{00000000-0002-0000-0600-000001000000}">
      <formula1>$J$2:$J$6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3:H13"/>
  <sheetViews>
    <sheetView zoomScale="130" zoomScaleNormal="130" workbookViewId="0">
      <selection activeCell="E24" sqref="E24"/>
    </sheetView>
  </sheetViews>
  <sheetFormatPr baseColWidth="10" defaultColWidth="8.83203125" defaultRowHeight="13"/>
  <cols>
    <col min="1" max="1" width="9.5" bestFit="1" customWidth="1"/>
    <col min="5" max="5" width="16.5" bestFit="1" customWidth="1"/>
    <col min="6" max="6" width="11.1640625" bestFit="1" customWidth="1"/>
    <col min="7" max="7" width="20" bestFit="1" customWidth="1"/>
    <col min="8" max="8" width="20.5" bestFit="1" customWidth="1"/>
    <col min="9" max="9" width="10.33203125" bestFit="1" customWidth="1"/>
  </cols>
  <sheetData>
    <row r="3" spans="1:8" s="97" customFormat="1" ht="15">
      <c r="A3" s="1" t="s">
        <v>219</v>
      </c>
      <c r="E3" s="90" t="s">
        <v>223</v>
      </c>
      <c r="F3" s="1" t="s">
        <v>161</v>
      </c>
      <c r="G3" s="1" t="s">
        <v>221</v>
      </c>
      <c r="H3" s="1" t="s">
        <v>222</v>
      </c>
    </row>
    <row r="4" spans="1:8" ht="14">
      <c r="A4" s="95">
        <v>555</v>
      </c>
      <c r="E4" s="96" t="s">
        <v>224</v>
      </c>
      <c r="F4" s="5"/>
      <c r="G4" s="5"/>
      <c r="H4" s="5"/>
    </row>
    <row r="5" spans="1:8" ht="14">
      <c r="A5" s="91">
        <v>666</v>
      </c>
      <c r="E5" s="92" t="s">
        <v>225</v>
      </c>
      <c r="F5" s="5"/>
      <c r="G5" s="5"/>
      <c r="H5" s="5"/>
    </row>
    <row r="6" spans="1:8" ht="14">
      <c r="A6" s="93">
        <v>777</v>
      </c>
      <c r="E6" s="94" t="s">
        <v>226</v>
      </c>
      <c r="F6" s="5"/>
      <c r="G6" s="5"/>
      <c r="H6" s="5"/>
    </row>
    <row r="10" spans="1:8" s="98" customFormat="1" ht="30">
      <c r="A10" s="137" t="s">
        <v>219</v>
      </c>
      <c r="B10" s="138"/>
      <c r="C10" s="139"/>
      <c r="E10" s="90" t="s">
        <v>218</v>
      </c>
      <c r="F10" s="1" t="s">
        <v>220</v>
      </c>
      <c r="G10" s="1" t="s">
        <v>221</v>
      </c>
      <c r="H10" s="1" t="s">
        <v>222</v>
      </c>
    </row>
    <row r="11" spans="1:8" ht="14">
      <c r="A11" s="95">
        <v>1</v>
      </c>
      <c r="B11" s="95">
        <v>2</v>
      </c>
      <c r="C11" s="95">
        <v>3</v>
      </c>
      <c r="E11" s="96" t="s">
        <v>227</v>
      </c>
      <c r="F11" s="5"/>
      <c r="G11" s="5"/>
      <c r="H11" s="5"/>
    </row>
    <row r="12" spans="1:8" ht="14">
      <c r="A12" s="91">
        <v>100</v>
      </c>
      <c r="B12" s="91">
        <v>200</v>
      </c>
      <c r="C12" s="91">
        <v>300</v>
      </c>
      <c r="E12" s="92" t="s">
        <v>228</v>
      </c>
      <c r="F12" s="5"/>
      <c r="G12" s="5"/>
      <c r="H12" s="5"/>
    </row>
    <row r="13" spans="1:8" ht="14">
      <c r="A13" s="93">
        <v>1000</v>
      </c>
      <c r="B13" s="93">
        <v>2000</v>
      </c>
      <c r="C13" s="93">
        <v>3000</v>
      </c>
      <c r="E13" s="94" t="s">
        <v>229</v>
      </c>
      <c r="F13" s="5"/>
      <c r="G13" s="5"/>
      <c r="H13" s="5"/>
    </row>
  </sheetData>
  <mergeCells count="1">
    <mergeCell ref="A10:C10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I13"/>
  <sheetViews>
    <sheetView showGridLines="0" zoomScaleNormal="100" workbookViewId="0">
      <selection activeCell="B9" sqref="B9"/>
    </sheetView>
  </sheetViews>
  <sheetFormatPr baseColWidth="10" defaultColWidth="9.1640625" defaultRowHeight="14"/>
  <cols>
    <col min="1" max="1" width="24.33203125" style="34" bestFit="1" customWidth="1"/>
    <col min="2" max="2" width="17.83203125" style="34" bestFit="1" customWidth="1"/>
    <col min="3" max="3" width="22" style="34" bestFit="1" customWidth="1"/>
    <col min="4" max="4" width="11.5" style="34" customWidth="1"/>
    <col min="5" max="6" width="11.33203125" style="34" customWidth="1"/>
    <col min="7" max="7" width="11.1640625" style="34" bestFit="1" customWidth="1"/>
    <col min="8" max="8" width="36.83203125" style="34" bestFit="1" customWidth="1"/>
    <col min="9" max="9" width="20" style="34" bestFit="1" customWidth="1"/>
    <col min="10" max="16384" width="9.1640625" style="34"/>
  </cols>
  <sheetData>
    <row r="1" spans="1:9" ht="30">
      <c r="E1" s="1" t="s">
        <v>24</v>
      </c>
      <c r="F1" s="1" t="s">
        <v>25</v>
      </c>
    </row>
    <row r="2" spans="1:9">
      <c r="A2" s="11" t="s">
        <v>45</v>
      </c>
      <c r="B2" s="5" t="s">
        <v>26</v>
      </c>
      <c r="E2" s="5" t="s">
        <v>26</v>
      </c>
      <c r="F2" s="13">
        <v>264000</v>
      </c>
    </row>
    <row r="3" spans="1:9">
      <c r="A3" s="11" t="s">
        <v>46</v>
      </c>
      <c r="B3" s="5" t="s">
        <v>35</v>
      </c>
      <c r="E3" s="5" t="s">
        <v>27</v>
      </c>
      <c r="F3" s="13">
        <v>213000</v>
      </c>
    </row>
    <row r="4" spans="1:9">
      <c r="E4" s="5" t="s">
        <v>28</v>
      </c>
      <c r="F4" s="13">
        <v>219000</v>
      </c>
    </row>
    <row r="5" spans="1:9">
      <c r="C5" s="11" t="s">
        <v>217</v>
      </c>
      <c r="E5" s="5" t="s">
        <v>29</v>
      </c>
      <c r="F5" s="13">
        <v>249000</v>
      </c>
    </row>
    <row r="6" spans="1:9">
      <c r="A6" s="11" t="s">
        <v>47</v>
      </c>
      <c r="B6" s="5">
        <f t="array" ref="B6">MATCH(B2,E:E,0)</f>
        <v>2</v>
      </c>
      <c r="C6" s="5">
        <f ca="1">INDIRECT("F"&amp;B6)</f>
        <v>264000</v>
      </c>
      <c r="E6" s="5" t="s">
        <v>30</v>
      </c>
      <c r="F6" s="13">
        <v>264000</v>
      </c>
      <c r="H6" s="84" t="s">
        <v>173</v>
      </c>
      <c r="I6" s="84" t="s">
        <v>175</v>
      </c>
    </row>
    <row r="7" spans="1:9">
      <c r="A7" s="11" t="s">
        <v>48</v>
      </c>
      <c r="B7" s="5">
        <f t="array" ref="B7">MATCH(B3,E:E,0)</f>
        <v>11</v>
      </c>
      <c r="C7" s="5">
        <f ca="1">INDIRECT("F"&amp;B7)</f>
        <v>180000</v>
      </c>
      <c r="E7" s="5" t="s">
        <v>31</v>
      </c>
      <c r="F7" s="13">
        <v>447000</v>
      </c>
      <c r="H7" s="84" t="s">
        <v>174</v>
      </c>
      <c r="I7" s="84" t="s">
        <v>239</v>
      </c>
    </row>
    <row r="8" spans="1:9">
      <c r="E8" s="5" t="s">
        <v>32</v>
      </c>
      <c r="F8" s="13">
        <v>225000</v>
      </c>
    </row>
    <row r="9" spans="1:9">
      <c r="A9" s="11" t="s">
        <v>25</v>
      </c>
      <c r="B9" s="80">
        <f ca="1">SUM(INDIRECT("F"&amp;B6&amp;":F"&amp;B7))</f>
        <v>2655000</v>
      </c>
      <c r="E9" s="5" t="s">
        <v>33</v>
      </c>
      <c r="F9" s="13">
        <v>294000</v>
      </c>
      <c r="H9" s="84" t="s">
        <v>240</v>
      </c>
    </row>
    <row r="10" spans="1:9">
      <c r="E10" s="5" t="s">
        <v>34</v>
      </c>
      <c r="F10" s="13">
        <v>300000</v>
      </c>
    </row>
    <row r="11" spans="1:9">
      <c r="B11" s="140"/>
      <c r="E11" s="5" t="s">
        <v>35</v>
      </c>
      <c r="F11" s="13">
        <v>180000</v>
      </c>
    </row>
    <row r="12" spans="1:9">
      <c r="E12" s="5" t="s">
        <v>36</v>
      </c>
      <c r="F12" s="13">
        <v>687000</v>
      </c>
    </row>
    <row r="13" spans="1:9">
      <c r="E13" s="5" t="s">
        <v>37</v>
      </c>
      <c r="F13" s="13">
        <v>288000</v>
      </c>
    </row>
  </sheetData>
  <conditionalFormatting sqref="F2:F13">
    <cfRule type="expression" dxfId="7" priority="31">
      <formula>OR($E2=$B$2,$E2=$B$3)</formula>
    </cfRule>
  </conditionalFormatting>
  <dataValidations count="1">
    <dataValidation type="list" allowBlank="1" showInputMessage="1" showErrorMessage="1" sqref="B2:B3" xr:uid="{00000000-0002-0000-0800-000000000000}">
      <formula1>$E$2:$E$13</formula1>
    </dataValidation>
  </dataValidations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C7"/>
  <sheetViews>
    <sheetView showGridLines="0" zoomScale="83" zoomScaleNormal="120" workbookViewId="0">
      <selection activeCell="D13" sqref="D13"/>
    </sheetView>
  </sheetViews>
  <sheetFormatPr baseColWidth="10" defaultColWidth="9.1640625" defaultRowHeight="14"/>
  <cols>
    <col min="1" max="1" width="13.83203125" style="34" bestFit="1" customWidth="1"/>
    <col min="2" max="2" width="18.5" style="34" bestFit="1" customWidth="1"/>
    <col min="3" max="3" width="31" style="34" bestFit="1" customWidth="1"/>
    <col min="4" max="4" width="9.1640625" style="34"/>
    <col min="5" max="5" width="11.83203125" style="34" bestFit="1" customWidth="1"/>
    <col min="6" max="16384" width="9.1640625" style="34"/>
  </cols>
  <sheetData>
    <row r="1" spans="1:3">
      <c r="B1" s="84">
        <f ca="1">SUM(INDIRECT(A4&amp;"!B:B"))</f>
        <v>464</v>
      </c>
      <c r="C1" s="84" t="s">
        <v>176</v>
      </c>
    </row>
    <row r="2" spans="1:3">
      <c r="A2" s="121" t="s">
        <v>83</v>
      </c>
      <c r="B2" s="137" t="s">
        <v>88</v>
      </c>
      <c r="C2" s="139"/>
    </row>
    <row r="3" spans="1:3" ht="15">
      <c r="A3" s="122"/>
      <c r="B3" s="1" t="s">
        <v>49</v>
      </c>
      <c r="C3" s="1" t="s">
        <v>50</v>
      </c>
    </row>
    <row r="4" spans="1:3">
      <c r="A4" s="5" t="s">
        <v>84</v>
      </c>
      <c r="B4" s="86">
        <f ca="1">SUM(INDIRECT(A4&amp;"!B:B"))</f>
        <v>464</v>
      </c>
      <c r="C4" s="85">
        <f ca="1">SUM(INDIRECT(A4&amp;"!C:C"))</f>
        <v>97</v>
      </c>
    </row>
    <row r="5" spans="1:3">
      <c r="A5" s="5" t="s">
        <v>85</v>
      </c>
      <c r="B5" s="86">
        <f t="shared" ref="B5:B7" ca="1" si="0">SUM(INDIRECT(A5&amp;"!B:B"))</f>
        <v>389</v>
      </c>
      <c r="C5" s="85">
        <f t="shared" ref="C5:C7" ca="1" si="1">SUM(INDIRECT(A5&amp;"!C:C"))</f>
        <v>83</v>
      </c>
    </row>
    <row r="6" spans="1:3">
      <c r="A6" s="5" t="s">
        <v>86</v>
      </c>
      <c r="B6" s="86">
        <f t="shared" ca="1" si="0"/>
        <v>879</v>
      </c>
      <c r="C6" s="85">
        <f t="shared" ca="1" si="1"/>
        <v>179</v>
      </c>
    </row>
    <row r="7" spans="1:3">
      <c r="A7" s="5" t="s">
        <v>87</v>
      </c>
      <c r="B7" s="86">
        <f t="shared" ca="1" si="0"/>
        <v>356</v>
      </c>
      <c r="C7" s="85">
        <f t="shared" ca="1" si="1"/>
        <v>75</v>
      </c>
    </row>
  </sheetData>
  <dataConsolidate/>
  <mergeCells count="2">
    <mergeCell ref="A2:A3"/>
    <mergeCell ref="B2:C2"/>
  </mergeCells>
  <pageMargins left="0.75" right="0.75" top="1" bottom="1" header="0.5" footer="0.5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6" tint="0.39997558519241921"/>
  </sheetPr>
  <dimension ref="A1:C24"/>
  <sheetViews>
    <sheetView showGridLines="0" workbookViewId="0">
      <selection activeCell="D18" sqref="D18"/>
    </sheetView>
  </sheetViews>
  <sheetFormatPr baseColWidth="10" defaultColWidth="9.1640625" defaultRowHeight="14"/>
  <cols>
    <col min="1" max="1" width="24.6640625" style="2" bestFit="1" customWidth="1"/>
    <col min="2" max="2" width="18.5" style="2" bestFit="1" customWidth="1"/>
    <col min="3" max="3" width="24" style="2" bestFit="1" customWidth="1"/>
    <col min="4" max="16384" width="9.1640625" style="2"/>
  </cols>
  <sheetData>
    <row r="1" spans="1:3" ht="15">
      <c r="A1" s="1" t="s">
        <v>23</v>
      </c>
      <c r="B1" s="1" t="s">
        <v>49</v>
      </c>
      <c r="C1" s="1" t="s">
        <v>50</v>
      </c>
    </row>
    <row r="2" spans="1:3">
      <c r="A2" s="5" t="s">
        <v>51</v>
      </c>
      <c r="B2" s="5">
        <v>50</v>
      </c>
      <c r="C2" s="5">
        <v>10</v>
      </c>
    </row>
    <row r="3" spans="1:3">
      <c r="A3" s="5" t="s">
        <v>52</v>
      </c>
      <c r="B3" s="5">
        <v>60</v>
      </c>
      <c r="C3" s="5">
        <v>12</v>
      </c>
    </row>
    <row r="4" spans="1:3">
      <c r="A4" s="5" t="s">
        <v>53</v>
      </c>
      <c r="B4" s="5">
        <v>18</v>
      </c>
      <c r="C4" s="5">
        <v>4</v>
      </c>
    </row>
    <row r="5" spans="1:3">
      <c r="A5" s="5" t="s">
        <v>54</v>
      </c>
      <c r="B5" s="5">
        <v>25</v>
      </c>
      <c r="C5" s="5">
        <v>5</v>
      </c>
    </row>
    <row r="6" spans="1:3">
      <c r="A6" s="5" t="s">
        <v>71</v>
      </c>
      <c r="B6" s="5">
        <v>10</v>
      </c>
      <c r="C6" s="5">
        <v>2</v>
      </c>
    </row>
    <row r="7" spans="1:3">
      <c r="A7" s="5" t="s">
        <v>72</v>
      </c>
      <c r="B7" s="5">
        <v>28</v>
      </c>
      <c r="C7" s="5">
        <v>6</v>
      </c>
    </row>
    <row r="8" spans="1:3">
      <c r="A8" s="5" t="s">
        <v>80</v>
      </c>
      <c r="B8" s="5">
        <v>6</v>
      </c>
      <c r="C8" s="5">
        <v>2</v>
      </c>
    </row>
    <row r="9" spans="1:3">
      <c r="A9" s="5" t="s">
        <v>57</v>
      </c>
      <c r="B9" s="5">
        <v>5</v>
      </c>
      <c r="C9" s="5">
        <v>1</v>
      </c>
    </row>
    <row r="10" spans="1:3">
      <c r="A10" s="5" t="s">
        <v>58</v>
      </c>
      <c r="B10" s="5">
        <v>45</v>
      </c>
      <c r="C10" s="5">
        <v>9</v>
      </c>
    </row>
    <row r="11" spans="1:3">
      <c r="A11" s="5" t="s">
        <v>59</v>
      </c>
      <c r="B11" s="5">
        <v>10</v>
      </c>
      <c r="C11" s="5">
        <v>2</v>
      </c>
    </row>
    <row r="12" spans="1:3">
      <c r="A12" s="5" t="s">
        <v>75</v>
      </c>
      <c r="B12" s="5">
        <v>10</v>
      </c>
      <c r="C12" s="5">
        <v>2</v>
      </c>
    </row>
    <row r="13" spans="1:3">
      <c r="A13" s="5" t="s">
        <v>60</v>
      </c>
      <c r="B13" s="5">
        <v>20</v>
      </c>
      <c r="C13" s="5">
        <v>4</v>
      </c>
    </row>
    <row r="14" spans="1:3">
      <c r="A14" s="5" t="s">
        <v>61</v>
      </c>
      <c r="B14" s="5">
        <v>30</v>
      </c>
      <c r="C14" s="5">
        <v>6</v>
      </c>
    </row>
    <row r="15" spans="1:3">
      <c r="A15" s="5" t="s">
        <v>81</v>
      </c>
      <c r="B15" s="5">
        <v>12</v>
      </c>
      <c r="C15" s="5">
        <v>3</v>
      </c>
    </row>
    <row r="16" spans="1:3">
      <c r="A16" s="5" t="s">
        <v>62</v>
      </c>
      <c r="B16" s="5">
        <v>20</v>
      </c>
      <c r="C16" s="5">
        <v>4</v>
      </c>
    </row>
    <row r="17" spans="1:3">
      <c r="A17" s="5" t="s">
        <v>63</v>
      </c>
      <c r="B17" s="5">
        <v>25</v>
      </c>
      <c r="C17" s="5">
        <v>5</v>
      </c>
    </row>
    <row r="18" spans="1:3">
      <c r="A18" s="5" t="s">
        <v>77</v>
      </c>
      <c r="B18" s="5">
        <v>25</v>
      </c>
      <c r="C18" s="5">
        <v>5</v>
      </c>
    </row>
    <row r="19" spans="1:3">
      <c r="A19" s="5" t="s">
        <v>65</v>
      </c>
      <c r="B19" s="5">
        <v>20</v>
      </c>
      <c r="C19" s="5">
        <v>4</v>
      </c>
    </row>
    <row r="20" spans="1:3">
      <c r="A20" s="5" t="s">
        <v>66</v>
      </c>
      <c r="B20" s="5">
        <v>15</v>
      </c>
      <c r="C20" s="5">
        <v>3</v>
      </c>
    </row>
    <row r="21" spans="1:3">
      <c r="A21" s="5" t="s">
        <v>67</v>
      </c>
      <c r="B21" s="5">
        <v>13</v>
      </c>
      <c r="C21" s="5">
        <v>3</v>
      </c>
    </row>
    <row r="22" spans="1:3">
      <c r="A22" s="5" t="s">
        <v>78</v>
      </c>
      <c r="B22" s="5">
        <v>5</v>
      </c>
      <c r="C22" s="5">
        <v>1</v>
      </c>
    </row>
    <row r="23" spans="1:3">
      <c r="A23" s="5" t="s">
        <v>79</v>
      </c>
      <c r="B23" s="5">
        <v>6</v>
      </c>
      <c r="C23" s="5">
        <v>2</v>
      </c>
    </row>
    <row r="24" spans="1:3">
      <c r="A24" s="5" t="s">
        <v>69</v>
      </c>
      <c r="B24" s="5">
        <v>6</v>
      </c>
      <c r="C24" s="5">
        <v>2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 tint="0.39997558519241921"/>
  </sheetPr>
  <dimension ref="A1:C25"/>
  <sheetViews>
    <sheetView showGridLines="0" workbookViewId="0">
      <selection activeCell="D18" sqref="D18"/>
    </sheetView>
  </sheetViews>
  <sheetFormatPr baseColWidth="10" defaultColWidth="9.1640625" defaultRowHeight="14"/>
  <cols>
    <col min="1" max="1" width="28.5" style="14" bestFit="1" customWidth="1"/>
    <col min="2" max="2" width="18.5" style="14" bestFit="1" customWidth="1"/>
    <col min="3" max="3" width="24" style="15" bestFit="1" customWidth="1"/>
    <col min="4" max="16384" width="9.1640625" style="2"/>
  </cols>
  <sheetData>
    <row r="1" spans="1:3" ht="15">
      <c r="A1" s="1" t="s">
        <v>23</v>
      </c>
      <c r="B1" s="1" t="s">
        <v>49</v>
      </c>
      <c r="C1" s="1" t="s">
        <v>50</v>
      </c>
    </row>
    <row r="2" spans="1:3">
      <c r="A2" s="5" t="s">
        <v>52</v>
      </c>
      <c r="B2" s="5">
        <v>50</v>
      </c>
      <c r="C2" s="5">
        <v>10</v>
      </c>
    </row>
    <row r="3" spans="1:3">
      <c r="A3" s="5" t="s">
        <v>70</v>
      </c>
      <c r="B3" s="5">
        <v>25</v>
      </c>
      <c r="C3" s="5">
        <v>5</v>
      </c>
    </row>
    <row r="4" spans="1:3">
      <c r="A4" s="5" t="s">
        <v>54</v>
      </c>
      <c r="B4" s="5">
        <v>28</v>
      </c>
      <c r="C4" s="5">
        <v>6</v>
      </c>
    </row>
    <row r="5" spans="1:3">
      <c r="A5" s="5" t="s">
        <v>55</v>
      </c>
      <c r="B5" s="5">
        <v>16</v>
      </c>
      <c r="C5" s="5">
        <v>4</v>
      </c>
    </row>
    <row r="6" spans="1:3">
      <c r="A6" s="5" t="s">
        <v>71</v>
      </c>
      <c r="B6" s="5">
        <v>14</v>
      </c>
      <c r="C6" s="5">
        <v>3</v>
      </c>
    </row>
    <row r="7" spans="1:3">
      <c r="A7" s="5" t="s">
        <v>72</v>
      </c>
      <c r="B7" s="5">
        <v>22</v>
      </c>
      <c r="C7" s="5">
        <v>5</v>
      </c>
    </row>
    <row r="8" spans="1:3">
      <c r="A8" s="5" t="s">
        <v>56</v>
      </c>
      <c r="B8" s="5">
        <v>30</v>
      </c>
      <c r="C8" s="5">
        <v>6</v>
      </c>
    </row>
    <row r="9" spans="1:3">
      <c r="A9" s="5" t="s">
        <v>73</v>
      </c>
      <c r="B9" s="5">
        <v>25</v>
      </c>
      <c r="C9" s="5">
        <v>5</v>
      </c>
    </row>
    <row r="10" spans="1:3">
      <c r="A10" s="5" t="s">
        <v>58</v>
      </c>
      <c r="B10" s="5">
        <v>40</v>
      </c>
      <c r="C10" s="5">
        <v>8</v>
      </c>
    </row>
    <row r="11" spans="1:3">
      <c r="A11" s="5" t="s">
        <v>74</v>
      </c>
      <c r="B11" s="5">
        <v>16</v>
      </c>
      <c r="C11" s="5">
        <v>4</v>
      </c>
    </row>
    <row r="12" spans="1:3">
      <c r="A12" s="5" t="s">
        <v>75</v>
      </c>
      <c r="B12" s="5">
        <v>12</v>
      </c>
      <c r="C12" s="5">
        <v>3</v>
      </c>
    </row>
    <row r="13" spans="1:3">
      <c r="A13" s="5" t="s">
        <v>60</v>
      </c>
      <c r="B13" s="5">
        <v>18</v>
      </c>
      <c r="C13" s="5">
        <v>4</v>
      </c>
    </row>
    <row r="14" spans="1:3">
      <c r="A14" s="5" t="s">
        <v>76</v>
      </c>
      <c r="B14" s="5">
        <v>5</v>
      </c>
      <c r="C14" s="5">
        <v>1</v>
      </c>
    </row>
    <row r="15" spans="1:3">
      <c r="A15" s="5" t="s">
        <v>61</v>
      </c>
      <c r="B15" s="5">
        <v>20</v>
      </c>
      <c r="C15" s="5">
        <v>4</v>
      </c>
    </row>
    <row r="16" spans="1:3">
      <c r="A16" s="5" t="s">
        <v>63</v>
      </c>
      <c r="B16" s="5">
        <v>18</v>
      </c>
      <c r="C16" s="5">
        <v>4</v>
      </c>
    </row>
    <row r="17" spans="1:3">
      <c r="A17" s="5" t="s">
        <v>77</v>
      </c>
      <c r="B17" s="5">
        <v>15</v>
      </c>
      <c r="C17" s="5">
        <v>3</v>
      </c>
    </row>
    <row r="18" spans="1:3">
      <c r="A18" s="5" t="s">
        <v>64</v>
      </c>
      <c r="B18" s="5">
        <v>10</v>
      </c>
      <c r="C18" s="5">
        <v>2</v>
      </c>
    </row>
    <row r="19" spans="1:3">
      <c r="A19" s="5" t="s">
        <v>66</v>
      </c>
      <c r="B19" s="5">
        <v>14</v>
      </c>
      <c r="C19" s="5">
        <v>3</v>
      </c>
    </row>
    <row r="20" spans="1:3">
      <c r="A20" s="5" t="s">
        <v>78</v>
      </c>
      <c r="B20" s="5">
        <v>3</v>
      </c>
      <c r="C20" s="5">
        <v>1</v>
      </c>
    </row>
    <row r="21" spans="1:3">
      <c r="A21" s="5" t="s">
        <v>68</v>
      </c>
      <c r="B21" s="5">
        <v>4</v>
      </c>
      <c r="C21" s="5">
        <v>1</v>
      </c>
    </row>
    <row r="22" spans="1:3">
      <c r="A22" s="5" t="s">
        <v>79</v>
      </c>
      <c r="B22" s="5">
        <v>4</v>
      </c>
      <c r="C22" s="5">
        <v>1</v>
      </c>
    </row>
    <row r="25" spans="1:3">
      <c r="A25" s="17"/>
      <c r="B25" s="2"/>
      <c r="C25" s="2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 tint="0.39997558519241921"/>
  </sheetPr>
  <dimension ref="A1:C28"/>
  <sheetViews>
    <sheetView showGridLines="0" workbookViewId="0">
      <selection activeCell="D18" sqref="D18"/>
    </sheetView>
  </sheetViews>
  <sheetFormatPr baseColWidth="10" defaultColWidth="9.1640625" defaultRowHeight="14"/>
  <cols>
    <col min="1" max="1" width="28.5" style="2" bestFit="1" customWidth="1"/>
    <col min="2" max="2" width="18.5" style="2" bestFit="1" customWidth="1"/>
    <col min="3" max="3" width="24" style="2" bestFit="1" customWidth="1"/>
    <col min="4" max="16384" width="9.1640625" style="2"/>
  </cols>
  <sheetData>
    <row r="1" spans="1:3" ht="15">
      <c r="A1" s="1" t="s">
        <v>23</v>
      </c>
      <c r="B1" s="1" t="s">
        <v>49</v>
      </c>
      <c r="C1" s="1" t="s">
        <v>50</v>
      </c>
    </row>
    <row r="2" spans="1:3">
      <c r="A2" s="5" t="s">
        <v>51</v>
      </c>
      <c r="B2" s="5">
        <v>80</v>
      </c>
      <c r="C2" s="5">
        <v>16</v>
      </c>
    </row>
    <row r="3" spans="1:3">
      <c r="A3" s="5" t="s">
        <v>52</v>
      </c>
      <c r="B3" s="5">
        <v>100</v>
      </c>
      <c r="C3" s="5">
        <v>20</v>
      </c>
    </row>
    <row r="4" spans="1:3">
      <c r="A4" s="5" t="s">
        <v>70</v>
      </c>
      <c r="B4" s="5">
        <v>70</v>
      </c>
      <c r="C4" s="5">
        <v>14</v>
      </c>
    </row>
    <row r="5" spans="1:3">
      <c r="A5" s="5" t="s">
        <v>53</v>
      </c>
      <c r="B5" s="5">
        <v>10</v>
      </c>
      <c r="C5" s="5">
        <v>2</v>
      </c>
    </row>
    <row r="6" spans="1:3">
      <c r="A6" s="5" t="s">
        <v>54</v>
      </c>
      <c r="B6" s="5">
        <v>40</v>
      </c>
      <c r="C6" s="5">
        <v>8</v>
      </c>
    </row>
    <row r="7" spans="1:3">
      <c r="A7" s="5" t="s">
        <v>55</v>
      </c>
      <c r="B7" s="5">
        <v>20</v>
      </c>
      <c r="C7" s="5">
        <v>4</v>
      </c>
    </row>
    <row r="8" spans="1:3">
      <c r="A8" s="5" t="s">
        <v>71</v>
      </c>
      <c r="B8" s="5">
        <v>15</v>
      </c>
      <c r="C8" s="5">
        <v>3</v>
      </c>
    </row>
    <row r="9" spans="1:3">
      <c r="A9" s="5" t="s">
        <v>72</v>
      </c>
      <c r="B9" s="5">
        <v>40</v>
      </c>
      <c r="C9" s="5">
        <v>8</v>
      </c>
    </row>
    <row r="10" spans="1:3">
      <c r="A10" s="5" t="s">
        <v>56</v>
      </c>
      <c r="B10" s="5">
        <v>50</v>
      </c>
      <c r="C10" s="5">
        <v>10</v>
      </c>
    </row>
    <row r="11" spans="1:3">
      <c r="A11" s="5" t="s">
        <v>80</v>
      </c>
      <c r="B11" s="5">
        <v>8</v>
      </c>
      <c r="C11" s="5">
        <v>2</v>
      </c>
    </row>
    <row r="12" spans="1:3">
      <c r="A12" s="5" t="s">
        <v>73</v>
      </c>
      <c r="B12" s="5">
        <v>30</v>
      </c>
      <c r="C12" s="5">
        <v>6</v>
      </c>
    </row>
    <row r="13" spans="1:3">
      <c r="A13" s="5" t="s">
        <v>57</v>
      </c>
      <c r="B13" s="5">
        <v>10</v>
      </c>
      <c r="C13" s="5">
        <v>2</v>
      </c>
    </row>
    <row r="14" spans="1:3">
      <c r="A14" s="5" t="s">
        <v>82</v>
      </c>
      <c r="B14" s="5">
        <v>30</v>
      </c>
      <c r="C14" s="5">
        <v>6</v>
      </c>
    </row>
    <row r="15" spans="1:3">
      <c r="A15" s="5" t="s">
        <v>59</v>
      </c>
      <c r="B15" s="5">
        <v>22</v>
      </c>
      <c r="C15" s="5">
        <v>5</v>
      </c>
    </row>
    <row r="16" spans="1:3">
      <c r="A16" s="5" t="s">
        <v>74</v>
      </c>
      <c r="B16" s="5">
        <v>10</v>
      </c>
      <c r="C16" s="5">
        <v>2</v>
      </c>
    </row>
    <row r="17" spans="1:3">
      <c r="A17" s="5" t="s">
        <v>60</v>
      </c>
      <c r="B17" s="5">
        <v>30</v>
      </c>
      <c r="C17" s="5">
        <v>6</v>
      </c>
    </row>
    <row r="18" spans="1:3">
      <c r="A18" s="5" t="s">
        <v>76</v>
      </c>
      <c r="B18" s="5">
        <v>5</v>
      </c>
      <c r="C18" s="5">
        <v>1</v>
      </c>
    </row>
    <row r="19" spans="1:3">
      <c r="A19" s="5" t="s">
        <v>61</v>
      </c>
      <c r="B19" s="5">
        <v>35</v>
      </c>
      <c r="C19" s="5">
        <v>7</v>
      </c>
    </row>
    <row r="20" spans="1:3">
      <c r="A20" s="5" t="s">
        <v>81</v>
      </c>
      <c r="B20" s="5">
        <v>28</v>
      </c>
      <c r="C20" s="5">
        <v>6</v>
      </c>
    </row>
    <row r="21" spans="1:3">
      <c r="A21" s="5" t="s">
        <v>62</v>
      </c>
      <c r="B21" s="5">
        <v>44</v>
      </c>
      <c r="C21" s="5">
        <v>9</v>
      </c>
    </row>
    <row r="22" spans="1:3">
      <c r="A22" s="5" t="s">
        <v>77</v>
      </c>
      <c r="B22" s="5">
        <v>33</v>
      </c>
      <c r="C22" s="5">
        <v>7</v>
      </c>
    </row>
    <row r="23" spans="1:3">
      <c r="A23" s="5" t="s">
        <v>66</v>
      </c>
      <c r="B23" s="5">
        <v>45</v>
      </c>
      <c r="C23" s="5">
        <v>9</v>
      </c>
    </row>
    <row r="24" spans="1:3">
      <c r="A24" s="5" t="s">
        <v>68</v>
      </c>
      <c r="B24" s="5">
        <v>23</v>
      </c>
      <c r="C24" s="5">
        <v>5</v>
      </c>
    </row>
    <row r="25" spans="1:3">
      <c r="A25" s="5" t="s">
        <v>65</v>
      </c>
      <c r="B25" s="5">
        <v>34</v>
      </c>
      <c r="C25" s="5">
        <v>7</v>
      </c>
    </row>
    <row r="26" spans="1:3">
      <c r="A26" s="5" t="s">
        <v>58</v>
      </c>
      <c r="B26" s="5">
        <v>67</v>
      </c>
      <c r="C26" s="5">
        <v>14</v>
      </c>
    </row>
    <row r="28" spans="1:3">
      <c r="A28" s="4"/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6" tint="0.39997558519241921"/>
  </sheetPr>
  <dimension ref="A1:D24"/>
  <sheetViews>
    <sheetView showGridLines="0" workbookViewId="0">
      <selection activeCell="E16" sqref="E16"/>
    </sheetView>
  </sheetViews>
  <sheetFormatPr baseColWidth="10" defaultColWidth="9.1640625" defaultRowHeight="14"/>
  <cols>
    <col min="1" max="1" width="24.6640625" style="14" bestFit="1" customWidth="1"/>
    <col min="2" max="2" width="18.5" style="14" bestFit="1" customWidth="1"/>
    <col min="3" max="3" width="25.33203125" style="15" bestFit="1" customWidth="1"/>
    <col min="4" max="4" width="9.1640625" style="2"/>
    <col min="5" max="5" width="28.5" style="2" bestFit="1" customWidth="1"/>
    <col min="6" max="7" width="9.1640625" style="2"/>
    <col min="8" max="8" width="24.5" style="2" bestFit="1" customWidth="1"/>
    <col min="9" max="10" width="9.1640625" style="2"/>
    <col min="11" max="11" width="28.5" style="2" bestFit="1" customWidth="1"/>
    <col min="12" max="16384" width="9.1640625" style="2"/>
  </cols>
  <sheetData>
    <row r="1" spans="1:3" ht="15">
      <c r="A1" s="1" t="s">
        <v>23</v>
      </c>
      <c r="B1" s="1" t="s">
        <v>49</v>
      </c>
      <c r="C1" s="1" t="s">
        <v>50</v>
      </c>
    </row>
    <row r="2" spans="1:3">
      <c r="A2" s="5" t="s">
        <v>51</v>
      </c>
      <c r="B2" s="5">
        <v>40</v>
      </c>
      <c r="C2" s="5">
        <v>8</v>
      </c>
    </row>
    <row r="3" spans="1:3">
      <c r="A3" s="5" t="s">
        <v>52</v>
      </c>
      <c r="B3" s="5">
        <v>45</v>
      </c>
      <c r="C3" s="5">
        <v>9</v>
      </c>
    </row>
    <row r="4" spans="1:3">
      <c r="A4" s="5" t="s">
        <v>53</v>
      </c>
      <c r="B4" s="5">
        <v>12</v>
      </c>
      <c r="C4" s="5">
        <v>3</v>
      </c>
    </row>
    <row r="5" spans="1:3">
      <c r="A5" s="5" t="s">
        <v>54</v>
      </c>
      <c r="B5" s="5">
        <v>18</v>
      </c>
      <c r="C5" s="5">
        <v>4</v>
      </c>
    </row>
    <row r="6" spans="1:3">
      <c r="A6" s="5" t="s">
        <v>55</v>
      </c>
      <c r="B6" s="5">
        <v>14</v>
      </c>
      <c r="C6" s="5">
        <v>3</v>
      </c>
    </row>
    <row r="7" spans="1:3">
      <c r="A7" s="5" t="s">
        <v>56</v>
      </c>
      <c r="B7" s="5">
        <v>20</v>
      </c>
      <c r="C7" s="5">
        <v>4</v>
      </c>
    </row>
    <row r="8" spans="1:3">
      <c r="A8" s="5" t="s">
        <v>57</v>
      </c>
      <c r="B8" s="5">
        <v>8</v>
      </c>
      <c r="C8" s="5">
        <v>2</v>
      </c>
    </row>
    <row r="9" spans="1:3">
      <c r="A9" s="5" t="s">
        <v>58</v>
      </c>
      <c r="B9" s="5">
        <v>35</v>
      </c>
      <c r="C9" s="5">
        <v>7</v>
      </c>
    </row>
    <row r="10" spans="1:3">
      <c r="A10" s="5" t="s">
        <v>59</v>
      </c>
      <c r="B10" s="5">
        <v>15</v>
      </c>
      <c r="C10" s="5">
        <v>3</v>
      </c>
    </row>
    <row r="11" spans="1:3">
      <c r="A11" s="5" t="s">
        <v>60</v>
      </c>
      <c r="B11" s="5">
        <v>30</v>
      </c>
      <c r="C11" s="5">
        <v>6</v>
      </c>
    </row>
    <row r="12" spans="1:3">
      <c r="A12" s="5" t="s">
        <v>61</v>
      </c>
      <c r="B12" s="5">
        <v>38</v>
      </c>
      <c r="C12" s="5">
        <v>8</v>
      </c>
    </row>
    <row r="13" spans="1:3">
      <c r="A13" s="5" t="s">
        <v>62</v>
      </c>
      <c r="B13" s="5">
        <v>15</v>
      </c>
      <c r="C13" s="5">
        <v>3</v>
      </c>
    </row>
    <row r="14" spans="1:3">
      <c r="A14" s="5" t="s">
        <v>63</v>
      </c>
      <c r="B14" s="5">
        <v>12</v>
      </c>
      <c r="C14" s="5">
        <v>3</v>
      </c>
    </row>
    <row r="15" spans="1:3">
      <c r="A15" s="5" t="s">
        <v>64</v>
      </c>
      <c r="B15" s="5">
        <v>9</v>
      </c>
      <c r="C15" s="5">
        <v>2</v>
      </c>
    </row>
    <row r="16" spans="1:3">
      <c r="A16" s="5" t="s">
        <v>65</v>
      </c>
      <c r="B16" s="5">
        <v>8</v>
      </c>
      <c r="C16" s="5">
        <v>2</v>
      </c>
    </row>
    <row r="17" spans="1:4">
      <c r="A17" s="5" t="s">
        <v>66</v>
      </c>
      <c r="B17" s="5">
        <v>17</v>
      </c>
      <c r="C17" s="5">
        <v>4</v>
      </c>
    </row>
    <row r="18" spans="1:4">
      <c r="A18" s="5" t="s">
        <v>67</v>
      </c>
      <c r="B18" s="5">
        <v>10</v>
      </c>
      <c r="C18" s="5">
        <v>2</v>
      </c>
    </row>
    <row r="19" spans="1:4">
      <c r="A19" s="5" t="s">
        <v>68</v>
      </c>
      <c r="B19" s="5">
        <v>5</v>
      </c>
      <c r="C19" s="5">
        <v>1</v>
      </c>
    </row>
    <row r="20" spans="1:4">
      <c r="A20" s="5" t="s">
        <v>69</v>
      </c>
      <c r="B20" s="5">
        <v>5</v>
      </c>
      <c r="C20" s="5">
        <v>1</v>
      </c>
    </row>
    <row r="23" spans="1:4">
      <c r="D23" s="16"/>
    </row>
    <row r="24" spans="1:4">
      <c r="B24" s="2"/>
      <c r="C24" s="2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FF00"/>
  </sheetPr>
  <dimension ref="B2:F10"/>
  <sheetViews>
    <sheetView showGridLines="0" workbookViewId="0">
      <selection activeCell="E19" sqref="E19"/>
    </sheetView>
  </sheetViews>
  <sheetFormatPr baseColWidth="10" defaultColWidth="9.1640625" defaultRowHeight="14"/>
  <cols>
    <col min="1" max="1" width="9.1640625" style="34"/>
    <col min="2" max="2" width="19.5" style="34" bestFit="1" customWidth="1"/>
    <col min="3" max="3" width="21.5" style="34" bestFit="1" customWidth="1"/>
    <col min="4" max="4" width="9.1640625" style="34"/>
    <col min="5" max="5" width="16.83203125" style="34" bestFit="1" customWidth="1"/>
    <col min="6" max="6" width="21.1640625" style="34" customWidth="1"/>
    <col min="7" max="16384" width="9.1640625" style="34"/>
  </cols>
  <sheetData>
    <row r="2" spans="2:6" ht="15">
      <c r="B2" s="1" t="s">
        <v>254</v>
      </c>
      <c r="C2" s="1" t="s">
        <v>255</v>
      </c>
    </row>
    <row r="3" spans="2:6" ht="15">
      <c r="B3" s="13" t="s">
        <v>266</v>
      </c>
      <c r="C3" s="13" t="s">
        <v>265</v>
      </c>
      <c r="E3" s="111" t="s">
        <v>253</v>
      </c>
      <c r="F3" s="13"/>
    </row>
    <row r="4" spans="2:6" ht="15">
      <c r="B4" s="13" t="s">
        <v>256</v>
      </c>
      <c r="C4" s="13" t="s">
        <v>262</v>
      </c>
      <c r="E4" s="111" t="s">
        <v>96</v>
      </c>
      <c r="F4" s="13"/>
    </row>
    <row r="5" spans="2:6">
      <c r="B5" s="13" t="s">
        <v>257</v>
      </c>
      <c r="C5" s="13" t="s">
        <v>263</v>
      </c>
    </row>
    <row r="6" spans="2:6">
      <c r="B6" s="13" t="s">
        <v>258</v>
      </c>
      <c r="C6" s="13" t="s">
        <v>264</v>
      </c>
    </row>
    <row r="7" spans="2:6">
      <c r="B7" s="13" t="s">
        <v>259</v>
      </c>
      <c r="C7" s="13" t="s">
        <v>268</v>
      </c>
    </row>
    <row r="8" spans="2:6">
      <c r="B8" s="13" t="s">
        <v>260</v>
      </c>
      <c r="C8" s="13" t="s">
        <v>269</v>
      </c>
    </row>
    <row r="9" spans="2:6">
      <c r="B9" s="13" t="s">
        <v>261</v>
      </c>
      <c r="C9" s="13" t="s">
        <v>267</v>
      </c>
    </row>
    <row r="10" spans="2:6">
      <c r="B10" s="13" t="s">
        <v>271</v>
      </c>
      <c r="C10" s="13" t="s">
        <v>270</v>
      </c>
    </row>
  </sheetData>
  <conditionalFormatting sqref="F3:F4">
    <cfRule type="expression" dxfId="6" priority="7">
      <formula>AND($E5=#REF!,#REF!=#REF!)</formula>
    </cfRule>
  </conditionalFormatting>
  <conditionalFormatting sqref="B10">
    <cfRule type="expression" dxfId="5" priority="1">
      <formula>AND($E26=#REF!,#REF!=#REF!)</formula>
    </cfRule>
  </conditionalFormatting>
  <conditionalFormatting sqref="B3:B9">
    <cfRule type="expression" dxfId="4" priority="3">
      <formula>AND($E19=#REF!,#REF!=#REF!)</formula>
    </cfRule>
  </conditionalFormatting>
  <conditionalFormatting sqref="C3:C9">
    <cfRule type="expression" dxfId="3" priority="4">
      <formula>AND($E19=#REF!,#REF!=#REF!)</formula>
    </cfRule>
  </conditionalFormatting>
  <conditionalFormatting sqref="C10">
    <cfRule type="expression" dxfId="2" priority="2">
      <formula>AND($E26=#REF!,#REF!=#REF!)</formula>
    </cfRule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C1:Y58"/>
  <sheetViews>
    <sheetView tabSelected="1" workbookViewId="0">
      <selection activeCell="G3" sqref="G3:S5"/>
    </sheetView>
  </sheetViews>
  <sheetFormatPr baseColWidth="10" defaultColWidth="8.83203125" defaultRowHeight="14"/>
  <cols>
    <col min="1" max="2" width="6.5" style="67" customWidth="1"/>
    <col min="3" max="3" width="10.5" style="67" bestFit="1" customWidth="1"/>
    <col min="4" max="4" width="9.33203125" style="67" bestFit="1" customWidth="1"/>
    <col min="5" max="5" width="11.6640625" style="67" customWidth="1"/>
    <col min="6" max="6" width="8.83203125" style="67" bestFit="1" customWidth="1"/>
    <col min="7" max="254" width="9.1640625" style="67"/>
    <col min="255" max="255" width="6.5" style="67" customWidth="1"/>
    <col min="256" max="256" width="16.6640625" style="67" bestFit="1" customWidth="1"/>
    <col min="257" max="257" width="15" style="67" customWidth="1"/>
    <col min="258" max="258" width="14.83203125" style="67" customWidth="1"/>
    <col min="259" max="259" width="9.83203125" style="67" bestFit="1" customWidth="1"/>
    <col min="260" max="260" width="14.6640625" style="67" bestFit="1" customWidth="1"/>
    <col min="261" max="510" width="9.1640625" style="67"/>
    <col min="511" max="511" width="6.5" style="67" customWidth="1"/>
    <col min="512" max="512" width="16.6640625" style="67" bestFit="1" customWidth="1"/>
    <col min="513" max="513" width="15" style="67" customWidth="1"/>
    <col min="514" max="514" width="14.83203125" style="67" customWidth="1"/>
    <col min="515" max="515" width="9.83203125" style="67" bestFit="1" customWidth="1"/>
    <col min="516" max="516" width="14.6640625" style="67" bestFit="1" customWidth="1"/>
    <col min="517" max="766" width="9.1640625" style="67"/>
    <col min="767" max="767" width="6.5" style="67" customWidth="1"/>
    <col min="768" max="768" width="16.6640625" style="67" bestFit="1" customWidth="1"/>
    <col min="769" max="769" width="15" style="67" customWidth="1"/>
    <col min="770" max="770" width="14.83203125" style="67" customWidth="1"/>
    <col min="771" max="771" width="9.83203125" style="67" bestFit="1" customWidth="1"/>
    <col min="772" max="772" width="14.6640625" style="67" bestFit="1" customWidth="1"/>
    <col min="773" max="1022" width="9.1640625" style="67"/>
    <col min="1023" max="1023" width="6.5" style="67" customWidth="1"/>
    <col min="1024" max="1024" width="16.6640625" style="67" bestFit="1" customWidth="1"/>
    <col min="1025" max="1025" width="15" style="67" customWidth="1"/>
    <col min="1026" max="1026" width="14.83203125" style="67" customWidth="1"/>
    <col min="1027" max="1027" width="9.83203125" style="67" bestFit="1" customWidth="1"/>
    <col min="1028" max="1028" width="14.6640625" style="67" bestFit="1" customWidth="1"/>
    <col min="1029" max="1278" width="9.1640625" style="67"/>
    <col min="1279" max="1279" width="6.5" style="67" customWidth="1"/>
    <col min="1280" max="1280" width="16.6640625" style="67" bestFit="1" customWidth="1"/>
    <col min="1281" max="1281" width="15" style="67" customWidth="1"/>
    <col min="1282" max="1282" width="14.83203125" style="67" customWidth="1"/>
    <col min="1283" max="1283" width="9.83203125" style="67" bestFit="1" customWidth="1"/>
    <col min="1284" max="1284" width="14.6640625" style="67" bestFit="1" customWidth="1"/>
    <col min="1285" max="1534" width="9.1640625" style="67"/>
    <col min="1535" max="1535" width="6.5" style="67" customWidth="1"/>
    <col min="1536" max="1536" width="16.6640625" style="67" bestFit="1" customWidth="1"/>
    <col min="1537" max="1537" width="15" style="67" customWidth="1"/>
    <col min="1538" max="1538" width="14.83203125" style="67" customWidth="1"/>
    <col min="1539" max="1539" width="9.83203125" style="67" bestFit="1" customWidth="1"/>
    <col min="1540" max="1540" width="14.6640625" style="67" bestFit="1" customWidth="1"/>
    <col min="1541" max="1790" width="9.1640625" style="67"/>
    <col min="1791" max="1791" width="6.5" style="67" customWidth="1"/>
    <col min="1792" max="1792" width="16.6640625" style="67" bestFit="1" customWidth="1"/>
    <col min="1793" max="1793" width="15" style="67" customWidth="1"/>
    <col min="1794" max="1794" width="14.83203125" style="67" customWidth="1"/>
    <col min="1795" max="1795" width="9.83203125" style="67" bestFit="1" customWidth="1"/>
    <col min="1796" max="1796" width="14.6640625" style="67" bestFit="1" customWidth="1"/>
    <col min="1797" max="2046" width="9.1640625" style="67"/>
    <col min="2047" max="2047" width="6.5" style="67" customWidth="1"/>
    <col min="2048" max="2048" width="16.6640625" style="67" bestFit="1" customWidth="1"/>
    <col min="2049" max="2049" width="15" style="67" customWidth="1"/>
    <col min="2050" max="2050" width="14.83203125" style="67" customWidth="1"/>
    <col min="2051" max="2051" width="9.83203125" style="67" bestFit="1" customWidth="1"/>
    <col min="2052" max="2052" width="14.6640625" style="67" bestFit="1" customWidth="1"/>
    <col min="2053" max="2302" width="9.1640625" style="67"/>
    <col min="2303" max="2303" width="6.5" style="67" customWidth="1"/>
    <col min="2304" max="2304" width="16.6640625" style="67" bestFit="1" customWidth="1"/>
    <col min="2305" max="2305" width="15" style="67" customWidth="1"/>
    <col min="2306" max="2306" width="14.83203125" style="67" customWidth="1"/>
    <col min="2307" max="2307" width="9.83203125" style="67" bestFit="1" customWidth="1"/>
    <col min="2308" max="2308" width="14.6640625" style="67" bestFit="1" customWidth="1"/>
    <col min="2309" max="2558" width="9.1640625" style="67"/>
    <col min="2559" max="2559" width="6.5" style="67" customWidth="1"/>
    <col min="2560" max="2560" width="16.6640625" style="67" bestFit="1" customWidth="1"/>
    <col min="2561" max="2561" width="15" style="67" customWidth="1"/>
    <col min="2562" max="2562" width="14.83203125" style="67" customWidth="1"/>
    <col min="2563" max="2563" width="9.83203125" style="67" bestFit="1" customWidth="1"/>
    <col min="2564" max="2564" width="14.6640625" style="67" bestFit="1" customWidth="1"/>
    <col min="2565" max="2814" width="9.1640625" style="67"/>
    <col min="2815" max="2815" width="6.5" style="67" customWidth="1"/>
    <col min="2816" max="2816" width="16.6640625" style="67" bestFit="1" customWidth="1"/>
    <col min="2817" max="2817" width="15" style="67" customWidth="1"/>
    <col min="2818" max="2818" width="14.83203125" style="67" customWidth="1"/>
    <col min="2819" max="2819" width="9.83203125" style="67" bestFit="1" customWidth="1"/>
    <col min="2820" max="2820" width="14.6640625" style="67" bestFit="1" customWidth="1"/>
    <col min="2821" max="3070" width="9.1640625" style="67"/>
    <col min="3071" max="3071" width="6.5" style="67" customWidth="1"/>
    <col min="3072" max="3072" width="16.6640625" style="67" bestFit="1" customWidth="1"/>
    <col min="3073" max="3073" width="15" style="67" customWidth="1"/>
    <col min="3074" max="3074" width="14.83203125" style="67" customWidth="1"/>
    <col min="3075" max="3075" width="9.83203125" style="67" bestFit="1" customWidth="1"/>
    <col min="3076" max="3076" width="14.6640625" style="67" bestFit="1" customWidth="1"/>
    <col min="3077" max="3326" width="9.1640625" style="67"/>
    <col min="3327" max="3327" width="6.5" style="67" customWidth="1"/>
    <col min="3328" max="3328" width="16.6640625" style="67" bestFit="1" customWidth="1"/>
    <col min="3329" max="3329" width="15" style="67" customWidth="1"/>
    <col min="3330" max="3330" width="14.83203125" style="67" customWidth="1"/>
    <col min="3331" max="3331" width="9.83203125" style="67" bestFit="1" customWidth="1"/>
    <col min="3332" max="3332" width="14.6640625" style="67" bestFit="1" customWidth="1"/>
    <col min="3333" max="3582" width="9.1640625" style="67"/>
    <col min="3583" max="3583" width="6.5" style="67" customWidth="1"/>
    <col min="3584" max="3584" width="16.6640625" style="67" bestFit="1" customWidth="1"/>
    <col min="3585" max="3585" width="15" style="67" customWidth="1"/>
    <col min="3586" max="3586" width="14.83203125" style="67" customWidth="1"/>
    <col min="3587" max="3587" width="9.83203125" style="67" bestFit="1" customWidth="1"/>
    <col min="3588" max="3588" width="14.6640625" style="67" bestFit="1" customWidth="1"/>
    <col min="3589" max="3838" width="9.1640625" style="67"/>
    <col min="3839" max="3839" width="6.5" style="67" customWidth="1"/>
    <col min="3840" max="3840" width="16.6640625" style="67" bestFit="1" customWidth="1"/>
    <col min="3841" max="3841" width="15" style="67" customWidth="1"/>
    <col min="3842" max="3842" width="14.83203125" style="67" customWidth="1"/>
    <col min="3843" max="3843" width="9.83203125" style="67" bestFit="1" customWidth="1"/>
    <col min="3844" max="3844" width="14.6640625" style="67" bestFit="1" customWidth="1"/>
    <col min="3845" max="4094" width="9.1640625" style="67"/>
    <col min="4095" max="4095" width="6.5" style="67" customWidth="1"/>
    <col min="4096" max="4096" width="16.6640625" style="67" bestFit="1" customWidth="1"/>
    <col min="4097" max="4097" width="15" style="67" customWidth="1"/>
    <col min="4098" max="4098" width="14.83203125" style="67" customWidth="1"/>
    <col min="4099" max="4099" width="9.83203125" style="67" bestFit="1" customWidth="1"/>
    <col min="4100" max="4100" width="14.6640625" style="67" bestFit="1" customWidth="1"/>
    <col min="4101" max="4350" width="9.1640625" style="67"/>
    <col min="4351" max="4351" width="6.5" style="67" customWidth="1"/>
    <col min="4352" max="4352" width="16.6640625" style="67" bestFit="1" customWidth="1"/>
    <col min="4353" max="4353" width="15" style="67" customWidth="1"/>
    <col min="4354" max="4354" width="14.83203125" style="67" customWidth="1"/>
    <col min="4355" max="4355" width="9.83203125" style="67" bestFit="1" customWidth="1"/>
    <col min="4356" max="4356" width="14.6640625" style="67" bestFit="1" customWidth="1"/>
    <col min="4357" max="4606" width="9.1640625" style="67"/>
    <col min="4607" max="4607" width="6.5" style="67" customWidth="1"/>
    <col min="4608" max="4608" width="16.6640625" style="67" bestFit="1" customWidth="1"/>
    <col min="4609" max="4609" width="15" style="67" customWidth="1"/>
    <col min="4610" max="4610" width="14.83203125" style="67" customWidth="1"/>
    <col min="4611" max="4611" width="9.83203125" style="67" bestFit="1" customWidth="1"/>
    <col min="4612" max="4612" width="14.6640625" style="67" bestFit="1" customWidth="1"/>
    <col min="4613" max="4862" width="9.1640625" style="67"/>
    <col min="4863" max="4863" width="6.5" style="67" customWidth="1"/>
    <col min="4864" max="4864" width="16.6640625" style="67" bestFit="1" customWidth="1"/>
    <col min="4865" max="4865" width="15" style="67" customWidth="1"/>
    <col min="4866" max="4866" width="14.83203125" style="67" customWidth="1"/>
    <col min="4867" max="4867" width="9.83203125" style="67" bestFit="1" customWidth="1"/>
    <col min="4868" max="4868" width="14.6640625" style="67" bestFit="1" customWidth="1"/>
    <col min="4869" max="5118" width="9.1640625" style="67"/>
    <col min="5119" max="5119" width="6.5" style="67" customWidth="1"/>
    <col min="5120" max="5120" width="16.6640625" style="67" bestFit="1" customWidth="1"/>
    <col min="5121" max="5121" width="15" style="67" customWidth="1"/>
    <col min="5122" max="5122" width="14.83203125" style="67" customWidth="1"/>
    <col min="5123" max="5123" width="9.83203125" style="67" bestFit="1" customWidth="1"/>
    <col min="5124" max="5124" width="14.6640625" style="67" bestFit="1" customWidth="1"/>
    <col min="5125" max="5374" width="9.1640625" style="67"/>
    <col min="5375" max="5375" width="6.5" style="67" customWidth="1"/>
    <col min="5376" max="5376" width="16.6640625" style="67" bestFit="1" customWidth="1"/>
    <col min="5377" max="5377" width="15" style="67" customWidth="1"/>
    <col min="5378" max="5378" width="14.83203125" style="67" customWidth="1"/>
    <col min="5379" max="5379" width="9.83203125" style="67" bestFit="1" customWidth="1"/>
    <col min="5380" max="5380" width="14.6640625" style="67" bestFit="1" customWidth="1"/>
    <col min="5381" max="5630" width="9.1640625" style="67"/>
    <col min="5631" max="5631" width="6.5" style="67" customWidth="1"/>
    <col min="5632" max="5632" width="16.6640625" style="67" bestFit="1" customWidth="1"/>
    <col min="5633" max="5633" width="15" style="67" customWidth="1"/>
    <col min="5634" max="5634" width="14.83203125" style="67" customWidth="1"/>
    <col min="5635" max="5635" width="9.83203125" style="67" bestFit="1" customWidth="1"/>
    <col min="5636" max="5636" width="14.6640625" style="67" bestFit="1" customWidth="1"/>
    <col min="5637" max="5886" width="9.1640625" style="67"/>
    <col min="5887" max="5887" width="6.5" style="67" customWidth="1"/>
    <col min="5888" max="5888" width="16.6640625" style="67" bestFit="1" customWidth="1"/>
    <col min="5889" max="5889" width="15" style="67" customWidth="1"/>
    <col min="5890" max="5890" width="14.83203125" style="67" customWidth="1"/>
    <col min="5891" max="5891" width="9.83203125" style="67" bestFit="1" customWidth="1"/>
    <col min="5892" max="5892" width="14.6640625" style="67" bestFit="1" customWidth="1"/>
    <col min="5893" max="6142" width="9.1640625" style="67"/>
    <col min="6143" max="6143" width="6.5" style="67" customWidth="1"/>
    <col min="6144" max="6144" width="16.6640625" style="67" bestFit="1" customWidth="1"/>
    <col min="6145" max="6145" width="15" style="67" customWidth="1"/>
    <col min="6146" max="6146" width="14.83203125" style="67" customWidth="1"/>
    <col min="6147" max="6147" width="9.83203125" style="67" bestFit="1" customWidth="1"/>
    <col min="6148" max="6148" width="14.6640625" style="67" bestFit="1" customWidth="1"/>
    <col min="6149" max="6398" width="9.1640625" style="67"/>
    <col min="6399" max="6399" width="6.5" style="67" customWidth="1"/>
    <col min="6400" max="6400" width="16.6640625" style="67" bestFit="1" customWidth="1"/>
    <col min="6401" max="6401" width="15" style="67" customWidth="1"/>
    <col min="6402" max="6402" width="14.83203125" style="67" customWidth="1"/>
    <col min="6403" max="6403" width="9.83203125" style="67" bestFit="1" customWidth="1"/>
    <col min="6404" max="6404" width="14.6640625" style="67" bestFit="1" customWidth="1"/>
    <col min="6405" max="6654" width="9.1640625" style="67"/>
    <col min="6655" max="6655" width="6.5" style="67" customWidth="1"/>
    <col min="6656" max="6656" width="16.6640625" style="67" bestFit="1" customWidth="1"/>
    <col min="6657" max="6657" width="15" style="67" customWidth="1"/>
    <col min="6658" max="6658" width="14.83203125" style="67" customWidth="1"/>
    <col min="6659" max="6659" width="9.83203125" style="67" bestFit="1" customWidth="1"/>
    <col min="6660" max="6660" width="14.6640625" style="67" bestFit="1" customWidth="1"/>
    <col min="6661" max="6910" width="9.1640625" style="67"/>
    <col min="6911" max="6911" width="6.5" style="67" customWidth="1"/>
    <col min="6912" max="6912" width="16.6640625" style="67" bestFit="1" customWidth="1"/>
    <col min="6913" max="6913" width="15" style="67" customWidth="1"/>
    <col min="6914" max="6914" width="14.83203125" style="67" customWidth="1"/>
    <col min="6915" max="6915" width="9.83203125" style="67" bestFit="1" customWidth="1"/>
    <col min="6916" max="6916" width="14.6640625" style="67" bestFit="1" customWidth="1"/>
    <col min="6917" max="7166" width="9.1640625" style="67"/>
    <col min="7167" max="7167" width="6.5" style="67" customWidth="1"/>
    <col min="7168" max="7168" width="16.6640625" style="67" bestFit="1" customWidth="1"/>
    <col min="7169" max="7169" width="15" style="67" customWidth="1"/>
    <col min="7170" max="7170" width="14.83203125" style="67" customWidth="1"/>
    <col min="7171" max="7171" width="9.83203125" style="67" bestFit="1" customWidth="1"/>
    <col min="7172" max="7172" width="14.6640625" style="67" bestFit="1" customWidth="1"/>
    <col min="7173" max="7422" width="9.1640625" style="67"/>
    <col min="7423" max="7423" width="6.5" style="67" customWidth="1"/>
    <col min="7424" max="7424" width="16.6640625" style="67" bestFit="1" customWidth="1"/>
    <col min="7425" max="7425" width="15" style="67" customWidth="1"/>
    <col min="7426" max="7426" width="14.83203125" style="67" customWidth="1"/>
    <col min="7427" max="7427" width="9.83203125" style="67" bestFit="1" customWidth="1"/>
    <col min="7428" max="7428" width="14.6640625" style="67" bestFit="1" customWidth="1"/>
    <col min="7429" max="7678" width="9.1640625" style="67"/>
    <col min="7679" max="7679" width="6.5" style="67" customWidth="1"/>
    <col min="7680" max="7680" width="16.6640625" style="67" bestFit="1" customWidth="1"/>
    <col min="7681" max="7681" width="15" style="67" customWidth="1"/>
    <col min="7682" max="7682" width="14.83203125" style="67" customWidth="1"/>
    <col min="7683" max="7683" width="9.83203125" style="67" bestFit="1" customWidth="1"/>
    <col min="7684" max="7684" width="14.6640625" style="67" bestFit="1" customWidth="1"/>
    <col min="7685" max="7934" width="9.1640625" style="67"/>
    <col min="7935" max="7935" width="6.5" style="67" customWidth="1"/>
    <col min="7936" max="7936" width="16.6640625" style="67" bestFit="1" customWidth="1"/>
    <col min="7937" max="7937" width="15" style="67" customWidth="1"/>
    <col min="7938" max="7938" width="14.83203125" style="67" customWidth="1"/>
    <col min="7939" max="7939" width="9.83203125" style="67" bestFit="1" customWidth="1"/>
    <col min="7940" max="7940" width="14.6640625" style="67" bestFit="1" customWidth="1"/>
    <col min="7941" max="8190" width="9.1640625" style="67"/>
    <col min="8191" max="8191" width="6.5" style="67" customWidth="1"/>
    <col min="8192" max="8192" width="16.6640625" style="67" bestFit="1" customWidth="1"/>
    <col min="8193" max="8193" width="15" style="67" customWidth="1"/>
    <col min="8194" max="8194" width="14.83203125" style="67" customWidth="1"/>
    <col min="8195" max="8195" width="9.83203125" style="67" bestFit="1" customWidth="1"/>
    <col min="8196" max="8196" width="14.6640625" style="67" bestFit="1" customWidth="1"/>
    <col min="8197" max="8446" width="9.1640625" style="67"/>
    <col min="8447" max="8447" width="6.5" style="67" customWidth="1"/>
    <col min="8448" max="8448" width="16.6640625" style="67" bestFit="1" customWidth="1"/>
    <col min="8449" max="8449" width="15" style="67" customWidth="1"/>
    <col min="8450" max="8450" width="14.83203125" style="67" customWidth="1"/>
    <col min="8451" max="8451" width="9.83203125" style="67" bestFit="1" customWidth="1"/>
    <col min="8452" max="8452" width="14.6640625" style="67" bestFit="1" customWidth="1"/>
    <col min="8453" max="8702" width="9.1640625" style="67"/>
    <col min="8703" max="8703" width="6.5" style="67" customWidth="1"/>
    <col min="8704" max="8704" width="16.6640625" style="67" bestFit="1" customWidth="1"/>
    <col min="8705" max="8705" width="15" style="67" customWidth="1"/>
    <col min="8706" max="8706" width="14.83203125" style="67" customWidth="1"/>
    <col min="8707" max="8707" width="9.83203125" style="67" bestFit="1" customWidth="1"/>
    <col min="8708" max="8708" width="14.6640625" style="67" bestFit="1" customWidth="1"/>
    <col min="8709" max="8958" width="9.1640625" style="67"/>
    <col min="8959" max="8959" width="6.5" style="67" customWidth="1"/>
    <col min="8960" max="8960" width="16.6640625" style="67" bestFit="1" customWidth="1"/>
    <col min="8961" max="8961" width="15" style="67" customWidth="1"/>
    <col min="8962" max="8962" width="14.83203125" style="67" customWidth="1"/>
    <col min="8963" max="8963" width="9.83203125" style="67" bestFit="1" customWidth="1"/>
    <col min="8964" max="8964" width="14.6640625" style="67" bestFit="1" customWidth="1"/>
    <col min="8965" max="9214" width="9.1640625" style="67"/>
    <col min="9215" max="9215" width="6.5" style="67" customWidth="1"/>
    <col min="9216" max="9216" width="16.6640625" style="67" bestFit="1" customWidth="1"/>
    <col min="9217" max="9217" width="15" style="67" customWidth="1"/>
    <col min="9218" max="9218" width="14.83203125" style="67" customWidth="1"/>
    <col min="9219" max="9219" width="9.83203125" style="67" bestFit="1" customWidth="1"/>
    <col min="9220" max="9220" width="14.6640625" style="67" bestFit="1" customWidth="1"/>
    <col min="9221" max="9470" width="9.1640625" style="67"/>
    <col min="9471" max="9471" width="6.5" style="67" customWidth="1"/>
    <col min="9472" max="9472" width="16.6640625" style="67" bestFit="1" customWidth="1"/>
    <col min="9473" max="9473" width="15" style="67" customWidth="1"/>
    <col min="9474" max="9474" width="14.83203125" style="67" customWidth="1"/>
    <col min="9475" max="9475" width="9.83203125" style="67" bestFit="1" customWidth="1"/>
    <col min="9476" max="9476" width="14.6640625" style="67" bestFit="1" customWidth="1"/>
    <col min="9477" max="9726" width="9.1640625" style="67"/>
    <col min="9727" max="9727" width="6.5" style="67" customWidth="1"/>
    <col min="9728" max="9728" width="16.6640625" style="67" bestFit="1" customWidth="1"/>
    <col min="9729" max="9729" width="15" style="67" customWidth="1"/>
    <col min="9730" max="9730" width="14.83203125" style="67" customWidth="1"/>
    <col min="9731" max="9731" width="9.83203125" style="67" bestFit="1" customWidth="1"/>
    <col min="9732" max="9732" width="14.6640625" style="67" bestFit="1" customWidth="1"/>
    <col min="9733" max="9982" width="9.1640625" style="67"/>
    <col min="9983" max="9983" width="6.5" style="67" customWidth="1"/>
    <col min="9984" max="9984" width="16.6640625" style="67" bestFit="1" customWidth="1"/>
    <col min="9985" max="9985" width="15" style="67" customWidth="1"/>
    <col min="9986" max="9986" width="14.83203125" style="67" customWidth="1"/>
    <col min="9987" max="9987" width="9.83203125" style="67" bestFit="1" customWidth="1"/>
    <col min="9988" max="9988" width="14.6640625" style="67" bestFit="1" customWidth="1"/>
    <col min="9989" max="10238" width="9.1640625" style="67"/>
    <col min="10239" max="10239" width="6.5" style="67" customWidth="1"/>
    <col min="10240" max="10240" width="16.6640625" style="67" bestFit="1" customWidth="1"/>
    <col min="10241" max="10241" width="15" style="67" customWidth="1"/>
    <col min="10242" max="10242" width="14.83203125" style="67" customWidth="1"/>
    <col min="10243" max="10243" width="9.83203125" style="67" bestFit="1" customWidth="1"/>
    <col min="10244" max="10244" width="14.6640625" style="67" bestFit="1" customWidth="1"/>
    <col min="10245" max="10494" width="9.1640625" style="67"/>
    <col min="10495" max="10495" width="6.5" style="67" customWidth="1"/>
    <col min="10496" max="10496" width="16.6640625" style="67" bestFit="1" customWidth="1"/>
    <col min="10497" max="10497" width="15" style="67" customWidth="1"/>
    <col min="10498" max="10498" width="14.83203125" style="67" customWidth="1"/>
    <col min="10499" max="10499" width="9.83203125" style="67" bestFit="1" customWidth="1"/>
    <col min="10500" max="10500" width="14.6640625" style="67" bestFit="1" customWidth="1"/>
    <col min="10501" max="10750" width="9.1640625" style="67"/>
    <col min="10751" max="10751" width="6.5" style="67" customWidth="1"/>
    <col min="10752" max="10752" width="16.6640625" style="67" bestFit="1" customWidth="1"/>
    <col min="10753" max="10753" width="15" style="67" customWidth="1"/>
    <col min="10754" max="10754" width="14.83203125" style="67" customWidth="1"/>
    <col min="10755" max="10755" width="9.83203125" style="67" bestFit="1" customWidth="1"/>
    <col min="10756" max="10756" width="14.6640625" style="67" bestFit="1" customWidth="1"/>
    <col min="10757" max="11006" width="9.1640625" style="67"/>
    <col min="11007" max="11007" width="6.5" style="67" customWidth="1"/>
    <col min="11008" max="11008" width="16.6640625" style="67" bestFit="1" customWidth="1"/>
    <col min="11009" max="11009" width="15" style="67" customWidth="1"/>
    <col min="11010" max="11010" width="14.83203125" style="67" customWidth="1"/>
    <col min="11011" max="11011" width="9.83203125" style="67" bestFit="1" customWidth="1"/>
    <col min="11012" max="11012" width="14.6640625" style="67" bestFit="1" customWidth="1"/>
    <col min="11013" max="11262" width="9.1640625" style="67"/>
    <col min="11263" max="11263" width="6.5" style="67" customWidth="1"/>
    <col min="11264" max="11264" width="16.6640625" style="67" bestFit="1" customWidth="1"/>
    <col min="11265" max="11265" width="15" style="67" customWidth="1"/>
    <col min="11266" max="11266" width="14.83203125" style="67" customWidth="1"/>
    <col min="11267" max="11267" width="9.83203125" style="67" bestFit="1" customWidth="1"/>
    <col min="11268" max="11268" width="14.6640625" style="67" bestFit="1" customWidth="1"/>
    <col min="11269" max="11518" width="9.1640625" style="67"/>
    <col min="11519" max="11519" width="6.5" style="67" customWidth="1"/>
    <col min="11520" max="11520" width="16.6640625" style="67" bestFit="1" customWidth="1"/>
    <col min="11521" max="11521" width="15" style="67" customWidth="1"/>
    <col min="11522" max="11522" width="14.83203125" style="67" customWidth="1"/>
    <col min="11523" max="11523" width="9.83203125" style="67" bestFit="1" customWidth="1"/>
    <col min="11524" max="11524" width="14.6640625" style="67" bestFit="1" customWidth="1"/>
    <col min="11525" max="11774" width="9.1640625" style="67"/>
    <col min="11775" max="11775" width="6.5" style="67" customWidth="1"/>
    <col min="11776" max="11776" width="16.6640625" style="67" bestFit="1" customWidth="1"/>
    <col min="11777" max="11777" width="15" style="67" customWidth="1"/>
    <col min="11778" max="11778" width="14.83203125" style="67" customWidth="1"/>
    <col min="11779" max="11779" width="9.83203125" style="67" bestFit="1" customWidth="1"/>
    <col min="11780" max="11780" width="14.6640625" style="67" bestFit="1" customWidth="1"/>
    <col min="11781" max="12030" width="9.1640625" style="67"/>
    <col min="12031" max="12031" width="6.5" style="67" customWidth="1"/>
    <col min="12032" max="12032" width="16.6640625" style="67" bestFit="1" customWidth="1"/>
    <col min="12033" max="12033" width="15" style="67" customWidth="1"/>
    <col min="12034" max="12034" width="14.83203125" style="67" customWidth="1"/>
    <col min="12035" max="12035" width="9.83203125" style="67" bestFit="1" customWidth="1"/>
    <col min="12036" max="12036" width="14.6640625" style="67" bestFit="1" customWidth="1"/>
    <col min="12037" max="12286" width="9.1640625" style="67"/>
    <col min="12287" max="12287" width="6.5" style="67" customWidth="1"/>
    <col min="12288" max="12288" width="16.6640625" style="67" bestFit="1" customWidth="1"/>
    <col min="12289" max="12289" width="15" style="67" customWidth="1"/>
    <col min="12290" max="12290" width="14.83203125" style="67" customWidth="1"/>
    <col min="12291" max="12291" width="9.83203125" style="67" bestFit="1" customWidth="1"/>
    <col min="12292" max="12292" width="14.6640625" style="67" bestFit="1" customWidth="1"/>
    <col min="12293" max="12542" width="9.1640625" style="67"/>
    <col min="12543" max="12543" width="6.5" style="67" customWidth="1"/>
    <col min="12544" max="12544" width="16.6640625" style="67" bestFit="1" customWidth="1"/>
    <col min="12545" max="12545" width="15" style="67" customWidth="1"/>
    <col min="12546" max="12546" width="14.83203125" style="67" customWidth="1"/>
    <col min="12547" max="12547" width="9.83203125" style="67" bestFit="1" customWidth="1"/>
    <col min="12548" max="12548" width="14.6640625" style="67" bestFit="1" customWidth="1"/>
    <col min="12549" max="12798" width="9.1640625" style="67"/>
    <col min="12799" max="12799" width="6.5" style="67" customWidth="1"/>
    <col min="12800" max="12800" width="16.6640625" style="67" bestFit="1" customWidth="1"/>
    <col min="12801" max="12801" width="15" style="67" customWidth="1"/>
    <col min="12802" max="12802" width="14.83203125" style="67" customWidth="1"/>
    <col min="12803" max="12803" width="9.83203125" style="67" bestFit="1" customWidth="1"/>
    <col min="12804" max="12804" width="14.6640625" style="67" bestFit="1" customWidth="1"/>
    <col min="12805" max="13054" width="9.1640625" style="67"/>
    <col min="13055" max="13055" width="6.5" style="67" customWidth="1"/>
    <col min="13056" max="13056" width="16.6640625" style="67" bestFit="1" customWidth="1"/>
    <col min="13057" max="13057" width="15" style="67" customWidth="1"/>
    <col min="13058" max="13058" width="14.83203125" style="67" customWidth="1"/>
    <col min="13059" max="13059" width="9.83203125" style="67" bestFit="1" customWidth="1"/>
    <col min="13060" max="13060" width="14.6640625" style="67" bestFit="1" customWidth="1"/>
    <col min="13061" max="13310" width="9.1640625" style="67"/>
    <col min="13311" max="13311" width="6.5" style="67" customWidth="1"/>
    <col min="13312" max="13312" width="16.6640625" style="67" bestFit="1" customWidth="1"/>
    <col min="13313" max="13313" width="15" style="67" customWidth="1"/>
    <col min="13314" max="13314" width="14.83203125" style="67" customWidth="1"/>
    <col min="13315" max="13315" width="9.83203125" style="67" bestFit="1" customWidth="1"/>
    <col min="13316" max="13316" width="14.6640625" style="67" bestFit="1" customWidth="1"/>
    <col min="13317" max="13566" width="9.1640625" style="67"/>
    <col min="13567" max="13567" width="6.5" style="67" customWidth="1"/>
    <col min="13568" max="13568" width="16.6640625" style="67" bestFit="1" customWidth="1"/>
    <col min="13569" max="13569" width="15" style="67" customWidth="1"/>
    <col min="13570" max="13570" width="14.83203125" style="67" customWidth="1"/>
    <col min="13571" max="13571" width="9.83203125" style="67" bestFit="1" customWidth="1"/>
    <col min="13572" max="13572" width="14.6640625" style="67" bestFit="1" customWidth="1"/>
    <col min="13573" max="13822" width="9.1640625" style="67"/>
    <col min="13823" max="13823" width="6.5" style="67" customWidth="1"/>
    <col min="13824" max="13824" width="16.6640625" style="67" bestFit="1" customWidth="1"/>
    <col min="13825" max="13825" width="15" style="67" customWidth="1"/>
    <col min="13826" max="13826" width="14.83203125" style="67" customWidth="1"/>
    <col min="13827" max="13827" width="9.83203125" style="67" bestFit="1" customWidth="1"/>
    <col min="13828" max="13828" width="14.6640625" style="67" bestFit="1" customWidth="1"/>
    <col min="13829" max="14078" width="9.1640625" style="67"/>
    <col min="14079" max="14079" width="6.5" style="67" customWidth="1"/>
    <col min="14080" max="14080" width="16.6640625" style="67" bestFit="1" customWidth="1"/>
    <col min="14081" max="14081" width="15" style="67" customWidth="1"/>
    <col min="14082" max="14082" width="14.83203125" style="67" customWidth="1"/>
    <col min="14083" max="14083" width="9.83203125" style="67" bestFit="1" customWidth="1"/>
    <col min="14084" max="14084" width="14.6640625" style="67" bestFit="1" customWidth="1"/>
    <col min="14085" max="14334" width="9.1640625" style="67"/>
    <col min="14335" max="14335" width="6.5" style="67" customWidth="1"/>
    <col min="14336" max="14336" width="16.6640625" style="67" bestFit="1" customWidth="1"/>
    <col min="14337" max="14337" width="15" style="67" customWidth="1"/>
    <col min="14338" max="14338" width="14.83203125" style="67" customWidth="1"/>
    <col min="14339" max="14339" width="9.83203125" style="67" bestFit="1" customWidth="1"/>
    <col min="14340" max="14340" width="14.6640625" style="67" bestFit="1" customWidth="1"/>
    <col min="14341" max="14590" width="9.1640625" style="67"/>
    <col min="14591" max="14591" width="6.5" style="67" customWidth="1"/>
    <col min="14592" max="14592" width="16.6640625" style="67" bestFit="1" customWidth="1"/>
    <col min="14593" max="14593" width="15" style="67" customWidth="1"/>
    <col min="14594" max="14594" width="14.83203125" style="67" customWidth="1"/>
    <col min="14595" max="14595" width="9.83203125" style="67" bestFit="1" customWidth="1"/>
    <col min="14596" max="14596" width="14.6640625" style="67" bestFit="1" customWidth="1"/>
    <col min="14597" max="14846" width="9.1640625" style="67"/>
    <col min="14847" max="14847" width="6.5" style="67" customWidth="1"/>
    <col min="14848" max="14848" width="16.6640625" style="67" bestFit="1" customWidth="1"/>
    <col min="14849" max="14849" width="15" style="67" customWidth="1"/>
    <col min="14850" max="14850" width="14.83203125" style="67" customWidth="1"/>
    <col min="14851" max="14851" width="9.83203125" style="67" bestFit="1" customWidth="1"/>
    <col min="14852" max="14852" width="14.6640625" style="67" bestFit="1" customWidth="1"/>
    <col min="14853" max="15102" width="9.1640625" style="67"/>
    <col min="15103" max="15103" width="6.5" style="67" customWidth="1"/>
    <col min="15104" max="15104" width="16.6640625" style="67" bestFit="1" customWidth="1"/>
    <col min="15105" max="15105" width="15" style="67" customWidth="1"/>
    <col min="15106" max="15106" width="14.83203125" style="67" customWidth="1"/>
    <col min="15107" max="15107" width="9.83203125" style="67" bestFit="1" customWidth="1"/>
    <col min="15108" max="15108" width="14.6640625" style="67" bestFit="1" customWidth="1"/>
    <col min="15109" max="15358" width="9.1640625" style="67"/>
    <col min="15359" max="15359" width="6.5" style="67" customWidth="1"/>
    <col min="15360" max="15360" width="16.6640625" style="67" bestFit="1" customWidth="1"/>
    <col min="15361" max="15361" width="15" style="67" customWidth="1"/>
    <col min="15362" max="15362" width="14.83203125" style="67" customWidth="1"/>
    <col min="15363" max="15363" width="9.83203125" style="67" bestFit="1" customWidth="1"/>
    <col min="15364" max="15364" width="14.6640625" style="67" bestFit="1" customWidth="1"/>
    <col min="15365" max="15614" width="9.1640625" style="67"/>
    <col min="15615" max="15615" width="6.5" style="67" customWidth="1"/>
    <col min="15616" max="15616" width="16.6640625" style="67" bestFit="1" customWidth="1"/>
    <col min="15617" max="15617" width="15" style="67" customWidth="1"/>
    <col min="15618" max="15618" width="14.83203125" style="67" customWidth="1"/>
    <col min="15619" max="15619" width="9.83203125" style="67" bestFit="1" customWidth="1"/>
    <col min="15620" max="15620" width="14.6640625" style="67" bestFit="1" customWidth="1"/>
    <col min="15621" max="15870" width="9.1640625" style="67"/>
    <col min="15871" max="15871" width="6.5" style="67" customWidth="1"/>
    <col min="15872" max="15872" width="16.6640625" style="67" bestFit="1" customWidth="1"/>
    <col min="15873" max="15873" width="15" style="67" customWidth="1"/>
    <col min="15874" max="15874" width="14.83203125" style="67" customWidth="1"/>
    <col min="15875" max="15875" width="9.83203125" style="67" bestFit="1" customWidth="1"/>
    <col min="15876" max="15876" width="14.6640625" style="67" bestFit="1" customWidth="1"/>
    <col min="15877" max="16126" width="9.1640625" style="67"/>
    <col min="16127" max="16127" width="6.5" style="67" customWidth="1"/>
    <col min="16128" max="16128" width="16.6640625" style="67" bestFit="1" customWidth="1"/>
    <col min="16129" max="16129" width="15" style="67" customWidth="1"/>
    <col min="16130" max="16130" width="14.83203125" style="67" customWidth="1"/>
    <col min="16131" max="16131" width="9.83203125" style="67" bestFit="1" customWidth="1"/>
    <col min="16132" max="16132" width="14.6640625" style="67" bestFit="1" customWidth="1"/>
    <col min="16133" max="16384" width="9.1640625" style="67"/>
  </cols>
  <sheetData>
    <row r="1" spans="3:25">
      <c r="H1" s="68" t="s">
        <v>159</v>
      </c>
    </row>
    <row r="2" spans="3:25">
      <c r="M2"/>
      <c r="N2"/>
      <c r="O2"/>
      <c r="P2"/>
      <c r="Q2"/>
      <c r="R2"/>
      <c r="S2"/>
      <c r="Y2" s="69"/>
    </row>
    <row r="3" spans="3:25" ht="15">
      <c r="C3" s="1" t="s">
        <v>24</v>
      </c>
      <c r="D3" s="1" t="s">
        <v>158</v>
      </c>
      <c r="E3" s="1" t="s">
        <v>89</v>
      </c>
      <c r="G3" s="13" t="str">
        <f t="array" ref="G3:S5">TRANSPOSE(C3:E15)</f>
        <v>Месяц</v>
      </c>
      <c r="H3" s="67" t="str">
        <v>Январь</v>
      </c>
      <c r="I3" s="67" t="str">
        <v>Февраль</v>
      </c>
      <c r="J3" s="67" t="str">
        <v>Март</v>
      </c>
      <c r="K3" s="67" t="str">
        <v>Апрель</v>
      </c>
      <c r="L3" s="67" t="str">
        <v>Май</v>
      </c>
      <c r="M3" s="67" t="str">
        <v>Июнь</v>
      </c>
      <c r="N3" s="67" t="str">
        <v>Июль</v>
      </c>
      <c r="O3" s="67" t="str">
        <v>Август</v>
      </c>
      <c r="P3" s="67" t="str">
        <v>Сентябрь</v>
      </c>
      <c r="Q3" s="67" t="str">
        <v>Октябрь</v>
      </c>
      <c r="R3" s="67" t="str">
        <v>Ноябрь</v>
      </c>
      <c r="S3" s="67" t="str">
        <v>Декабрь</v>
      </c>
    </row>
    <row r="4" spans="3:25">
      <c r="C4" s="35" t="s">
        <v>26</v>
      </c>
      <c r="D4" s="13">
        <v>2000</v>
      </c>
      <c r="E4" s="13">
        <v>807160</v>
      </c>
      <c r="G4" s="67" t="str">
        <v>Заказов</v>
      </c>
      <c r="H4" s="67">
        <v>2000</v>
      </c>
      <c r="I4" s="67">
        <v>3000</v>
      </c>
      <c r="J4" s="67">
        <v>5000</v>
      </c>
      <c r="K4" s="67">
        <v>4000</v>
      </c>
      <c r="L4" s="67">
        <v>4500</v>
      </c>
      <c r="M4" s="67">
        <v>3800</v>
      </c>
      <c r="N4" s="67">
        <v>3600</v>
      </c>
      <c r="O4" s="67">
        <v>4900</v>
      </c>
      <c r="P4" s="67">
        <v>5000</v>
      </c>
      <c r="Q4" s="67">
        <v>2500</v>
      </c>
      <c r="R4" s="67">
        <v>2000</v>
      </c>
      <c r="S4" s="67">
        <v>3500</v>
      </c>
    </row>
    <row r="5" spans="3:25">
      <c r="C5" s="35" t="s">
        <v>27</v>
      </c>
      <c r="D5" s="13">
        <v>3000</v>
      </c>
      <c r="E5" s="13">
        <v>730140</v>
      </c>
      <c r="G5" s="67" t="str">
        <v>Сумма</v>
      </c>
      <c r="H5" s="67">
        <v>807160</v>
      </c>
      <c r="I5" s="67">
        <v>730140</v>
      </c>
      <c r="J5" s="67">
        <v>970750</v>
      </c>
      <c r="K5" s="67">
        <v>984640</v>
      </c>
      <c r="L5" s="67">
        <v>3150900</v>
      </c>
      <c r="M5" s="67">
        <v>3134468</v>
      </c>
      <c r="N5" s="67">
        <v>2143908</v>
      </c>
      <c r="O5" s="67">
        <v>2099405</v>
      </c>
      <c r="P5" s="67">
        <v>2276800</v>
      </c>
      <c r="Q5" s="67">
        <v>1423550</v>
      </c>
      <c r="R5" s="67">
        <v>1101200</v>
      </c>
      <c r="S5" s="67">
        <v>2614815</v>
      </c>
    </row>
    <row r="6" spans="3:25">
      <c r="C6" s="35" t="s">
        <v>28</v>
      </c>
      <c r="D6" s="13">
        <v>5000</v>
      </c>
      <c r="E6" s="13">
        <v>970750</v>
      </c>
    </row>
    <row r="7" spans="3:25">
      <c r="C7" s="35" t="s">
        <v>29</v>
      </c>
      <c r="D7" s="13">
        <v>4000</v>
      </c>
      <c r="E7" s="13">
        <v>984640</v>
      </c>
    </row>
    <row r="8" spans="3:25">
      <c r="C8" s="35" t="s">
        <v>30</v>
      </c>
      <c r="D8" s="13">
        <v>4500</v>
      </c>
      <c r="E8" s="13">
        <v>3150900</v>
      </c>
    </row>
    <row r="9" spans="3:25">
      <c r="C9" s="35" t="s">
        <v>31</v>
      </c>
      <c r="D9" s="13">
        <v>3800</v>
      </c>
      <c r="E9" s="13">
        <v>3134468</v>
      </c>
    </row>
    <row r="10" spans="3:25">
      <c r="C10" s="35" t="s">
        <v>32</v>
      </c>
      <c r="D10" s="13">
        <v>3600</v>
      </c>
      <c r="E10" s="13">
        <v>2143908</v>
      </c>
    </row>
    <row r="11" spans="3:25">
      <c r="C11" s="35" t="s">
        <v>33</v>
      </c>
      <c r="D11" s="13">
        <v>4900</v>
      </c>
      <c r="E11" s="13">
        <v>2099405</v>
      </c>
    </row>
    <row r="12" spans="3:25">
      <c r="C12" s="35" t="s">
        <v>34</v>
      </c>
      <c r="D12" s="13">
        <v>5000</v>
      </c>
      <c r="E12" s="13">
        <v>2276800</v>
      </c>
    </row>
    <row r="13" spans="3:25">
      <c r="C13" s="35" t="s">
        <v>35</v>
      </c>
      <c r="D13" s="13">
        <v>2500</v>
      </c>
      <c r="E13" s="13">
        <v>1423550</v>
      </c>
      <c r="G13" s="13"/>
    </row>
    <row r="14" spans="3:25">
      <c r="C14" s="35" t="s">
        <v>36</v>
      </c>
      <c r="D14" s="13">
        <v>2000</v>
      </c>
      <c r="E14" s="13">
        <v>1101200</v>
      </c>
    </row>
    <row r="15" spans="3:25">
      <c r="C15" s="35" t="s">
        <v>37</v>
      </c>
      <c r="D15" s="13">
        <v>3500</v>
      </c>
      <c r="E15" s="13">
        <v>2614815</v>
      </c>
    </row>
    <row r="20" spans="3:5">
      <c r="C20" s="71"/>
      <c r="D20" s="71"/>
      <c r="E20" s="71"/>
    </row>
    <row r="21" spans="3:5">
      <c r="C21" s="70"/>
      <c r="D21" s="71"/>
      <c r="E21" s="71"/>
    </row>
    <row r="22" spans="3:5">
      <c r="C22" s="71"/>
      <c r="D22" s="71"/>
      <c r="E22" s="71"/>
    </row>
    <row r="23" spans="3:5">
      <c r="C23" s="71"/>
      <c r="D23" s="71"/>
      <c r="E23" s="71"/>
    </row>
    <row r="24" spans="3:5">
      <c r="C24" s="71"/>
      <c r="D24" s="71"/>
      <c r="E24" s="71"/>
    </row>
    <row r="25" spans="3:5">
      <c r="C25" s="71"/>
      <c r="D25" s="71"/>
      <c r="E25" s="71"/>
    </row>
    <row r="26" spans="3:5">
      <c r="C26" s="71"/>
      <c r="D26" s="71"/>
      <c r="E26" s="71"/>
    </row>
    <row r="27" spans="3:5">
      <c r="C27" s="71"/>
      <c r="D27" s="71"/>
      <c r="E27" s="71"/>
    </row>
    <row r="28" spans="3:5">
      <c r="C28" s="71"/>
      <c r="D28" s="71"/>
      <c r="E28" s="71"/>
    </row>
    <row r="29" spans="3:5">
      <c r="C29" s="71"/>
      <c r="D29" s="71"/>
      <c r="E29" s="71"/>
    </row>
    <row r="30" spans="3:5">
      <c r="C30" s="71"/>
      <c r="D30" s="71"/>
      <c r="E30" s="71"/>
    </row>
    <row r="31" spans="3:5">
      <c r="C31" s="71"/>
      <c r="D31" s="71"/>
      <c r="E31" s="71"/>
    </row>
    <row r="32" spans="3:5">
      <c r="C32" s="71"/>
      <c r="D32" s="71"/>
      <c r="E32" s="71"/>
    </row>
    <row r="33" spans="3:5">
      <c r="C33" s="71"/>
      <c r="D33" s="71"/>
      <c r="E33" s="71"/>
    </row>
    <row r="34" spans="3:5">
      <c r="C34" s="71"/>
      <c r="D34" s="71"/>
      <c r="E34" s="71"/>
    </row>
    <row r="35" spans="3:5">
      <c r="C35" s="71"/>
      <c r="D35" s="71"/>
      <c r="E35" s="71"/>
    </row>
    <row r="36" spans="3:5">
      <c r="C36" s="71"/>
      <c r="D36" s="71"/>
      <c r="E36" s="71"/>
    </row>
    <row r="37" spans="3:5">
      <c r="C37" s="71"/>
      <c r="D37" s="71"/>
      <c r="E37" s="71"/>
    </row>
    <row r="38" spans="3:5">
      <c r="C38" s="71"/>
      <c r="D38" s="71"/>
      <c r="E38" s="71"/>
    </row>
    <row r="39" spans="3:5">
      <c r="C39" s="71"/>
      <c r="D39" s="71"/>
      <c r="E39" s="71"/>
    </row>
    <row r="40" spans="3:5">
      <c r="C40" s="71"/>
      <c r="D40" s="71"/>
      <c r="E40" s="71"/>
    </row>
    <row r="41" spans="3:5">
      <c r="C41" s="71"/>
      <c r="D41" s="71"/>
      <c r="E41" s="71"/>
    </row>
    <row r="42" spans="3:5">
      <c r="C42" s="71"/>
      <c r="D42" s="71"/>
      <c r="E42" s="71"/>
    </row>
    <row r="43" spans="3:5">
      <c r="C43" s="71"/>
      <c r="D43" s="71"/>
      <c r="E43" s="71"/>
    </row>
    <row r="44" spans="3:5">
      <c r="C44" s="71"/>
      <c r="D44" s="71"/>
      <c r="E44" s="71"/>
    </row>
    <row r="45" spans="3:5">
      <c r="C45" s="71"/>
      <c r="D45" s="71"/>
      <c r="E45" s="71"/>
    </row>
    <row r="46" spans="3:5">
      <c r="C46" s="71"/>
      <c r="D46" s="71"/>
      <c r="E46" s="71"/>
    </row>
    <row r="47" spans="3:5">
      <c r="C47" s="71"/>
      <c r="D47" s="71"/>
      <c r="E47" s="71"/>
    </row>
    <row r="48" spans="3:5">
      <c r="C48" s="71"/>
      <c r="D48" s="71"/>
      <c r="E48" s="71"/>
    </row>
    <row r="49" spans="3:5">
      <c r="C49" s="71"/>
      <c r="D49" s="71"/>
      <c r="E49" s="71"/>
    </row>
    <row r="50" spans="3:5">
      <c r="C50" s="71"/>
      <c r="D50" s="71"/>
      <c r="E50" s="71"/>
    </row>
    <row r="51" spans="3:5">
      <c r="C51" s="71"/>
      <c r="D51" s="71"/>
      <c r="E51" s="71"/>
    </row>
    <row r="52" spans="3:5">
      <c r="C52" s="71"/>
      <c r="D52" s="71"/>
      <c r="E52" s="71"/>
    </row>
    <row r="53" spans="3:5">
      <c r="C53" s="71"/>
      <c r="D53" s="71"/>
      <c r="E53" s="71"/>
    </row>
    <row r="54" spans="3:5">
      <c r="C54" s="71"/>
      <c r="D54" s="71"/>
      <c r="E54" s="71"/>
    </row>
    <row r="55" spans="3:5">
      <c r="C55" s="71"/>
      <c r="D55" s="71"/>
      <c r="E55" s="71"/>
    </row>
    <row r="56" spans="3:5">
      <c r="C56" s="71"/>
      <c r="D56" s="71"/>
      <c r="E56" s="71"/>
    </row>
    <row r="57" spans="3:5">
      <c r="C57" s="71"/>
      <c r="D57" s="71"/>
      <c r="E57" s="71"/>
    </row>
    <row r="58" spans="3:5">
      <c r="C58" s="71"/>
      <c r="D58" s="71"/>
      <c r="E58" s="71"/>
    </row>
  </sheetData>
  <conditionalFormatting sqref="D4:D12">
    <cfRule type="expression" dxfId="1" priority="32">
      <formula>AND(#REF!=$C$4,#REF!=$C$5)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D60093"/>
  </sheetPr>
  <dimension ref="A1:L13"/>
  <sheetViews>
    <sheetView showGridLines="0" zoomScaleNormal="100" workbookViewId="0">
      <selection activeCell="A5" sqref="A5"/>
    </sheetView>
  </sheetViews>
  <sheetFormatPr baseColWidth="10" defaultColWidth="9.1640625" defaultRowHeight="18"/>
  <cols>
    <col min="1" max="1" width="23.6640625" style="38" bestFit="1" customWidth="1"/>
    <col min="2" max="2" width="10" style="38" customWidth="1"/>
    <col min="3" max="3" width="8.5" style="38" customWidth="1"/>
    <col min="4" max="4" width="7.1640625" style="38" customWidth="1"/>
    <col min="5" max="5" width="11.5" style="38" bestFit="1" customWidth="1"/>
    <col min="6" max="10" width="13.83203125" style="38" bestFit="1" customWidth="1"/>
    <col min="11" max="11" width="9.1640625" style="38"/>
    <col min="12" max="12" width="43.83203125" style="38" bestFit="1" customWidth="1"/>
    <col min="13" max="16384" width="9.1640625" style="38"/>
  </cols>
  <sheetData>
    <row r="1" spans="1:12" ht="20" thickTop="1" thickBot="1">
      <c r="A1" s="36" t="s">
        <v>160</v>
      </c>
      <c r="B1" s="37">
        <v>1</v>
      </c>
      <c r="E1" s="44" t="s">
        <v>277</v>
      </c>
      <c r="F1" s="45" t="s">
        <v>272</v>
      </c>
      <c r="G1" s="45" t="s">
        <v>273</v>
      </c>
      <c r="H1" s="45" t="s">
        <v>274</v>
      </c>
      <c r="I1" s="45" t="s">
        <v>275</v>
      </c>
      <c r="J1" s="45" t="s">
        <v>276</v>
      </c>
    </row>
    <row r="2" spans="1:12" ht="19" thickTop="1">
      <c r="A2" s="36" t="s">
        <v>278</v>
      </c>
      <c r="B2" s="37">
        <v>1</v>
      </c>
      <c r="E2" s="112" t="s">
        <v>280</v>
      </c>
      <c r="F2" s="39">
        <v>1427</v>
      </c>
      <c r="G2" s="40">
        <v>79949</v>
      </c>
      <c r="H2" s="41">
        <v>117045</v>
      </c>
      <c r="I2" s="41">
        <v>41775</v>
      </c>
      <c r="J2" s="41">
        <v>28802</v>
      </c>
    </row>
    <row r="3" spans="1:12">
      <c r="A3" s="36" t="s">
        <v>162</v>
      </c>
      <c r="B3" s="37">
        <v>1</v>
      </c>
      <c r="E3" s="113" t="s">
        <v>281</v>
      </c>
      <c r="F3" s="39">
        <v>98738</v>
      </c>
      <c r="G3" s="41">
        <v>72792</v>
      </c>
      <c r="H3" s="41">
        <v>8573</v>
      </c>
      <c r="I3" s="41">
        <v>26153</v>
      </c>
      <c r="J3" s="41">
        <v>89185</v>
      </c>
    </row>
    <row r="4" spans="1:12">
      <c r="A4" s="36" t="s">
        <v>279</v>
      </c>
      <c r="B4" s="37">
        <v>1</v>
      </c>
      <c r="E4" s="113" t="s">
        <v>282</v>
      </c>
      <c r="F4" s="41">
        <v>36769</v>
      </c>
      <c r="G4" s="41">
        <v>9509</v>
      </c>
      <c r="H4" s="41">
        <v>79236</v>
      </c>
      <c r="I4" s="41">
        <v>16909</v>
      </c>
      <c r="J4" s="41">
        <v>113475</v>
      </c>
    </row>
    <row r="5" spans="1:12">
      <c r="E5" s="113" t="s">
        <v>283</v>
      </c>
      <c r="F5" s="41">
        <v>27893</v>
      </c>
      <c r="G5" s="41">
        <v>28848</v>
      </c>
      <c r="H5" s="41">
        <v>5065</v>
      </c>
      <c r="I5" s="41">
        <v>54217</v>
      </c>
      <c r="J5" s="41">
        <v>87570</v>
      </c>
    </row>
    <row r="6" spans="1:12">
      <c r="A6" s="42" t="s">
        <v>89</v>
      </c>
      <c r="B6" s="37"/>
      <c r="E6" s="113" t="s">
        <v>284</v>
      </c>
      <c r="F6" s="41">
        <v>13061</v>
      </c>
      <c r="G6" s="41">
        <v>14546</v>
      </c>
      <c r="H6" s="41">
        <v>116891</v>
      </c>
      <c r="I6" s="41">
        <v>47009</v>
      </c>
      <c r="J6" s="41">
        <v>120764</v>
      </c>
      <c r="L6" s="87" t="s">
        <v>177</v>
      </c>
    </row>
    <row r="7" spans="1:12">
      <c r="E7" s="113" t="s">
        <v>285</v>
      </c>
      <c r="F7" s="41">
        <v>75093</v>
      </c>
      <c r="G7" s="41">
        <v>71215</v>
      </c>
      <c r="H7" s="41">
        <v>83268</v>
      </c>
      <c r="I7" s="41">
        <v>123080</v>
      </c>
      <c r="J7" s="41">
        <v>41553</v>
      </c>
    </row>
    <row r="8" spans="1:12">
      <c r="A8" s="42" t="s">
        <v>292</v>
      </c>
      <c r="B8" s="37"/>
      <c r="E8" s="113" t="s">
        <v>286</v>
      </c>
      <c r="F8" s="41">
        <v>88792</v>
      </c>
      <c r="G8" s="41">
        <v>109488</v>
      </c>
      <c r="H8" s="41">
        <v>76453</v>
      </c>
      <c r="I8" s="41">
        <v>12625</v>
      </c>
      <c r="J8" s="41">
        <v>54568</v>
      </c>
      <c r="L8" s="87" t="s">
        <v>178</v>
      </c>
    </row>
    <row r="9" spans="1:12">
      <c r="E9" s="113" t="s">
        <v>287</v>
      </c>
      <c r="F9" s="41">
        <v>24529</v>
      </c>
      <c r="G9" s="41">
        <v>8519</v>
      </c>
      <c r="H9" s="41">
        <v>16413</v>
      </c>
      <c r="I9" s="41">
        <v>41507</v>
      </c>
      <c r="J9" s="41">
        <v>46537</v>
      </c>
    </row>
    <row r="10" spans="1:12">
      <c r="E10" s="113" t="s">
        <v>288</v>
      </c>
      <c r="F10" s="41">
        <v>43937</v>
      </c>
      <c r="G10" s="41">
        <v>112193</v>
      </c>
      <c r="H10" s="41">
        <v>44191</v>
      </c>
      <c r="I10" s="41">
        <v>76365</v>
      </c>
      <c r="J10" s="41">
        <v>91200</v>
      </c>
    </row>
    <row r="11" spans="1:12">
      <c r="E11" s="113" t="s">
        <v>289</v>
      </c>
      <c r="F11" s="41">
        <v>2259</v>
      </c>
      <c r="G11" s="41">
        <v>71351</v>
      </c>
      <c r="H11" s="41">
        <v>104324</v>
      </c>
      <c r="I11" s="41">
        <v>57700</v>
      </c>
      <c r="J11" s="41">
        <v>101725</v>
      </c>
    </row>
    <row r="12" spans="1:12">
      <c r="A12" s="43"/>
      <c r="B12" s="43"/>
      <c r="E12" s="113" t="s">
        <v>290</v>
      </c>
      <c r="F12" s="41">
        <v>113421</v>
      </c>
      <c r="G12" s="41">
        <v>117952</v>
      </c>
      <c r="H12" s="41">
        <v>49492</v>
      </c>
      <c r="I12" s="41">
        <v>12458</v>
      </c>
      <c r="J12" s="41">
        <v>78795</v>
      </c>
    </row>
    <row r="13" spans="1:12">
      <c r="E13" s="113" t="s">
        <v>291</v>
      </c>
      <c r="F13" s="41">
        <v>19785</v>
      </c>
      <c r="G13" s="41">
        <v>86852</v>
      </c>
      <c r="H13" s="41">
        <v>59849</v>
      </c>
      <c r="I13" s="41">
        <v>27685</v>
      </c>
      <c r="J13" s="41">
        <v>120126</v>
      </c>
    </row>
  </sheetData>
  <conditionalFormatting sqref="F2:J13">
    <cfRule type="expression" dxfId="0" priority="41">
      <formula>AND(ROW()-1&gt;=$B$1,ROW()&lt;=$B$1+$B$3,COLUMN()-5&gt;=$B$2,COLUMN()-5&lt;=$B$2+$B$4-1)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51" r:id="rId3" name="Spinner 15">
              <controlPr defaultSize="0" autoPict="0">
                <anchor moveWithCells="1" sizeWithCells="1">
                  <from>
                    <xdr:col>2</xdr:col>
                    <xdr:colOff>12700</xdr:colOff>
                    <xdr:row>0</xdr:row>
                    <xdr:rowOff>241300</xdr:rowOff>
                  </from>
                  <to>
                    <xdr:col>2</xdr:col>
                    <xdr:colOff>254000</xdr:colOff>
                    <xdr:row>1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2" r:id="rId4" name="Spinner 16">
              <controlPr defaultSize="0" autoPict="0">
                <anchor moveWithCells="1" sizeWithCells="1">
                  <from>
                    <xdr:col>2</xdr:col>
                    <xdr:colOff>12700</xdr:colOff>
                    <xdr:row>2</xdr:row>
                    <xdr:rowOff>12700</xdr:rowOff>
                  </from>
                  <to>
                    <xdr:col>2</xdr:col>
                    <xdr:colOff>254000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3" r:id="rId5" name="Spinner 17">
              <controlPr defaultSize="0" autoPict="0">
                <anchor moveWithCells="1" sizeWithCells="1">
                  <from>
                    <xdr:col>2</xdr:col>
                    <xdr:colOff>25400</xdr:colOff>
                    <xdr:row>3</xdr:row>
                    <xdr:rowOff>25400</xdr:rowOff>
                  </from>
                  <to>
                    <xdr:col>2</xdr:col>
                    <xdr:colOff>254000</xdr:colOff>
                    <xdr:row>3</xdr:row>
                    <xdr:rowOff>215900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4" r:id="rId6" name="Spinner 18">
              <controlPr defaultSize="0" autoPict="0">
                <anchor moveWithCells="1" sizeWithCells="1">
                  <from>
                    <xdr:col>2</xdr:col>
                    <xdr:colOff>0</xdr:colOff>
                    <xdr:row>0</xdr:row>
                    <xdr:rowOff>25400</xdr:rowOff>
                  </from>
                  <to>
                    <xdr:col>2</xdr:col>
                    <xdr:colOff>254000</xdr:colOff>
                    <xdr:row>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1 формулы массива (1)</vt:lpstr>
      <vt:lpstr>1 формулы массива (2)</vt:lpstr>
      <vt:lpstr>1 формулы массива (3)</vt:lpstr>
      <vt:lpstr>1 формулы массива (4)</vt:lpstr>
      <vt:lpstr>1 формулы массива (5)</vt:lpstr>
      <vt:lpstr>1 массив констант</vt:lpstr>
      <vt:lpstr>2 ПОИСКПОЗ+ИНДЕКС (однокрит)</vt:lpstr>
      <vt:lpstr>2 ПОИСКПОЗ+ИНДЕКС (многокрит)</vt:lpstr>
      <vt:lpstr>3 ДВССЫЛ (1)</vt:lpstr>
      <vt:lpstr>3 ДВССЫЛ (2)</vt:lpstr>
      <vt:lpstr>3 ДВССЫЛ (3)</vt:lpstr>
      <vt:lpstr>ВЛАДИВОСТОК</vt:lpstr>
      <vt:lpstr>МОСКВА</vt:lpstr>
      <vt:lpstr>МУРМАНСК</vt:lpstr>
      <vt:lpstr>СОЧИ</vt:lpstr>
      <vt:lpstr>4 ДВССЫЛ (список)</vt:lpstr>
      <vt:lpstr>5 ТРАНСП</vt:lpstr>
      <vt:lpstr>6 СМЕЩ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Новиков</cp:lastModifiedBy>
  <dcterms:created xsi:type="dcterms:W3CDTF">2006-07-26T19:53:09Z</dcterms:created>
  <dcterms:modified xsi:type="dcterms:W3CDTF">2021-10-31T12:07:49Z</dcterms:modified>
</cp:coreProperties>
</file>