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theme/themeOverride10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8915" windowHeight="11760" activeTab="5"/>
  </bookViews>
  <sheets>
    <sheet name="re-finding times" sheetId="8" r:id="rId1"/>
    <sheet name="Testuser" sheetId="6" r:id="rId2"/>
    <sheet name="Groups" sheetId="3" r:id="rId3"/>
    <sheet name="Metriken" sheetId="4" r:id="rId4"/>
    <sheet name="Group 1 vs 2 re-finding" sheetId="5" r:id="rId5"/>
    <sheet name="Gender re-finding" sheetId="10" r:id="rId6"/>
    <sheet name="tagging re-finding" sheetId="11" r:id="rId7"/>
    <sheet name="Platform re-finding" sheetId="12" r:id="rId8"/>
    <sheet name="Studies re-finding" sheetId="13" r:id="rId9"/>
  </sheets>
  <definedNames>
    <definedName name="_xlnm._FilterDatabase" localSheetId="5" hidden="1">'Gender re-finding'!$A$2:$D$26</definedName>
    <definedName name="_xlnm._FilterDatabase" localSheetId="7" hidden="1">'Platform re-finding'!$A$2:$F$36</definedName>
    <definedName name="_xlnm._FilterDatabase" localSheetId="8" hidden="1">'Studies re-finding'!$A$62:$C$84</definedName>
    <definedName name="_xlnm._FilterDatabase" localSheetId="6" hidden="1">'tagging re-finding'!$A$2:$E$26</definedName>
    <definedName name="_xlnm._FilterDatabase" localSheetId="1">Testuser!$A$1:$AH$25</definedName>
  </definedNames>
  <calcPr calcId="145621"/>
</workbook>
</file>

<file path=xl/calcChain.xml><?xml version="1.0" encoding="utf-8"?>
<calcChain xmlns="http://schemas.openxmlformats.org/spreadsheetml/2006/main">
  <c r="G41" i="10" l="1"/>
  <c r="G36" i="10"/>
  <c r="K56" i="8" l="1"/>
  <c r="K55" i="8"/>
  <c r="F55" i="8"/>
  <c r="F54" i="8"/>
  <c r="B54" i="13"/>
  <c r="B55" i="13"/>
  <c r="B56" i="13"/>
  <c r="B53" i="13"/>
  <c r="B3" i="5"/>
  <c r="K69" i="13"/>
  <c r="K72" i="13"/>
  <c r="K64" i="13"/>
  <c r="K67" i="13"/>
  <c r="K68" i="13"/>
  <c r="K63" i="13"/>
  <c r="K70" i="13"/>
  <c r="K66" i="13"/>
  <c r="K65" i="13"/>
  <c r="K82" i="13"/>
  <c r="K83" i="13"/>
  <c r="K79" i="13"/>
  <c r="K81" i="13"/>
  <c r="K84" i="13"/>
  <c r="K74" i="13"/>
  <c r="K75" i="13"/>
  <c r="K78" i="13"/>
  <c r="K76" i="13"/>
  <c r="K85" i="13"/>
  <c r="K77" i="13"/>
  <c r="K80" i="13"/>
  <c r="K71" i="13"/>
  <c r="D70" i="13"/>
  <c r="D65" i="13"/>
  <c r="D69" i="13"/>
  <c r="D63" i="13"/>
  <c r="D68" i="13"/>
  <c r="D66" i="13"/>
  <c r="D72" i="13"/>
  <c r="D67" i="13"/>
  <c r="D71" i="13"/>
  <c r="D74" i="13"/>
  <c r="D77" i="13"/>
  <c r="D76" i="13"/>
  <c r="D75" i="13"/>
  <c r="D84" i="13"/>
  <c r="D81" i="13"/>
  <c r="D79" i="13"/>
  <c r="D80" i="13"/>
  <c r="D83" i="13"/>
  <c r="D82" i="13"/>
  <c r="D78" i="13"/>
  <c r="D64" i="13"/>
  <c r="I65" i="13"/>
  <c r="I85" i="13"/>
  <c r="I77" i="13"/>
  <c r="I80" i="13"/>
  <c r="B83" i="13"/>
  <c r="B82" i="13"/>
  <c r="B78" i="13"/>
  <c r="B35" i="13"/>
  <c r="C35" i="13"/>
  <c r="B36" i="13"/>
  <c r="C36" i="13"/>
  <c r="B37" i="13"/>
  <c r="I69" i="13" s="1"/>
  <c r="C37" i="13"/>
  <c r="B38" i="13"/>
  <c r="G47" i="13" s="1"/>
  <c r="F65" i="13" s="1"/>
  <c r="I83" i="13"/>
  <c r="C38" i="13"/>
  <c r="B39" i="13"/>
  <c r="G37" i="13" s="1"/>
  <c r="C39" i="13"/>
  <c r="B40" i="13"/>
  <c r="C40" i="13"/>
  <c r="B41" i="13"/>
  <c r="C41" i="13"/>
  <c r="J79" i="13" s="1"/>
  <c r="B42" i="13"/>
  <c r="C42" i="13"/>
  <c r="B43" i="13"/>
  <c r="G39" i="13"/>
  <c r="C43" i="13"/>
  <c r="J67" i="13" s="1"/>
  <c r="B44" i="13"/>
  <c r="C44" i="13"/>
  <c r="B45" i="13"/>
  <c r="G50" i="13"/>
  <c r="C45" i="13"/>
  <c r="J84" i="13" s="1"/>
  <c r="B46" i="13"/>
  <c r="C46" i="13"/>
  <c r="B47" i="13"/>
  <c r="C47" i="13"/>
  <c r="B48" i="13"/>
  <c r="G41" i="13"/>
  <c r="C48" i="13"/>
  <c r="B49" i="13"/>
  <c r="C49" i="13"/>
  <c r="B50" i="13"/>
  <c r="C50" i="13"/>
  <c r="B51" i="13"/>
  <c r="G43" i="13" s="1"/>
  <c r="C51" i="13"/>
  <c r="B52" i="13"/>
  <c r="C52" i="13"/>
  <c r="H54" i="13" s="1"/>
  <c r="G44" i="13"/>
  <c r="C53" i="13"/>
  <c r="H44" i="13" s="1"/>
  <c r="G55" i="13"/>
  <c r="C54" i="13"/>
  <c r="G56" i="13"/>
  <c r="C55" i="13"/>
  <c r="G57" i="13"/>
  <c r="C56" i="13"/>
  <c r="H57" i="13" s="1"/>
  <c r="C34" i="13"/>
  <c r="B34" i="13"/>
  <c r="G43" i="12"/>
  <c r="B82" i="12" s="1"/>
  <c r="H43" i="12"/>
  <c r="H91" i="12"/>
  <c r="G44" i="12"/>
  <c r="B87" i="12"/>
  <c r="H44" i="12"/>
  <c r="H96" i="12" s="1"/>
  <c r="G45" i="12"/>
  <c r="H45" i="12"/>
  <c r="G46" i="12"/>
  <c r="B80" i="12"/>
  <c r="H46" i="12"/>
  <c r="H81" i="12" s="1"/>
  <c r="G47" i="12"/>
  <c r="B86" i="12"/>
  <c r="H47" i="12"/>
  <c r="H87" i="12"/>
  <c r="G48" i="12"/>
  <c r="B83" i="12" s="1"/>
  <c r="H48" i="12"/>
  <c r="H90" i="12"/>
  <c r="G49" i="12"/>
  <c r="B96" i="12"/>
  <c r="H49" i="12"/>
  <c r="H83" i="12" s="1"/>
  <c r="G50" i="12"/>
  <c r="B94" i="12"/>
  <c r="H50" i="12"/>
  <c r="H80" i="12"/>
  <c r="G51" i="12"/>
  <c r="B85" i="12" s="1"/>
  <c r="H51" i="12"/>
  <c r="H95" i="12"/>
  <c r="G52" i="12"/>
  <c r="H52" i="12"/>
  <c r="G53" i="12"/>
  <c r="B92" i="12" s="1"/>
  <c r="H53" i="12"/>
  <c r="H89" i="12"/>
  <c r="G54" i="12"/>
  <c r="B93" i="12"/>
  <c r="H54" i="12"/>
  <c r="H86" i="12" s="1"/>
  <c r="G55" i="12"/>
  <c r="H55" i="12"/>
  <c r="G56" i="12"/>
  <c r="B89" i="12"/>
  <c r="H56" i="12"/>
  <c r="H84" i="12" s="1"/>
  <c r="G57" i="12"/>
  <c r="B95" i="12"/>
  <c r="H57" i="12"/>
  <c r="H92" i="12"/>
  <c r="G58" i="12"/>
  <c r="B88" i="12" s="1"/>
  <c r="H58" i="12"/>
  <c r="H94" i="12"/>
  <c r="H42" i="12"/>
  <c r="H93" i="12"/>
  <c r="G42" i="12"/>
  <c r="B84" i="12" s="1"/>
  <c r="B43" i="12"/>
  <c r="B68" i="12"/>
  <c r="C43" i="12"/>
  <c r="B44" i="12"/>
  <c r="B64" i="12"/>
  <c r="C44" i="12"/>
  <c r="H69" i="12"/>
  <c r="B45" i="12"/>
  <c r="C45" i="12"/>
  <c r="H74" i="12"/>
  <c r="B46" i="12"/>
  <c r="B67" i="12" s="1"/>
  <c r="C46" i="12"/>
  <c r="H78" i="12"/>
  <c r="B47" i="12"/>
  <c r="B69" i="12"/>
  <c r="C47" i="12"/>
  <c r="H70" i="12" s="1"/>
  <c r="B48" i="12"/>
  <c r="B66" i="12"/>
  <c r="C48" i="12"/>
  <c r="H73" i="12"/>
  <c r="B49" i="12"/>
  <c r="B65" i="12" s="1"/>
  <c r="C49" i="12"/>
  <c r="H75" i="12"/>
  <c r="B50" i="12"/>
  <c r="B72" i="12"/>
  <c r="C50" i="12"/>
  <c r="H63" i="12" s="1"/>
  <c r="E68" i="12" s="1"/>
  <c r="B51" i="12"/>
  <c r="C51" i="12"/>
  <c r="B52" i="12"/>
  <c r="B70" i="12"/>
  <c r="C52" i="12"/>
  <c r="H67" i="12" s="1"/>
  <c r="B53" i="12"/>
  <c r="B73" i="12"/>
  <c r="C53" i="12"/>
  <c r="H64" i="12"/>
  <c r="B54" i="12"/>
  <c r="C54" i="12"/>
  <c r="H77" i="12"/>
  <c r="B55" i="12"/>
  <c r="C55" i="12"/>
  <c r="B56" i="12"/>
  <c r="B76" i="12"/>
  <c r="C56" i="12"/>
  <c r="H65" i="12"/>
  <c r="B57" i="12"/>
  <c r="C57" i="12"/>
  <c r="B58" i="12"/>
  <c r="B74" i="12"/>
  <c r="C58" i="12"/>
  <c r="H71" i="12"/>
  <c r="B42" i="12"/>
  <c r="B63" i="12" s="1"/>
  <c r="C42" i="12"/>
  <c r="H76" i="12"/>
  <c r="B4" i="12"/>
  <c r="C4" i="12"/>
  <c r="B5" i="12"/>
  <c r="C5" i="12"/>
  <c r="B6" i="12"/>
  <c r="C6" i="12"/>
  <c r="B7" i="12"/>
  <c r="C7" i="12"/>
  <c r="B8" i="12"/>
  <c r="C8" i="12"/>
  <c r="B9" i="12"/>
  <c r="C9" i="12"/>
  <c r="B10" i="12"/>
  <c r="C10" i="12"/>
  <c r="B11" i="12"/>
  <c r="C11" i="12"/>
  <c r="B12" i="12"/>
  <c r="C12" i="12"/>
  <c r="B13" i="12"/>
  <c r="C13" i="12"/>
  <c r="B14" i="12"/>
  <c r="C14" i="12"/>
  <c r="B15" i="12"/>
  <c r="C15" i="12"/>
  <c r="B16" i="12"/>
  <c r="C16" i="12"/>
  <c r="B17" i="12"/>
  <c r="C17" i="12"/>
  <c r="B18" i="12"/>
  <c r="C18" i="12"/>
  <c r="B19" i="12"/>
  <c r="C19" i="12"/>
  <c r="B20" i="12"/>
  <c r="C20" i="12"/>
  <c r="B21" i="12"/>
  <c r="C21" i="12"/>
  <c r="B22" i="12"/>
  <c r="C22" i="12"/>
  <c r="B23" i="12"/>
  <c r="C23" i="12"/>
  <c r="B24" i="12"/>
  <c r="C24" i="12"/>
  <c r="B25" i="12"/>
  <c r="C25" i="12"/>
  <c r="B26" i="12"/>
  <c r="C26" i="12"/>
  <c r="B27" i="12"/>
  <c r="C27" i="12"/>
  <c r="B28" i="12"/>
  <c r="C28" i="12"/>
  <c r="B29" i="12"/>
  <c r="C29" i="12"/>
  <c r="B30" i="12"/>
  <c r="C30" i="12"/>
  <c r="B31" i="12"/>
  <c r="C31" i="12"/>
  <c r="B32" i="12"/>
  <c r="C32" i="12"/>
  <c r="B33" i="12"/>
  <c r="C33" i="12"/>
  <c r="B34" i="12"/>
  <c r="C34" i="12"/>
  <c r="B35" i="12"/>
  <c r="C35" i="12"/>
  <c r="B36" i="12"/>
  <c r="C36" i="12"/>
  <c r="C3" i="12"/>
  <c r="B3" i="12"/>
  <c r="B4" i="11"/>
  <c r="I21" i="11" s="1"/>
  <c r="B60" i="11" s="1"/>
  <c r="C4" i="11"/>
  <c r="J21" i="11" s="1"/>
  <c r="B5" i="11"/>
  <c r="I22" i="11"/>
  <c r="B56" i="11" s="1"/>
  <c r="C5" i="11"/>
  <c r="J22" i="11"/>
  <c r="J61" i="11" s="1"/>
  <c r="B6" i="11"/>
  <c r="I23" i="11"/>
  <c r="B55" i="11" s="1"/>
  <c r="C6" i="11"/>
  <c r="J23" i="11"/>
  <c r="J59" i="11" s="1"/>
  <c r="F46" i="11" s="1"/>
  <c r="B7" i="11"/>
  <c r="I4" i="11"/>
  <c r="C7" i="11"/>
  <c r="J4" i="11"/>
  <c r="J49" i="11"/>
  <c r="B8" i="11"/>
  <c r="I5" i="11"/>
  <c r="B43" i="11"/>
  <c r="C8" i="11"/>
  <c r="J5" i="11"/>
  <c r="J53" i="11"/>
  <c r="B9" i="11"/>
  <c r="I24" i="11"/>
  <c r="B54" i="11"/>
  <c r="C9" i="11"/>
  <c r="J24" i="11"/>
  <c r="J55" i="11"/>
  <c r="B10" i="11"/>
  <c r="I6" i="11"/>
  <c r="B44" i="11"/>
  <c r="C10" i="11"/>
  <c r="J6" i="11"/>
  <c r="J46" i="11"/>
  <c r="B11" i="11"/>
  <c r="I25" i="11"/>
  <c r="B59" i="11"/>
  <c r="C11" i="11"/>
  <c r="J25" i="11"/>
  <c r="J60" i="11"/>
  <c r="B12" i="11"/>
  <c r="I26" i="11"/>
  <c r="B58" i="11"/>
  <c r="C12" i="11"/>
  <c r="J26" i="11"/>
  <c r="J58" i="11"/>
  <c r="B13" i="11"/>
  <c r="I7" i="11"/>
  <c r="B41" i="11"/>
  <c r="C13" i="11"/>
  <c r="J7" i="11"/>
  <c r="J45" i="11"/>
  <c r="B14" i="11"/>
  <c r="I8" i="11"/>
  <c r="B42" i="11"/>
  <c r="C14" i="11"/>
  <c r="J8" i="11"/>
  <c r="J50" i="11"/>
  <c r="B15" i="11"/>
  <c r="I9" i="11"/>
  <c r="B51" i="11"/>
  <c r="C15" i="11"/>
  <c r="J9" i="11"/>
  <c r="J40" i="11"/>
  <c r="B16" i="11"/>
  <c r="I10" i="11"/>
  <c r="B47" i="11"/>
  <c r="C16" i="11"/>
  <c r="J10" i="11"/>
  <c r="J41" i="11"/>
  <c r="B17" i="11"/>
  <c r="I27" i="11"/>
  <c r="B63" i="11"/>
  <c r="C17" i="11"/>
  <c r="J27" i="11"/>
  <c r="J54" i="11"/>
  <c r="B18" i="11"/>
  <c r="I28" i="11"/>
  <c r="B57" i="11"/>
  <c r="C18" i="11"/>
  <c r="J28" i="11"/>
  <c r="J62" i="11"/>
  <c r="B19" i="11"/>
  <c r="I11" i="11"/>
  <c r="B46" i="11"/>
  <c r="C19" i="11"/>
  <c r="J11" i="11"/>
  <c r="J44" i="11"/>
  <c r="B20" i="11"/>
  <c r="I12" i="11"/>
  <c r="B48" i="11"/>
  <c r="C20" i="11"/>
  <c r="J12" i="11"/>
  <c r="J42" i="11"/>
  <c r="B21" i="11"/>
  <c r="I29" i="11"/>
  <c r="B62" i="11"/>
  <c r="C21" i="11"/>
  <c r="J29" i="11"/>
  <c r="J57" i="11"/>
  <c r="B22" i="11"/>
  <c r="I30" i="11"/>
  <c r="B61" i="11"/>
  <c r="C22" i="11"/>
  <c r="J30" i="11"/>
  <c r="J56" i="11"/>
  <c r="B23" i="11"/>
  <c r="I13" i="11"/>
  <c r="C23" i="11"/>
  <c r="J13" i="11" s="1"/>
  <c r="J52" i="11" s="1"/>
  <c r="B24" i="11"/>
  <c r="I14" i="11" s="1"/>
  <c r="B50" i="11" s="1"/>
  <c r="C24" i="11"/>
  <c r="J14" i="11" s="1"/>
  <c r="J43" i="11" s="1"/>
  <c r="B25" i="11"/>
  <c r="I15" i="11" s="1"/>
  <c r="B49" i="11" s="1"/>
  <c r="C25" i="11"/>
  <c r="J15" i="11" s="1"/>
  <c r="J47" i="11" s="1"/>
  <c r="B26" i="11"/>
  <c r="I16" i="11" s="1"/>
  <c r="B45" i="11" s="1"/>
  <c r="C26" i="11"/>
  <c r="J16" i="11" s="1"/>
  <c r="J48" i="11" s="1"/>
  <c r="C3" i="11"/>
  <c r="J3" i="11" s="1"/>
  <c r="J51" i="11" s="1"/>
  <c r="B3" i="11"/>
  <c r="I3" i="11" s="1"/>
  <c r="B40" i="11" s="1"/>
  <c r="C26" i="10"/>
  <c r="B26" i="10"/>
  <c r="B39" i="10"/>
  <c r="C25" i="10"/>
  <c r="B25" i="10"/>
  <c r="M4" i="10"/>
  <c r="C24" i="10"/>
  <c r="B24" i="10"/>
  <c r="H5" i="10"/>
  <c r="C23" i="10"/>
  <c r="B23" i="10"/>
  <c r="M6" i="10" s="1"/>
  <c r="C22" i="10"/>
  <c r="I49" i="10" s="1"/>
  <c r="B22" i="10"/>
  <c r="B53" i="10"/>
  <c r="C21" i="10"/>
  <c r="I35" i="10" s="1"/>
  <c r="B21" i="10"/>
  <c r="B41" i="10"/>
  <c r="C20" i="10"/>
  <c r="B20" i="10"/>
  <c r="B43" i="10"/>
  <c r="C19" i="10"/>
  <c r="B19" i="10"/>
  <c r="H3" i="10" s="1"/>
  <c r="C18" i="10"/>
  <c r="B18" i="10"/>
  <c r="M8" i="10"/>
  <c r="C17" i="10"/>
  <c r="I32" i="10" s="1"/>
  <c r="F39" i="10" s="1"/>
  <c r="B17" i="10"/>
  <c r="B44" i="10"/>
  <c r="C16" i="10"/>
  <c r="B16" i="10"/>
  <c r="H17" i="10" s="1"/>
  <c r="B42" i="10"/>
  <c r="C15" i="10"/>
  <c r="I14" i="10"/>
  <c r="B15" i="10"/>
  <c r="H14" i="10" s="1"/>
  <c r="C14" i="10"/>
  <c r="B14" i="10"/>
  <c r="H6" i="10" s="1"/>
  <c r="C13" i="10"/>
  <c r="I4" i="10"/>
  <c r="B13" i="10"/>
  <c r="B34" i="10"/>
  <c r="C12" i="10"/>
  <c r="N5" i="10" s="1"/>
  <c r="B12" i="10"/>
  <c r="B50" i="10"/>
  <c r="C11" i="10"/>
  <c r="N7" i="10" s="1"/>
  <c r="B11" i="10"/>
  <c r="B51" i="10"/>
  <c r="C10" i="10"/>
  <c r="B10" i="10"/>
  <c r="H12" i="10" s="1"/>
  <c r="B38" i="10"/>
  <c r="C9" i="10"/>
  <c r="B9" i="10"/>
  <c r="B48" i="10"/>
  <c r="F35" i="10" s="1"/>
  <c r="C8" i="10"/>
  <c r="I47" i="10"/>
  <c r="B8" i="10"/>
  <c r="B37" i="10" s="1"/>
  <c r="C7" i="10"/>
  <c r="I16" i="10"/>
  <c r="B7" i="10"/>
  <c r="C6" i="10"/>
  <c r="I11" i="10" s="1"/>
  <c r="B6" i="10"/>
  <c r="H11" i="10" s="1"/>
  <c r="C5" i="10"/>
  <c r="I42" i="10"/>
  <c r="B5" i="10"/>
  <c r="B35" i="10"/>
  <c r="C4" i="10"/>
  <c r="B4" i="10"/>
  <c r="C3" i="10"/>
  <c r="I46" i="10" s="1"/>
  <c r="B3" i="10"/>
  <c r="B32" i="10" s="1"/>
  <c r="I37" i="10"/>
  <c r="I45" i="10"/>
  <c r="I43" i="10"/>
  <c r="I40" i="10"/>
  <c r="I41" i="10"/>
  <c r="I36" i="10"/>
  <c r="I33" i="10"/>
  <c r="I34" i="10"/>
  <c r="I51" i="10"/>
  <c r="I54" i="10"/>
  <c r="I53" i="10"/>
  <c r="I48" i="10"/>
  <c r="I38" i="10"/>
  <c r="B40" i="10"/>
  <c r="B45" i="10"/>
  <c r="B52" i="10"/>
  <c r="B54" i="10"/>
  <c r="B49" i="10"/>
  <c r="N4" i="10"/>
  <c r="N6" i="10"/>
  <c r="N8" i="10"/>
  <c r="N10" i="10"/>
  <c r="N3" i="10"/>
  <c r="M3" i="10"/>
  <c r="I5" i="10"/>
  <c r="I6" i="10"/>
  <c r="I8" i="10"/>
  <c r="I9" i="10"/>
  <c r="I12" i="10"/>
  <c r="I13" i="10"/>
  <c r="I17" i="10"/>
  <c r="I3" i="10"/>
  <c r="K4" i="5"/>
  <c r="K3" i="5"/>
  <c r="K12" i="5"/>
  <c r="K9" i="5"/>
  <c r="K5" i="5"/>
  <c r="K6" i="5"/>
  <c r="K11" i="5"/>
  <c r="K10" i="5"/>
  <c r="K7" i="5"/>
  <c r="K2" i="5"/>
  <c r="G7" i="5" s="1"/>
  <c r="G9" i="5" s="1"/>
  <c r="K8" i="5"/>
  <c r="K24" i="5"/>
  <c r="K21" i="5"/>
  <c r="K20" i="5"/>
  <c r="K22" i="5"/>
  <c r="K14" i="5"/>
  <c r="K18" i="5"/>
  <c r="K19" i="5"/>
  <c r="K15" i="5"/>
  <c r="G8" i="5"/>
  <c r="K25" i="5"/>
  <c r="K23" i="5"/>
  <c r="K17" i="5"/>
  <c r="K16" i="5"/>
  <c r="B5" i="5"/>
  <c r="B8" i="5"/>
  <c r="B4" i="5"/>
  <c r="B10" i="5"/>
  <c r="B9" i="5"/>
  <c r="B7" i="5"/>
  <c r="B6" i="5"/>
  <c r="G3" i="5" s="1"/>
  <c r="B13" i="5"/>
  <c r="B12" i="5"/>
  <c r="B16" i="5"/>
  <c r="G4" i="5" s="1"/>
  <c r="B23" i="5"/>
  <c r="B17" i="5"/>
  <c r="B19" i="5"/>
  <c r="B22" i="5"/>
  <c r="B18" i="5"/>
  <c r="B15" i="5"/>
  <c r="B24" i="5"/>
  <c r="B21" i="5"/>
  <c r="B25" i="5"/>
  <c r="B20" i="5"/>
  <c r="B11" i="5"/>
  <c r="H16" i="10"/>
  <c r="H13" i="10"/>
  <c r="H10" i="10"/>
  <c r="H9" i="10"/>
  <c r="M10" i="10"/>
  <c r="M9" i="10"/>
  <c r="M5" i="10"/>
  <c r="B77" i="12"/>
  <c r="B71" i="12"/>
  <c r="B75" i="12"/>
  <c r="B91" i="12"/>
  <c r="B90" i="12"/>
  <c r="B81" i="12"/>
  <c r="H72" i="12"/>
  <c r="H66" i="12"/>
  <c r="H68" i="12"/>
  <c r="H88" i="12"/>
  <c r="H82" i="12"/>
  <c r="H85" i="12"/>
  <c r="J6" i="12"/>
  <c r="J7" i="12" s="1"/>
  <c r="H18" i="10"/>
  <c r="I18" i="10"/>
  <c r="C71" i="13"/>
  <c r="J66" i="13"/>
  <c r="H41" i="13"/>
  <c r="J63" i="13"/>
  <c r="C72" i="13"/>
  <c r="J74" i="13"/>
  <c r="C84" i="13"/>
  <c r="G40" i="13"/>
  <c r="B66" i="13"/>
  <c r="I68" i="13"/>
  <c r="G49" i="13"/>
  <c r="B76" i="13"/>
  <c r="I81" i="13"/>
  <c r="H37" i="13"/>
  <c r="C69" i="13"/>
  <c r="J72" i="13"/>
  <c r="H36" i="13"/>
  <c r="J69" i="13"/>
  <c r="C65" i="13"/>
  <c r="G51" i="13"/>
  <c r="I74" i="13"/>
  <c r="B84" i="13"/>
  <c r="H56" i="13"/>
  <c r="J77" i="13"/>
  <c r="C82" i="13"/>
  <c r="H53" i="13"/>
  <c r="J78" i="13"/>
  <c r="C79" i="13"/>
  <c r="B72" i="13"/>
  <c r="I63" i="13"/>
  <c r="H50" i="13"/>
  <c r="C77" i="13"/>
  <c r="H46" i="13"/>
  <c r="C74" i="13"/>
  <c r="J82" i="13"/>
  <c r="J76" i="13"/>
  <c r="C80" i="13"/>
  <c r="G53" i="13"/>
  <c r="I78" i="13"/>
  <c r="B79" i="13"/>
  <c r="H52" i="13"/>
  <c r="C81" i="13"/>
  <c r="J75" i="13"/>
  <c r="G48" i="13"/>
  <c r="I79" i="13"/>
  <c r="B77" i="13"/>
  <c r="H47" i="13"/>
  <c r="J83" i="13"/>
  <c r="G46" i="13"/>
  <c r="I82" i="13"/>
  <c r="B74" i="13"/>
  <c r="I71" i="13"/>
  <c r="B64" i="13"/>
  <c r="G34" i="13"/>
  <c r="H55" i="13"/>
  <c r="J85" i="13"/>
  <c r="C83" i="13"/>
  <c r="G54" i="13"/>
  <c r="I76" i="13"/>
  <c r="B80" i="13"/>
  <c r="H42" i="13"/>
  <c r="J70" i="13"/>
  <c r="C67" i="13"/>
  <c r="G52" i="13"/>
  <c r="I75" i="13"/>
  <c r="B81" i="13"/>
  <c r="I84" i="13"/>
  <c r="B75" i="13"/>
  <c r="I67" i="13"/>
  <c r="B68" i="13"/>
  <c r="H38" i="13"/>
  <c r="C63" i="13"/>
  <c r="J64" i="13"/>
  <c r="H35" i="13"/>
  <c r="C70" i="13"/>
  <c r="H34" i="13"/>
  <c r="C64" i="13"/>
  <c r="J71" i="13"/>
  <c r="H43" i="13"/>
  <c r="G42" i="13"/>
  <c r="B67" i="13"/>
  <c r="I70" i="13"/>
  <c r="H51" i="13"/>
  <c r="H40" i="13"/>
  <c r="J68" i="13"/>
  <c r="C66" i="13"/>
  <c r="H49" i="13"/>
  <c r="J81" i="13"/>
  <c r="C76" i="13"/>
  <c r="G38" i="13"/>
  <c r="I64" i="13"/>
  <c r="B63" i="13"/>
  <c r="G35" i="13"/>
  <c r="B70" i="13"/>
  <c r="I52" i="10"/>
  <c r="I44" i="10"/>
  <c r="I39" i="10"/>
  <c r="M7" i="10"/>
  <c r="H4" i="10"/>
  <c r="H7" i="10"/>
  <c r="G5" i="5" l="1"/>
  <c r="E65" i="12"/>
  <c r="F41" i="11"/>
  <c r="F45" i="11"/>
  <c r="F47" i="11" s="1"/>
  <c r="E64" i="12"/>
  <c r="E69" i="12"/>
  <c r="E70" i="12" s="1"/>
  <c r="F42" i="11"/>
  <c r="H15" i="10"/>
  <c r="J80" i="13"/>
  <c r="B33" i="10"/>
  <c r="F34" i="10" s="1"/>
  <c r="F36" i="10" s="1"/>
  <c r="C68" i="13"/>
  <c r="B71" i="13"/>
  <c r="C78" i="13"/>
  <c r="B69" i="13"/>
  <c r="C75" i="13"/>
  <c r="B65" i="13"/>
  <c r="I66" i="13"/>
  <c r="I72" i="13"/>
  <c r="G36" i="13"/>
  <c r="F64" i="13" s="1"/>
  <c r="F66" i="13" s="1"/>
  <c r="I15" i="10"/>
  <c r="I7" i="10"/>
  <c r="N9" i="10"/>
  <c r="B36" i="10"/>
  <c r="I50" i="10"/>
  <c r="F40" i="10" s="1"/>
  <c r="F41" i="10" s="1"/>
  <c r="I10" i="10"/>
  <c r="H39" i="13"/>
  <c r="F68" i="13" s="1"/>
  <c r="F70" i="13" s="1"/>
  <c r="H48" i="13"/>
  <c r="F69" i="13" s="1"/>
  <c r="J65" i="13"/>
  <c r="H8" i="10"/>
  <c r="B46" i="10"/>
  <c r="E66" i="12" l="1"/>
  <c r="F43" i="11"/>
</calcChain>
</file>

<file path=xl/sharedStrings.xml><?xml version="1.0" encoding="utf-8"?>
<sst xmlns="http://schemas.openxmlformats.org/spreadsheetml/2006/main" count="1282" uniqueCount="257">
  <si>
    <t>jeweils für Explorer und tagstore</t>
  </si>
  <si>
    <t>Zeit Wiederfinden</t>
  </si>
  <si>
    <t>Zeit Ablegen</t>
  </si>
  <si>
    <t>männlich &lt;-&gt; weiblich</t>
  </si>
  <si>
    <t>Windowsnutzer &lt;-&gt; Nicht Windowsnutzer</t>
  </si>
  <si>
    <t>Computerstudium &lt;-&gt; Nicht Computerstudium</t>
  </si>
  <si>
    <t>Tagger &lt;-&gt; Nichttagger</t>
  </si>
  <si>
    <t>Computernutzung (Stunden)</t>
  </si>
  <si>
    <t>Computernutzung (Jahre)</t>
  </si>
  <si>
    <t>Studium &lt;-&gt; kein Studium</t>
  </si>
  <si>
    <t>Filer &lt;-&gt; Piler</t>
  </si>
  <si>
    <t>Nachweis, dass (k)ein Lerneffekt</t>
  </si>
  <si>
    <t>Wiederfinden tagstore</t>
  </si>
  <si>
    <t>Gruppe 1 &lt;-&gt; Gruppe 2</t>
  </si>
  <si>
    <t>Wiederfinden Explorer</t>
  </si>
  <si>
    <t>Zeit für tagstore</t>
  </si>
  <si>
    <t>Zeit für Explorer</t>
  </si>
  <si>
    <t>Mögliche Metriken User &lt;-&gt; Zeit</t>
  </si>
  <si>
    <t>Mögliche Gruppen</t>
  </si>
  <si>
    <t>tagging</t>
  </si>
  <si>
    <t>no tagging</t>
  </si>
  <si>
    <t>Platform Windows</t>
  </si>
  <si>
    <t>Group 1</t>
  </si>
  <si>
    <t>Group 2</t>
  </si>
  <si>
    <t>TP Number</t>
  </si>
  <si>
    <t>14</t>
  </si>
  <si>
    <t>23</t>
  </si>
  <si>
    <t>Gender</t>
  </si>
  <si>
    <t>Age</t>
  </si>
  <si>
    <t>Profession</t>
  </si>
  <si>
    <t>Education</t>
  </si>
  <si>
    <t>Main studies</t>
  </si>
  <si>
    <t>For how long are you using a computer (in years)?</t>
  </si>
  <si>
    <t>How many hours a week are you using a computer on average?</t>
  </si>
  <si>
    <t>Do you own a computer?  [Notebook/Laptop]</t>
  </si>
  <si>
    <t>Do you own a computer?  [desktop computer]</t>
  </si>
  <si>
    <t>Do you have admin rights on you computer, so you can install software?</t>
  </si>
  <si>
    <t>Which operating system do you use most of the time?</t>
  </si>
  <si>
    <t>Which file browser do you use?</t>
  </si>
  <si>
    <t>Welche Tätigkeiten führen Sie am häufigsten auf ihrem Computer aus? [Internet surfen]</t>
  </si>
  <si>
    <t>Welche Tätigkeiten führen Sie am häufigsten auf ihrem Computer aus? [Email &amp; Bürotätigkeiten]</t>
  </si>
  <si>
    <t>Welche Tätigkeiten führen Sie am häufigsten auf ihrem Computer aus? [Textverarbeitung]</t>
  </si>
  <si>
    <t>Welche Tätigkeiten führen Sie am häufigsten auf ihrem Computer aus? [Softwareentwicklung]</t>
  </si>
  <si>
    <t>Welche Tätigkeiten führen Sie am häufigsten auf ihrem Computer aus? [Spielen &amp; Musik]</t>
  </si>
  <si>
    <t>Welche Tätigkeiten führen Sie am häufigsten auf ihrem Computer aus? [Foto &amp; Video Verwaltung (speichern/sortieren) &amp; Bearbeitung]</t>
  </si>
  <si>
    <t>Do you know the term tagging?</t>
  </si>
  <si>
    <t>If yes, how would you describe tagging??</t>
  </si>
  <si>
    <t>Do you use tagging?</t>
  </si>
  <si>
    <t>Wenn yes, wofür/wo verwenden Sie Tagging am häufigsten?</t>
  </si>
  <si>
    <t>Wie viele Ordner würden Sie als Ihre wichtigsten (meist genutzten) Ordner erachten? (ungefähre Anzahl)</t>
  </si>
  <si>
    <t>Wie viele Emails befinden sich  für gewöhnlich in Ihrer Email INBOX (=Posteingang)?</t>
  </si>
  <si>
    <t>Haben Sie eine eigene hierarchische (Ordner)Struktur in der Sie Ihre Emails archivieren, oder lassen Sie alle Emails in ihrer INBOX?</t>
  </si>
  <si>
    <t>Wenn Sie eine eigene hierarchische Struktur für ihre Emails haben, wann ordnen Sie Ihre Emails in diese ein?</t>
  </si>
  <si>
    <t>Haben Sie schon an einer Usability Studie teilgenommen? (Studie zum Testen von Software / einer Homepage)</t>
  </si>
  <si>
    <t>Wenn yes, als was? [als Testbenutzer]</t>
  </si>
  <si>
    <t>Wenn yes, als was? [als Mitglied des Testteams]</t>
  </si>
  <si>
    <t>Was für eine Test-Methodik wurde bei der Studie benutzt (Thinking Aloud Test)?</t>
  </si>
  <si>
    <t>Was für eine Test-Methodik wurde bei der Studie benutzt (Formal Experiment)?</t>
  </si>
  <si>
    <t>Was für eine Test-Methodik wurde bei der Studie benutzt (weiß nicht mehr)?</t>
  </si>
  <si>
    <t>TP Group</t>
  </si>
  <si>
    <t>male</t>
  </si>
  <si>
    <t>Wissenschaftlicher Assistent</t>
  </si>
  <si>
    <t>university studies</t>
  </si>
  <si>
    <t>Bauingenieurwesen</t>
  </si>
  <si>
    <t>x</t>
  </si>
  <si>
    <t>yes</t>
  </si>
  <si>
    <t>Mac OS X</t>
  </si>
  <si>
    <t>Finder</t>
  </si>
  <si>
    <t>Bezeichnung von Daten mit Schlagwörtern</t>
  </si>
  <si>
    <t>???, ToDos</t>
  </si>
  <si>
    <t>10 - 50</t>
  </si>
  <si>
    <t>personal archive</t>
  </si>
  <si>
    <t>within 1 week</t>
  </si>
  <si>
    <t>female</t>
  </si>
  <si>
    <t>Arbeitslos</t>
  </si>
  <si>
    <t>BWL</t>
  </si>
  <si>
    <t>don't know</t>
  </si>
  <si>
    <t>no</t>
  </si>
  <si>
    <t>Inbox</t>
  </si>
  <si>
    <t>Techniker</t>
  </si>
  <si>
    <t>Telematik</t>
  </si>
  <si>
    <t>Windows XP</t>
  </si>
  <si>
    <t>Windows Explorer</t>
  </si>
  <si>
    <t>zuweisen eines Symbols / Beschriftung</t>
  </si>
  <si>
    <t>50 - 500</t>
  </si>
  <si>
    <t>&gt; 1 week</t>
  </si>
  <si>
    <t>Student</t>
  </si>
  <si>
    <t>graduation diploma</t>
  </si>
  <si>
    <t>Windows 7, Mac OS X</t>
  </si>
  <si>
    <t>Windows Explorer, Finder</t>
  </si>
  <si>
    <t>Dateien können mit bestimmten Begriffen versehen werden, damit sie leichter auffindbar sind.</t>
  </si>
  <si>
    <t>Projektmitarbeiter TUG</t>
  </si>
  <si>
    <t>PathFinder</t>
  </si>
  <si>
    <t>Zuordnen von Schlagworten zu Objekten (Bilder, URLs)</t>
  </si>
  <si>
    <t>Bilder (Lightroom), Links (Delicious), Email (Gmail)</t>
  </si>
  <si>
    <t>&lt; 10</t>
  </si>
  <si>
    <t>Tags</t>
  </si>
  <si>
    <t>immediately</t>
  </si>
  <si>
    <t>Projektmitarbeiter IST</t>
  </si>
  <si>
    <t>Technische Mathematik</t>
  </si>
  <si>
    <t>Windows XP, Linux Ubuntu</t>
  </si>
  <si>
    <t>Begriff Zuweisung auf Dateien oder ähnliches</t>
  </si>
  <si>
    <t>Fotos, Musikdateien</t>
  </si>
  <si>
    <t xml:space="preserve">50 - 500 </t>
  </si>
  <si>
    <t>Wissenschaftlicher Mitarbeiter</t>
  </si>
  <si>
    <t>Logik, Maschinelles Lernen</t>
  </si>
  <si>
    <t>Windows 7, Windows Vista</t>
  </si>
  <si>
    <t>Firefox</t>
  </si>
  <si>
    <t>"Begriffe", die verschiedene Sachen verbinden</t>
  </si>
  <si>
    <t>Selbstständig</t>
  </si>
  <si>
    <t>Elektrotechnik (Informationstechnik)</t>
  </si>
  <si>
    <t>Linux Debian</t>
  </si>
  <si>
    <t>zsh</t>
  </si>
  <si>
    <t>Objekte mit Zusatzinfos markieren</t>
  </si>
  <si>
    <t>Bookmarks</t>
  </si>
  <si>
    <t>&gt; 500</t>
  </si>
  <si>
    <t>Universitärer Projektassistent</t>
  </si>
  <si>
    <t>Softwareentwicklung - Wirtschaft</t>
  </si>
  <si>
    <t>40 - 50</t>
  </si>
  <si>
    <t>Stichwörter vergeben</t>
  </si>
  <si>
    <t>Medizin</t>
  </si>
  <si>
    <t>Windows 7</t>
  </si>
  <si>
    <t>Projektmitarbeiter</t>
  </si>
  <si>
    <t>Maschinenbau</t>
  </si>
  <si>
    <t>Links (Internet) mit Begriffen verbinden und dann damit suchen und ordnen können</t>
  </si>
  <si>
    <t>Links(Internet) einordnen und speichern</t>
  </si>
  <si>
    <t>Wissenschaftlicher Projektmitarbeiter</t>
  </si>
  <si>
    <t>Softwareentwicklung</t>
  </si>
  <si>
    <t>Linux Ubuntu</t>
  </si>
  <si>
    <t>Nautilus</t>
  </si>
  <si>
    <t>Verschlagwortung von Objekten</t>
  </si>
  <si>
    <t>Dokumentklassifizierung, Citeulike</t>
  </si>
  <si>
    <t>Student / Verkäufer</t>
  </si>
  <si>
    <t>Dateien mit Stichwörtern versehen</t>
  </si>
  <si>
    <t>MP3</t>
  </si>
  <si>
    <t>Wissenschafter</t>
  </si>
  <si>
    <t>doctorate</t>
  </si>
  <si>
    <t>Telematik / Formale Verifikation, Diagnose</t>
  </si>
  <si>
    <t>Linux Gentoo</t>
  </si>
  <si>
    <t>z.B. Photoverwaltung</t>
  </si>
  <si>
    <t>Photos</t>
  </si>
  <si>
    <t>UMV-Assistent</t>
  </si>
  <si>
    <t>Verfahrenstechnik</t>
  </si>
  <si>
    <t>Vergabe von Stichwörtern zur Charakterisierung von Daten</t>
  </si>
  <si>
    <t>Sekretär</t>
  </si>
  <si>
    <t>Technische Physik</t>
  </si>
  <si>
    <t>Sea Monkey</t>
  </si>
  <si>
    <t>Strukturiertes Daten ablegen</t>
  </si>
  <si>
    <t>Softwareentwickler</t>
  </si>
  <si>
    <t>Windows Vista, Windows XP, Linux Ubuntu, Linux Slackware</t>
  </si>
  <si>
    <t>Total Commander, Krusader</t>
  </si>
  <si>
    <t>Verschlagwortung</t>
  </si>
  <si>
    <t>Photosammlungssoftware, zumindest teilweise</t>
  </si>
  <si>
    <t>beides</t>
  </si>
  <si>
    <t>Assistent</t>
  </si>
  <si>
    <t>Physik</t>
  </si>
  <si>
    <t>Daten mit Begriffen verknüpfen</t>
  </si>
  <si>
    <t>Fotoverwaltung</t>
  </si>
  <si>
    <t>Versehen von Daten/Dateien mit Metainformation</t>
  </si>
  <si>
    <t>Angestellter</t>
  </si>
  <si>
    <t>7 - 8</t>
  </si>
  <si>
    <t>Windows 7, Windows XP</t>
  </si>
  <si>
    <t>gemeinsam ???</t>
  </si>
  <si>
    <t>10 - 20</t>
  </si>
  <si>
    <t>Student (doctorate)</t>
  </si>
  <si>
    <t>Mathematik</t>
  </si>
  <si>
    <t>shell</t>
  </si>
  <si>
    <t>Inhalt mit Schlagworten verknüpfen</t>
  </si>
  <si>
    <t>Bei Twikieinträgen</t>
  </si>
  <si>
    <t>Student / Softwareentwickler</t>
  </si>
  <si>
    <t>Linux Ubuntu, Linux Debian, ……….</t>
  </si>
  <si>
    <t>25h, nautilus</t>
  </si>
  <si>
    <t>Stichwörter zu Objekt hinzufügen</t>
  </si>
  <si>
    <t>browsing, social mediad, bookmarks</t>
  </si>
  <si>
    <t>Windows 7, Mac OS X, Unix</t>
  </si>
  <si>
    <t>Schlüsselwörter um Daten besser zu kommentieren/erklären</t>
  </si>
  <si>
    <t>von Software Releases, Dokumentationen, Berichte</t>
  </si>
  <si>
    <t>immediately / within 1 week</t>
  </si>
  <si>
    <t>Informatik</t>
  </si>
  <si>
    <t>Windows Explorer, Q-DIR</t>
  </si>
  <si>
    <t>einem Objekt versch. Begriffe zuordnen</t>
  </si>
  <si>
    <t>research papers</t>
  </si>
  <si>
    <t>TP group:</t>
  </si>
  <si>
    <t>1 = folder</t>
  </si>
  <si>
    <t>2 = tagstore</t>
  </si>
  <si>
    <t>tagstore</t>
  </si>
  <si>
    <t>folder</t>
  </si>
  <si>
    <t>Overall time re-finding</t>
  </si>
  <si>
    <t>group 1 average time</t>
  </si>
  <si>
    <t>group 2 average time</t>
  </si>
  <si>
    <t>Re-finding tagstore</t>
  </si>
  <si>
    <t>Re-finding hierarchy</t>
  </si>
  <si>
    <t>Women</t>
  </si>
  <si>
    <t>Men</t>
  </si>
  <si>
    <t>others</t>
  </si>
  <si>
    <t>Time</t>
  </si>
  <si>
    <t>Time [s]</t>
  </si>
  <si>
    <t>gender</t>
  </si>
  <si>
    <t>men average time</t>
  </si>
  <si>
    <t>women average time</t>
  </si>
  <si>
    <t>tagging yes</t>
  </si>
  <si>
    <t>tagging no</t>
  </si>
  <si>
    <t>14 users</t>
  </si>
  <si>
    <t>10 users</t>
  </si>
  <si>
    <t>TP number</t>
  </si>
  <si>
    <t>tagging?</t>
  </si>
  <si>
    <t>group 1 6</t>
  </si>
  <si>
    <t>group 2 8</t>
  </si>
  <si>
    <t>group 2 4</t>
  </si>
  <si>
    <t>hierarchy</t>
  </si>
  <si>
    <t>tagging ?</t>
  </si>
  <si>
    <t>tagging average time</t>
  </si>
  <si>
    <t>no tagging average time</t>
  </si>
  <si>
    <t>Platform</t>
  </si>
  <si>
    <t>Windows</t>
  </si>
  <si>
    <t>Linux</t>
  </si>
  <si>
    <t>Unix</t>
  </si>
  <si>
    <t>Other</t>
  </si>
  <si>
    <t>Mac</t>
  </si>
  <si>
    <t>Vista</t>
  </si>
  <si>
    <t>XP</t>
  </si>
  <si>
    <t>Ubuntu</t>
  </si>
  <si>
    <t>Slackware</t>
  </si>
  <si>
    <t>Debian</t>
  </si>
  <si>
    <t>Other platform</t>
  </si>
  <si>
    <t>Other platform average time</t>
  </si>
  <si>
    <t>Windows average time</t>
  </si>
  <si>
    <t>IT</t>
  </si>
  <si>
    <t>Group IT studies</t>
  </si>
  <si>
    <t>Group other studies</t>
  </si>
  <si>
    <t>Test user 23 not rated (no studies)</t>
  </si>
  <si>
    <t>studies</t>
  </si>
  <si>
    <t>Other studies average time</t>
  </si>
  <si>
    <t>IT studies average time</t>
  </si>
  <si>
    <t>Conclusion</t>
  </si>
  <si>
    <t>tagstore time:</t>
  </si>
  <si>
    <t>folder time:</t>
  </si>
  <si>
    <t>FMGT time</t>
  </si>
  <si>
    <t>filing tagstore</t>
  </si>
  <si>
    <t>filing hierarchy</t>
  </si>
  <si>
    <t>Overall time filing</t>
  </si>
  <si>
    <t>Overall filing</t>
  </si>
  <si>
    <t>Filing tagstore</t>
  </si>
  <si>
    <t>Filing hierarchy</t>
  </si>
  <si>
    <t>tagging time + FMGT time</t>
  </si>
  <si>
    <t>Re-finding with tagstore</t>
  </si>
  <si>
    <t>Re-finding with hierarchy</t>
  </si>
  <si>
    <t>slow users</t>
  </si>
  <si>
    <t>slow user</t>
  </si>
  <si>
    <t>Re-finding was faster for second condition.</t>
  </si>
  <si>
    <t>Advante for tagstore more than three times as much.</t>
  </si>
  <si>
    <t>Unterschied zu mit Langsamusern.</t>
  </si>
  <si>
    <t>Women were slower with hierarchy but faster with tagstore.</t>
  </si>
  <si>
    <t>People with no tagging experience were faster with tagstore but slower with hierarchy.</t>
  </si>
  <si>
    <t>Windows users were faster than users of other platforms.</t>
  </si>
  <si>
    <t>IT students were slower with tagstore but faster with hierarchy.</t>
  </si>
  <si>
    <t>02-03-refinding-tagstore-gender-no-slows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</si>
</sst>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1" fillId="0" borderId="0" xfId="0" applyNumberFormat="1" applyFont="1" applyFill="1" applyAlignment="1">
      <alignment wrapText="1"/>
    </xf>
    <xf numFmtId="49" fontId="0" fillId="0" borderId="0" xfId="0" applyNumberFormat="1" applyAlignment="1">
      <alignment wrapText="1"/>
    </xf>
    <xf numFmtId="49" fontId="1" fillId="0" borderId="0" xfId="0" applyNumberFormat="1" applyFont="1" applyFill="1" applyAlignment="1" applyProtection="1">
      <alignment wrapText="1"/>
      <protection locked="0"/>
    </xf>
    <xf numFmtId="0" fontId="0" fillId="0" borderId="0" xfId="0" applyNumberFormat="1" applyAlignment="1">
      <alignment wrapText="1"/>
    </xf>
    <xf numFmtId="0" fontId="0" fillId="0" borderId="0" xfId="0" applyFill="1"/>
    <xf numFmtId="0" fontId="1" fillId="0" borderId="0" xfId="0" applyFont="1"/>
    <xf numFmtId="1" fontId="0" fillId="0" borderId="0" xfId="0" applyNumberFormat="1" applyAlignment="1">
      <alignment wrapText="1"/>
    </xf>
    <xf numFmtId="49" fontId="1" fillId="0" borderId="0" xfId="0" applyNumberFormat="1" applyFont="1" applyAlignment="1">
      <alignment wrapText="1"/>
    </xf>
    <xf numFmtId="2" fontId="0" fillId="0" borderId="0" xfId="0" applyNumberFormat="1"/>
    <xf numFmtId="2" fontId="0" fillId="0" borderId="0" xfId="0" applyNumberFormat="1" applyAlignment="1">
      <alignment wrapText="1"/>
    </xf>
    <xf numFmtId="0" fontId="0" fillId="2" borderId="0" xfId="0" applyFill="1"/>
    <xf numFmtId="49" fontId="0" fillId="0" borderId="0" xfId="0" applyNumberFormat="1" applyFill="1" applyAlignment="1">
      <alignment wrapText="1"/>
    </xf>
    <xf numFmtId="1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29799756625236"/>
          <c:y val="0.1679742876451821"/>
          <c:w val="0.83013211621960115"/>
          <c:h val="0.67119556163264038"/>
        </c:manualLayout>
      </c:layout>
      <c:lineChart>
        <c:grouping val="standard"/>
        <c:varyColors val="0"/>
        <c:ser>
          <c:idx val="0"/>
          <c:order val="0"/>
          <c:tx>
            <c:v>Group 1</c:v>
          </c:tx>
          <c:marker>
            <c:symbol val="square"/>
            <c:size val="4"/>
          </c:marker>
          <c:val>
            <c:numRef>
              <c:f>'Group 1 vs 2 re-finding'!$B$3:$B$14</c:f>
              <c:numCache>
                <c:formatCode>General</c:formatCode>
                <c:ptCount val="12"/>
                <c:pt idx="0">
                  <c:v>57.21</c:v>
                </c:pt>
                <c:pt idx="1">
                  <c:v>63.7</c:v>
                </c:pt>
                <c:pt idx="2">
                  <c:v>68.77000000000001</c:v>
                </c:pt>
                <c:pt idx="3">
                  <c:v>70.53</c:v>
                </c:pt>
                <c:pt idx="4">
                  <c:v>84.56</c:v>
                </c:pt>
                <c:pt idx="5">
                  <c:v>99.239999999999981</c:v>
                </c:pt>
                <c:pt idx="6">
                  <c:v>103.26</c:v>
                </c:pt>
                <c:pt idx="7">
                  <c:v>104.46</c:v>
                </c:pt>
                <c:pt idx="8">
                  <c:v>116.31</c:v>
                </c:pt>
                <c:pt idx="9">
                  <c:v>119.63999999999999</c:v>
                </c:pt>
                <c:pt idx="10">
                  <c:v>129.30000000000001</c:v>
                </c:pt>
              </c:numCache>
            </c:numRef>
          </c:val>
          <c:smooth val="0"/>
        </c:ser>
        <c:ser>
          <c:idx val="1"/>
          <c:order val="1"/>
          <c:tx>
            <c:v>Group 2</c:v>
          </c:tx>
          <c:marker>
            <c:symbol val="star"/>
            <c:size val="4"/>
          </c:marker>
          <c:val>
            <c:numRef>
              <c:f>'Group 1 vs 2 re-finding'!$B$15:$B$26</c:f>
              <c:numCache>
                <c:formatCode>General</c:formatCode>
                <c:ptCount val="12"/>
                <c:pt idx="0">
                  <c:v>89.97</c:v>
                </c:pt>
                <c:pt idx="1">
                  <c:v>101.3</c:v>
                </c:pt>
                <c:pt idx="2">
                  <c:v>131.52000000000001</c:v>
                </c:pt>
                <c:pt idx="3">
                  <c:v>135.59999999999997</c:v>
                </c:pt>
                <c:pt idx="4">
                  <c:v>140.29999999999998</c:v>
                </c:pt>
                <c:pt idx="5">
                  <c:v>143.71</c:v>
                </c:pt>
                <c:pt idx="6">
                  <c:v>143.80000000000001</c:v>
                </c:pt>
                <c:pt idx="7">
                  <c:v>169.61</c:v>
                </c:pt>
                <c:pt idx="8">
                  <c:v>172.2</c:v>
                </c:pt>
                <c:pt idx="9">
                  <c:v>190.47</c:v>
                </c:pt>
                <c:pt idx="10">
                  <c:v>195.92999999999998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625920"/>
        <c:axId val="108627840"/>
      </c:lineChart>
      <c:catAx>
        <c:axId val="10862592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Test users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one"/>
        <c:crossAx val="108627840"/>
        <c:crosses val="autoZero"/>
        <c:auto val="1"/>
        <c:lblAlgn val="ctr"/>
        <c:lblOffset val="100"/>
        <c:noMultiLvlLbl val="0"/>
      </c:catAx>
      <c:valAx>
        <c:axId val="108627840"/>
        <c:scaling>
          <c:orientation val="minMax"/>
          <c:max val="4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/>
                  <a:t>Time [s]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62592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168780338502171"/>
          <c:y val="0.89986860923821643"/>
          <c:w val="0.82415125219048957"/>
          <c:h val="7.2187278985336431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0000000000000051" r="0.70000000000000051" t="0.78740157499999996" header="0.30000000000000027" footer="0.30000000000000027"/>
    <c:pageSetup paperSize="9" orientation="landscape" verticalDpi="3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29799756625236"/>
          <c:y val="0.1679742876451821"/>
          <c:w val="0.83013211621960115"/>
          <c:h val="0.67119556163264038"/>
        </c:manualLayout>
      </c:layout>
      <c:lineChart>
        <c:grouping val="standard"/>
        <c:varyColors val="0"/>
        <c:ser>
          <c:idx val="0"/>
          <c:order val="0"/>
          <c:tx>
            <c:v>Other studies</c:v>
          </c:tx>
          <c:marker>
            <c:symbol val="square"/>
            <c:size val="4"/>
          </c:marker>
          <c:val>
            <c:numRef>
              <c:f>'Studies re-finding'!$J$63:$J$73</c:f>
              <c:numCache>
                <c:formatCode>General</c:formatCode>
                <c:ptCount val="11"/>
                <c:pt idx="0">
                  <c:v>65.459999999999994</c:v>
                </c:pt>
                <c:pt idx="1">
                  <c:v>69.14</c:v>
                </c:pt>
                <c:pt idx="2">
                  <c:v>72.3</c:v>
                </c:pt>
                <c:pt idx="3">
                  <c:v>79.40000000000002</c:v>
                </c:pt>
                <c:pt idx="4">
                  <c:v>84.59</c:v>
                </c:pt>
                <c:pt idx="5">
                  <c:v>90.170000000000016</c:v>
                </c:pt>
                <c:pt idx="6">
                  <c:v>94.09999999999998</c:v>
                </c:pt>
                <c:pt idx="7">
                  <c:v>136.96</c:v>
                </c:pt>
                <c:pt idx="8">
                  <c:v>157.60000000000002</c:v>
                </c:pt>
                <c:pt idx="9">
                  <c:v>173.60000000000002</c:v>
                </c:pt>
              </c:numCache>
            </c:numRef>
          </c:val>
          <c:smooth val="0"/>
        </c:ser>
        <c:ser>
          <c:idx val="1"/>
          <c:order val="1"/>
          <c:tx>
            <c:v>IT studies</c:v>
          </c:tx>
          <c:marker>
            <c:symbol val="star"/>
            <c:size val="4"/>
          </c:marker>
          <c:val>
            <c:numRef>
              <c:f>'Studies re-finding'!$J$74:$J$85</c:f>
              <c:numCache>
                <c:formatCode>General</c:formatCode>
                <c:ptCount val="12"/>
                <c:pt idx="0">
                  <c:v>71.969999999999985</c:v>
                </c:pt>
                <c:pt idx="1">
                  <c:v>78.789999999999992</c:v>
                </c:pt>
                <c:pt idx="2">
                  <c:v>79.100000000000009</c:v>
                </c:pt>
                <c:pt idx="3">
                  <c:v>83.2</c:v>
                </c:pt>
                <c:pt idx="4">
                  <c:v>88.1</c:v>
                </c:pt>
                <c:pt idx="5">
                  <c:v>97.1</c:v>
                </c:pt>
                <c:pt idx="6">
                  <c:v>107.60000000000001</c:v>
                </c:pt>
                <c:pt idx="7">
                  <c:v>109.88999999999999</c:v>
                </c:pt>
                <c:pt idx="8">
                  <c:v>110.93000000000002</c:v>
                </c:pt>
                <c:pt idx="9">
                  <c:v>129.35</c:v>
                </c:pt>
                <c:pt idx="10">
                  <c:v>142.48000000000002</c:v>
                </c:pt>
                <c:pt idx="11">
                  <c:v>172.2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890176"/>
        <c:axId val="109892352"/>
      </c:lineChart>
      <c:catAx>
        <c:axId val="109890176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Test users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one"/>
        <c:crossAx val="109892352"/>
        <c:crosses val="autoZero"/>
        <c:auto val="1"/>
        <c:lblAlgn val="ctr"/>
        <c:lblOffset val="100"/>
        <c:noMultiLvlLbl val="0"/>
      </c:catAx>
      <c:valAx>
        <c:axId val="109892352"/>
        <c:scaling>
          <c:orientation val="minMax"/>
          <c:max val="4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/>
                  <a:t>Time</a:t>
                </a:r>
                <a:r>
                  <a:rPr lang="de-AT" baseline="0"/>
                  <a:t> [s]</a:t>
                </a:r>
                <a:endParaRPr lang="de-AT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89017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168780338502171"/>
          <c:y val="0.89986860923821643"/>
          <c:w val="0.82415125219048957"/>
          <c:h val="7.2187278985336431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0000000000000051" r="0.70000000000000051" t="0.78740157499999996" header="0.30000000000000027" footer="0.30000000000000027"/>
    <c:pageSetup paperSize="9" orientation="landscape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29799756625236"/>
          <c:y val="0.1679742876451821"/>
          <c:w val="0.83013211621960115"/>
          <c:h val="0.67119556163264038"/>
        </c:manualLayout>
      </c:layout>
      <c:lineChart>
        <c:grouping val="standard"/>
        <c:varyColors val="0"/>
        <c:ser>
          <c:idx val="0"/>
          <c:order val="0"/>
          <c:tx>
            <c:v>Group 1</c:v>
          </c:tx>
          <c:marker>
            <c:symbol val="square"/>
            <c:size val="4"/>
          </c:marker>
          <c:cat>
            <c:numRef>
              <c:f>'Group 1 vs 2 re-finding'!$J$2:$J$25</c:f>
              <c:numCache>
                <c:formatCode>0</c:formatCode>
                <c:ptCount val="24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3</c:v>
                </c:pt>
                <c:pt idx="7">
                  <c:v>27</c:v>
                </c:pt>
                <c:pt idx="8">
                  <c:v>5</c:v>
                </c:pt>
                <c:pt idx="9">
                  <c:v>1</c:v>
                </c:pt>
                <c:pt idx="10">
                  <c:v>6</c:v>
                </c:pt>
                <c:pt idx="12">
                  <c:v>17</c:v>
                </c:pt>
                <c:pt idx="13">
                  <c:v>15</c:v>
                </c:pt>
                <c:pt idx="14" formatCode="General">
                  <c:v>23</c:v>
                </c:pt>
                <c:pt idx="15">
                  <c:v>16</c:v>
                </c:pt>
                <c:pt idx="16">
                  <c:v>21</c:v>
                </c:pt>
                <c:pt idx="17">
                  <c:v>20</c:v>
                </c:pt>
                <c:pt idx="18">
                  <c:v>25</c:v>
                </c:pt>
                <c:pt idx="19">
                  <c:v>19</c:v>
                </c:pt>
                <c:pt idx="20">
                  <c:v>26</c:v>
                </c:pt>
                <c:pt idx="21">
                  <c:v>18</c:v>
                </c:pt>
                <c:pt idx="22" formatCode="General">
                  <c:v>14</c:v>
                </c:pt>
                <c:pt idx="23">
                  <c:v>24</c:v>
                </c:pt>
              </c:numCache>
            </c:numRef>
          </c:cat>
          <c:val>
            <c:numRef>
              <c:f>'Group 1 vs 2 re-finding'!$K$2:$K$13</c:f>
              <c:numCache>
                <c:formatCode>General</c:formatCode>
                <c:ptCount val="12"/>
                <c:pt idx="0">
                  <c:v>69.14</c:v>
                </c:pt>
                <c:pt idx="1">
                  <c:v>84.59</c:v>
                </c:pt>
                <c:pt idx="2">
                  <c:v>90.170000000000016</c:v>
                </c:pt>
                <c:pt idx="3">
                  <c:v>94.09999999999998</c:v>
                </c:pt>
                <c:pt idx="4">
                  <c:v>97.1</c:v>
                </c:pt>
                <c:pt idx="5">
                  <c:v>109.88999999999999</c:v>
                </c:pt>
                <c:pt idx="6">
                  <c:v>110.93000000000002</c:v>
                </c:pt>
                <c:pt idx="7">
                  <c:v>125.80000000000001</c:v>
                </c:pt>
                <c:pt idx="8">
                  <c:v>129.35</c:v>
                </c:pt>
                <c:pt idx="9">
                  <c:v>157.60000000000002</c:v>
                </c:pt>
                <c:pt idx="10">
                  <c:v>173.60000000000002</c:v>
                </c:pt>
              </c:numCache>
            </c:numRef>
          </c:val>
          <c:smooth val="0"/>
        </c:ser>
        <c:ser>
          <c:idx val="1"/>
          <c:order val="1"/>
          <c:tx>
            <c:v>Group 2</c:v>
          </c:tx>
          <c:marker>
            <c:symbol val="star"/>
            <c:size val="4"/>
          </c:marker>
          <c:val>
            <c:numRef>
              <c:f>'Group 1 vs 2 re-finding'!$K$14:$K$25</c:f>
              <c:numCache>
                <c:formatCode>General</c:formatCode>
                <c:ptCount val="12"/>
                <c:pt idx="0">
                  <c:v>65.459999999999994</c:v>
                </c:pt>
                <c:pt idx="1">
                  <c:v>71.969999999999985</c:v>
                </c:pt>
                <c:pt idx="2">
                  <c:v>72.3</c:v>
                </c:pt>
                <c:pt idx="3">
                  <c:v>78.789999999999992</c:v>
                </c:pt>
                <c:pt idx="4">
                  <c:v>79.100000000000009</c:v>
                </c:pt>
                <c:pt idx="5">
                  <c:v>79.40000000000002</c:v>
                </c:pt>
                <c:pt idx="6">
                  <c:v>83.2</c:v>
                </c:pt>
                <c:pt idx="7">
                  <c:v>88.1</c:v>
                </c:pt>
                <c:pt idx="8">
                  <c:v>107.60000000000001</c:v>
                </c:pt>
                <c:pt idx="9">
                  <c:v>136.96</c:v>
                </c:pt>
                <c:pt idx="10">
                  <c:v>142.48000000000002</c:v>
                </c:pt>
                <c:pt idx="11">
                  <c:v>172.2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653568"/>
        <c:axId val="108655744"/>
      </c:lineChart>
      <c:catAx>
        <c:axId val="108653568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Test users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one"/>
        <c:crossAx val="108655744"/>
        <c:crosses val="autoZero"/>
        <c:auto val="1"/>
        <c:lblAlgn val="ctr"/>
        <c:lblOffset val="100"/>
        <c:noMultiLvlLbl val="0"/>
      </c:catAx>
      <c:valAx>
        <c:axId val="108655744"/>
        <c:scaling>
          <c:orientation val="minMax"/>
          <c:max val="4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/>
                  <a:t>Time</a:t>
                </a:r>
                <a:r>
                  <a:rPr lang="de-AT" baseline="0"/>
                  <a:t> [s]</a:t>
                </a:r>
                <a:endParaRPr lang="de-AT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65356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394524575370778"/>
          <c:y val="0.90165223271519179"/>
          <c:w val="0.8320008150552346"/>
          <c:h val="7.3845474133842334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0000000000000051" r="0.70000000000000051" t="0.78740157499999996" header="0.30000000000000027" footer="0.30000000000000027"/>
    <c:pageSetup paperSize="9" orientation="landscape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29799756625247"/>
          <c:y val="8.3307500000000007E-2"/>
          <c:w val="0.83013211621960115"/>
          <c:h val="0.76644555555555582"/>
        </c:manualLayout>
      </c:layout>
      <c:lineChart>
        <c:grouping val="standard"/>
        <c:varyColors val="0"/>
        <c:ser>
          <c:idx val="0"/>
          <c:order val="0"/>
          <c:tx>
            <c:v>Male</c:v>
          </c:tx>
          <c:spPr>
            <a:ln w="25400"/>
          </c:spPr>
          <c:marker>
            <c:symbol val="square"/>
            <c:size val="4"/>
          </c:marker>
          <c:val>
            <c:numRef>
              <c:f>'Gender re-finding'!$B$32:$B$47</c:f>
              <c:numCache>
                <c:formatCode>General</c:formatCode>
                <c:ptCount val="16"/>
                <c:pt idx="0">
                  <c:v>63.7</c:v>
                </c:pt>
                <c:pt idx="1">
                  <c:v>68.77000000000001</c:v>
                </c:pt>
                <c:pt idx="2">
                  <c:v>70.53</c:v>
                </c:pt>
                <c:pt idx="3">
                  <c:v>84.56</c:v>
                </c:pt>
                <c:pt idx="4">
                  <c:v>101.3</c:v>
                </c:pt>
                <c:pt idx="5">
                  <c:v>104.46</c:v>
                </c:pt>
                <c:pt idx="6">
                  <c:v>119.63999999999999</c:v>
                </c:pt>
                <c:pt idx="7">
                  <c:v>129.30000000000001</c:v>
                </c:pt>
                <c:pt idx="8">
                  <c:v>135.59999999999997</c:v>
                </c:pt>
                <c:pt idx="9">
                  <c:v>140.29999999999998</c:v>
                </c:pt>
                <c:pt idx="10">
                  <c:v>143.71</c:v>
                </c:pt>
                <c:pt idx="11">
                  <c:v>143.80000000000001</c:v>
                </c:pt>
                <c:pt idx="12">
                  <c:v>169.61</c:v>
                </c:pt>
                <c:pt idx="13">
                  <c:v>190.47</c:v>
                </c:pt>
                <c:pt idx="14">
                  <c:v>195.92999999999998</c:v>
                </c:pt>
              </c:numCache>
            </c:numRef>
          </c:val>
          <c:smooth val="0"/>
        </c:ser>
        <c:ser>
          <c:idx val="1"/>
          <c:order val="1"/>
          <c:tx>
            <c:v>Female</c:v>
          </c:tx>
          <c:spPr>
            <a:ln w="25400"/>
          </c:spPr>
          <c:marker>
            <c:symbol val="star"/>
            <c:size val="4"/>
          </c:marker>
          <c:val>
            <c:numRef>
              <c:f>'Gender re-finding'!$B$48:$B$55</c:f>
              <c:numCache>
                <c:formatCode>General</c:formatCode>
                <c:ptCount val="8"/>
                <c:pt idx="0">
                  <c:v>57.21</c:v>
                </c:pt>
                <c:pt idx="1">
                  <c:v>89.97</c:v>
                </c:pt>
                <c:pt idx="2">
                  <c:v>99.239999999999981</c:v>
                </c:pt>
                <c:pt idx="3">
                  <c:v>103.26</c:v>
                </c:pt>
                <c:pt idx="4">
                  <c:v>116.31</c:v>
                </c:pt>
                <c:pt idx="5">
                  <c:v>131.52000000000001</c:v>
                </c:pt>
                <c:pt idx="6">
                  <c:v>172.2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676992"/>
        <c:axId val="108687360"/>
      </c:lineChart>
      <c:catAx>
        <c:axId val="10867699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users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one"/>
        <c:crossAx val="108687360"/>
        <c:crosses val="autoZero"/>
        <c:auto val="1"/>
        <c:lblAlgn val="ctr"/>
        <c:lblOffset val="100"/>
        <c:noMultiLvlLbl val="0"/>
      </c:catAx>
      <c:valAx>
        <c:axId val="108687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de-DE"/>
                  <a:t>Time [s]</a:t>
                </a:r>
              </a:p>
            </c:rich>
          </c:tx>
          <c:layout>
            <c:manualLayout>
              <c:xMode val="edge"/>
              <c:yMode val="edge"/>
              <c:x val="2.2091851851851856E-2"/>
              <c:y val="0.3971830555555556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86769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168780338502171"/>
          <c:y val="0.89986860923821643"/>
          <c:w val="0.82415125219049035"/>
          <c:h val="7.2187278985336487E-2"/>
        </c:manualLayout>
      </c:layout>
      <c:overlay val="0"/>
      <c:txPr>
        <a:bodyPr/>
        <a:lstStyle/>
        <a:p>
          <a:pPr>
            <a:defRPr sz="11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0000000000000062" r="0.70000000000000062" t="0.78740157499999996" header="0.30000000000000032" footer="0.30000000000000032"/>
    <c:pageSetup paperSize="9" orientation="landscape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29799756625236"/>
          <c:y val="0.1679742876451821"/>
          <c:w val="0.83013211621960115"/>
          <c:h val="0.67119556163264038"/>
        </c:manualLayout>
      </c:layout>
      <c:lineChart>
        <c:grouping val="standard"/>
        <c:varyColors val="0"/>
        <c:ser>
          <c:idx val="0"/>
          <c:order val="0"/>
          <c:tx>
            <c:v>Male</c:v>
          </c:tx>
          <c:marker>
            <c:symbol val="square"/>
            <c:size val="4"/>
          </c:marker>
          <c:val>
            <c:numRef>
              <c:f>'Gender re-finding'!$I$32:$I$47</c:f>
              <c:numCache>
                <c:formatCode>General</c:formatCode>
                <c:ptCount val="16"/>
                <c:pt idx="0">
                  <c:v>65.459999999999994</c:v>
                </c:pt>
                <c:pt idx="1">
                  <c:v>71.969999999999985</c:v>
                </c:pt>
                <c:pt idx="2">
                  <c:v>78.789999999999992</c:v>
                </c:pt>
                <c:pt idx="3">
                  <c:v>79.100000000000009</c:v>
                </c:pt>
                <c:pt idx="4">
                  <c:v>79.40000000000002</c:v>
                </c:pt>
                <c:pt idx="5">
                  <c:v>83.2</c:v>
                </c:pt>
                <c:pt idx="6">
                  <c:v>88.1</c:v>
                </c:pt>
                <c:pt idx="7">
                  <c:v>90.170000000000016</c:v>
                </c:pt>
                <c:pt idx="8">
                  <c:v>94.09999999999998</c:v>
                </c:pt>
                <c:pt idx="9">
                  <c:v>97.1</c:v>
                </c:pt>
                <c:pt idx="10">
                  <c:v>110.93000000000002</c:v>
                </c:pt>
                <c:pt idx="11">
                  <c:v>125.80000000000001</c:v>
                </c:pt>
                <c:pt idx="12">
                  <c:v>129.35</c:v>
                </c:pt>
                <c:pt idx="13">
                  <c:v>142.48000000000002</c:v>
                </c:pt>
                <c:pt idx="14">
                  <c:v>157.60000000000002</c:v>
                </c:pt>
                <c:pt idx="15">
                  <c:v>173.60000000000002</c:v>
                </c:pt>
              </c:numCache>
            </c:numRef>
          </c:val>
          <c:smooth val="0"/>
        </c:ser>
        <c:ser>
          <c:idx val="1"/>
          <c:order val="1"/>
          <c:tx>
            <c:v>Female</c:v>
          </c:tx>
          <c:marker>
            <c:symbol val="star"/>
            <c:size val="4"/>
          </c:marker>
          <c:val>
            <c:numRef>
              <c:f>'Gender re-finding'!$I$48:$I$55</c:f>
              <c:numCache>
                <c:formatCode>General</c:formatCode>
                <c:ptCount val="8"/>
                <c:pt idx="0">
                  <c:v>69.14</c:v>
                </c:pt>
                <c:pt idx="1">
                  <c:v>72.3</c:v>
                </c:pt>
                <c:pt idx="2">
                  <c:v>84.59</c:v>
                </c:pt>
                <c:pt idx="3">
                  <c:v>107.60000000000001</c:v>
                </c:pt>
                <c:pt idx="4">
                  <c:v>109.88999999999999</c:v>
                </c:pt>
                <c:pt idx="5">
                  <c:v>136.96</c:v>
                </c:pt>
                <c:pt idx="6">
                  <c:v>172.2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708608"/>
        <c:axId val="108710528"/>
      </c:lineChart>
      <c:catAx>
        <c:axId val="108708608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Test users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one"/>
        <c:crossAx val="108710528"/>
        <c:crosses val="autoZero"/>
        <c:auto val="1"/>
        <c:lblAlgn val="ctr"/>
        <c:lblOffset val="100"/>
        <c:noMultiLvlLbl val="0"/>
      </c:catAx>
      <c:valAx>
        <c:axId val="108710528"/>
        <c:scaling>
          <c:orientation val="minMax"/>
          <c:max val="4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/>
                  <a:t>Time [s]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870860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168780338502171"/>
          <c:y val="0.89986860923821643"/>
          <c:w val="0.82415125219048957"/>
          <c:h val="7.2187278985336431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0000000000000051" r="0.70000000000000051" t="0.78740157499999996" header="0.30000000000000027" footer="0.30000000000000027"/>
    <c:pageSetup paperSize="9" orientation="landscape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29799756625236"/>
          <c:y val="0.1679742876451821"/>
          <c:w val="0.83013211621960115"/>
          <c:h val="0.67119556163264038"/>
        </c:manualLayout>
      </c:layout>
      <c:lineChart>
        <c:grouping val="standard"/>
        <c:varyColors val="0"/>
        <c:ser>
          <c:idx val="0"/>
          <c:order val="0"/>
          <c:tx>
            <c:v>tagging</c:v>
          </c:tx>
          <c:marker>
            <c:symbol val="square"/>
            <c:size val="4"/>
          </c:marker>
          <c:val>
            <c:numRef>
              <c:f>'tagging re-finding'!$B$40:$B$53</c:f>
              <c:numCache>
                <c:formatCode>General</c:formatCode>
                <c:ptCount val="14"/>
                <c:pt idx="0">
                  <c:v>63.7</c:v>
                </c:pt>
                <c:pt idx="1">
                  <c:v>70.53</c:v>
                </c:pt>
                <c:pt idx="2">
                  <c:v>101.3</c:v>
                </c:pt>
                <c:pt idx="3">
                  <c:v>104.46</c:v>
                </c:pt>
                <c:pt idx="4">
                  <c:v>119.63999999999999</c:v>
                </c:pt>
                <c:pt idx="5">
                  <c:v>129.30000000000001</c:v>
                </c:pt>
                <c:pt idx="6">
                  <c:v>135.59999999999997</c:v>
                </c:pt>
                <c:pt idx="7">
                  <c:v>143.71</c:v>
                </c:pt>
                <c:pt idx="8">
                  <c:v>143.80000000000001</c:v>
                </c:pt>
                <c:pt idx="9">
                  <c:v>172.2</c:v>
                </c:pt>
                <c:pt idx="10">
                  <c:v>190.47</c:v>
                </c:pt>
                <c:pt idx="11">
                  <c:v>195.92999999999998</c:v>
                </c:pt>
              </c:numCache>
            </c:numRef>
          </c:val>
          <c:smooth val="0"/>
        </c:ser>
        <c:ser>
          <c:idx val="1"/>
          <c:order val="1"/>
          <c:tx>
            <c:v>no tagging</c:v>
          </c:tx>
          <c:marker>
            <c:symbol val="star"/>
            <c:size val="4"/>
          </c:marker>
          <c:val>
            <c:numRef>
              <c:f>'tagging re-finding'!$B$54:$B$63</c:f>
              <c:numCache>
                <c:formatCode>General</c:formatCode>
                <c:ptCount val="10"/>
                <c:pt idx="0">
                  <c:v>57.21</c:v>
                </c:pt>
                <c:pt idx="1">
                  <c:v>68.77000000000001</c:v>
                </c:pt>
                <c:pt idx="2">
                  <c:v>84.56</c:v>
                </c:pt>
                <c:pt idx="3">
                  <c:v>89.97</c:v>
                </c:pt>
                <c:pt idx="4">
                  <c:v>99.239999999999981</c:v>
                </c:pt>
                <c:pt idx="5">
                  <c:v>103.26</c:v>
                </c:pt>
                <c:pt idx="6">
                  <c:v>116.31</c:v>
                </c:pt>
                <c:pt idx="7">
                  <c:v>131.52000000000001</c:v>
                </c:pt>
                <c:pt idx="8">
                  <c:v>140.29999999999998</c:v>
                </c:pt>
                <c:pt idx="9">
                  <c:v>169.61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02048"/>
        <c:axId val="108803968"/>
      </c:lineChart>
      <c:catAx>
        <c:axId val="108802048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Test users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one"/>
        <c:crossAx val="108803968"/>
        <c:crosses val="autoZero"/>
        <c:auto val="1"/>
        <c:lblAlgn val="ctr"/>
        <c:lblOffset val="100"/>
        <c:noMultiLvlLbl val="0"/>
      </c:catAx>
      <c:valAx>
        <c:axId val="108803968"/>
        <c:scaling>
          <c:orientation val="minMax"/>
          <c:max val="4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/>
                  <a:t>Time [s]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80204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168780338502171"/>
          <c:y val="0.89986860923821643"/>
          <c:w val="0.82415125219048957"/>
          <c:h val="7.2187278985336431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0000000000000051" r="0.70000000000000051" t="0.78740157499999996" header="0.30000000000000027" footer="0.30000000000000027"/>
    <c:pageSetup paperSize="9" orientation="landscape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29799756625236"/>
          <c:y val="0.1679742876451821"/>
          <c:w val="0.83013211621960115"/>
          <c:h val="0.67119556163264038"/>
        </c:manualLayout>
      </c:layout>
      <c:lineChart>
        <c:grouping val="standard"/>
        <c:varyColors val="0"/>
        <c:ser>
          <c:idx val="0"/>
          <c:order val="0"/>
          <c:tx>
            <c:v>tagging</c:v>
          </c:tx>
          <c:marker>
            <c:symbol val="square"/>
            <c:size val="4"/>
          </c:marker>
          <c:val>
            <c:numRef>
              <c:f>'tagging re-finding'!$J$40:$J$53</c:f>
              <c:numCache>
                <c:formatCode>General</c:formatCode>
                <c:ptCount val="14"/>
                <c:pt idx="0">
                  <c:v>71.969999999999985</c:v>
                </c:pt>
                <c:pt idx="1">
                  <c:v>78.789999999999992</c:v>
                </c:pt>
                <c:pt idx="2">
                  <c:v>79.40000000000002</c:v>
                </c:pt>
                <c:pt idx="3">
                  <c:v>83.2</c:v>
                </c:pt>
                <c:pt idx="4">
                  <c:v>88.1</c:v>
                </c:pt>
                <c:pt idx="5">
                  <c:v>90.170000000000016</c:v>
                </c:pt>
                <c:pt idx="6">
                  <c:v>97.1</c:v>
                </c:pt>
                <c:pt idx="7">
                  <c:v>107.60000000000001</c:v>
                </c:pt>
                <c:pt idx="8">
                  <c:v>125.80000000000001</c:v>
                </c:pt>
                <c:pt idx="9">
                  <c:v>129.35</c:v>
                </c:pt>
                <c:pt idx="10">
                  <c:v>142.48000000000002</c:v>
                </c:pt>
                <c:pt idx="11">
                  <c:v>157.60000000000002</c:v>
                </c:pt>
                <c:pt idx="12">
                  <c:v>172.2</c:v>
                </c:pt>
                <c:pt idx="13">
                  <c:v>173.60000000000002</c:v>
                </c:pt>
              </c:numCache>
            </c:numRef>
          </c:val>
          <c:smooth val="0"/>
        </c:ser>
        <c:ser>
          <c:idx val="1"/>
          <c:order val="1"/>
          <c:tx>
            <c:v>no tagging</c:v>
          </c:tx>
          <c:marker>
            <c:symbol val="star"/>
            <c:size val="4"/>
          </c:marker>
          <c:val>
            <c:numRef>
              <c:f>'tagging re-finding'!$J$54:$J$63</c:f>
              <c:numCache>
                <c:formatCode>General</c:formatCode>
                <c:ptCount val="10"/>
                <c:pt idx="0">
                  <c:v>65.459999999999994</c:v>
                </c:pt>
                <c:pt idx="1">
                  <c:v>69.14</c:v>
                </c:pt>
                <c:pt idx="2">
                  <c:v>72.3</c:v>
                </c:pt>
                <c:pt idx="3">
                  <c:v>79.100000000000009</c:v>
                </c:pt>
                <c:pt idx="4">
                  <c:v>84.59</c:v>
                </c:pt>
                <c:pt idx="5">
                  <c:v>94.09999999999998</c:v>
                </c:pt>
                <c:pt idx="6">
                  <c:v>109.88999999999999</c:v>
                </c:pt>
                <c:pt idx="7">
                  <c:v>110.93000000000002</c:v>
                </c:pt>
                <c:pt idx="8">
                  <c:v>136.96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17024"/>
        <c:axId val="108835584"/>
      </c:lineChart>
      <c:catAx>
        <c:axId val="10881702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Test users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one"/>
        <c:crossAx val="108835584"/>
        <c:crosses val="autoZero"/>
        <c:auto val="1"/>
        <c:lblAlgn val="ctr"/>
        <c:lblOffset val="100"/>
        <c:noMultiLvlLbl val="0"/>
      </c:catAx>
      <c:valAx>
        <c:axId val="108835584"/>
        <c:scaling>
          <c:orientation val="minMax"/>
          <c:max val="4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/>
                  <a:t>Tune</a:t>
                </a:r>
                <a:r>
                  <a:rPr lang="de-AT" baseline="0"/>
                  <a:t> [s]</a:t>
                </a:r>
                <a:endParaRPr lang="de-AT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81702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168780338502171"/>
          <c:y val="0.89986860923821643"/>
          <c:w val="0.82415125219048957"/>
          <c:h val="7.2187278985336431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0000000000000051" r="0.70000000000000051" t="0.78740157499999996" header="0.30000000000000027" footer="0.30000000000000027"/>
    <c:pageSetup paperSize="9" orientation="landscape" verticalDpi="3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29799756625236"/>
          <c:y val="0.1679742876451821"/>
          <c:w val="0.83013211621960115"/>
          <c:h val="0.67119556163264038"/>
        </c:manualLayout>
      </c:layout>
      <c:lineChart>
        <c:grouping val="standard"/>
        <c:varyColors val="0"/>
        <c:ser>
          <c:idx val="0"/>
          <c:order val="0"/>
          <c:tx>
            <c:v>Other platform</c:v>
          </c:tx>
          <c:marker>
            <c:symbol val="square"/>
            <c:size val="4"/>
          </c:marker>
          <c:val>
            <c:numRef>
              <c:f>'Platform re-finding'!$B$63:$B$79</c:f>
              <c:numCache>
                <c:formatCode>General</c:formatCode>
                <c:ptCount val="17"/>
                <c:pt idx="0">
                  <c:v>63.7</c:v>
                </c:pt>
                <c:pt idx="1">
                  <c:v>68.77000000000001</c:v>
                </c:pt>
                <c:pt idx="2">
                  <c:v>101.3</c:v>
                </c:pt>
                <c:pt idx="3">
                  <c:v>103.26</c:v>
                </c:pt>
                <c:pt idx="4">
                  <c:v>104.46</c:v>
                </c:pt>
                <c:pt idx="5">
                  <c:v>116.31</c:v>
                </c:pt>
                <c:pt idx="6">
                  <c:v>119.63999999999999</c:v>
                </c:pt>
                <c:pt idx="7">
                  <c:v>135.59999999999997</c:v>
                </c:pt>
                <c:pt idx="8">
                  <c:v>135.59999999999997</c:v>
                </c:pt>
                <c:pt idx="9">
                  <c:v>143.71</c:v>
                </c:pt>
                <c:pt idx="10">
                  <c:v>143.80000000000001</c:v>
                </c:pt>
                <c:pt idx="11">
                  <c:v>172.2</c:v>
                </c:pt>
                <c:pt idx="12">
                  <c:v>172.2</c:v>
                </c:pt>
                <c:pt idx="13">
                  <c:v>190.47</c:v>
                </c:pt>
                <c:pt idx="14">
                  <c:v>190.47</c:v>
                </c:pt>
              </c:numCache>
            </c:numRef>
          </c:val>
          <c:smooth val="0"/>
        </c:ser>
        <c:ser>
          <c:idx val="1"/>
          <c:order val="1"/>
          <c:tx>
            <c:v>Windows</c:v>
          </c:tx>
          <c:marker>
            <c:symbol val="star"/>
            <c:size val="4"/>
          </c:marker>
          <c:val>
            <c:numRef>
              <c:f>'Platform re-finding'!$B$80:$B$96</c:f>
              <c:numCache>
                <c:formatCode>General</c:formatCode>
                <c:ptCount val="17"/>
                <c:pt idx="0">
                  <c:v>57.21</c:v>
                </c:pt>
                <c:pt idx="1">
                  <c:v>57.21</c:v>
                </c:pt>
                <c:pt idx="2">
                  <c:v>68.77000000000001</c:v>
                </c:pt>
                <c:pt idx="3">
                  <c:v>70.53</c:v>
                </c:pt>
                <c:pt idx="4">
                  <c:v>84.56</c:v>
                </c:pt>
                <c:pt idx="5">
                  <c:v>89.97</c:v>
                </c:pt>
                <c:pt idx="6">
                  <c:v>99.239999999999981</c:v>
                </c:pt>
                <c:pt idx="7">
                  <c:v>104.46</c:v>
                </c:pt>
                <c:pt idx="8">
                  <c:v>129.30000000000001</c:v>
                </c:pt>
                <c:pt idx="9">
                  <c:v>131.52000000000001</c:v>
                </c:pt>
                <c:pt idx="10">
                  <c:v>131.52000000000001</c:v>
                </c:pt>
                <c:pt idx="11">
                  <c:v>135.59999999999997</c:v>
                </c:pt>
                <c:pt idx="12">
                  <c:v>135.59999999999997</c:v>
                </c:pt>
                <c:pt idx="13">
                  <c:v>140.29999999999998</c:v>
                </c:pt>
                <c:pt idx="14">
                  <c:v>169.61</c:v>
                </c:pt>
                <c:pt idx="15">
                  <c:v>172.2</c:v>
                </c:pt>
                <c:pt idx="16">
                  <c:v>195.92999999999998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53120"/>
        <c:axId val="108998656"/>
      </c:lineChart>
      <c:catAx>
        <c:axId val="10885312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Test users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one"/>
        <c:crossAx val="108998656"/>
        <c:crosses val="autoZero"/>
        <c:auto val="1"/>
        <c:lblAlgn val="ctr"/>
        <c:lblOffset val="100"/>
        <c:noMultiLvlLbl val="0"/>
      </c:catAx>
      <c:valAx>
        <c:axId val="108998656"/>
        <c:scaling>
          <c:orientation val="minMax"/>
          <c:max val="4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/>
                  <a:t>Time</a:t>
                </a:r>
                <a:r>
                  <a:rPr lang="de-AT" baseline="0"/>
                  <a:t> [s]</a:t>
                </a:r>
                <a:endParaRPr lang="de-AT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85312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168780338502171"/>
          <c:y val="0.89986860923821643"/>
          <c:w val="0.82415125219048957"/>
          <c:h val="7.2187278985336431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0000000000000051" r="0.70000000000000051" t="0.78740157499999996" header="0.30000000000000027" footer="0.30000000000000027"/>
    <c:pageSetup paperSize="9" orientation="landscape" verticalDpi="3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29799756625236"/>
          <c:y val="0.1679742876451821"/>
          <c:w val="0.83013211621960115"/>
          <c:h val="0.67119556163264038"/>
        </c:manualLayout>
      </c:layout>
      <c:lineChart>
        <c:grouping val="standard"/>
        <c:varyColors val="0"/>
        <c:ser>
          <c:idx val="0"/>
          <c:order val="0"/>
          <c:tx>
            <c:v>Other platform</c:v>
          </c:tx>
          <c:marker>
            <c:symbol val="square"/>
            <c:size val="4"/>
          </c:marker>
          <c:val>
            <c:numRef>
              <c:f>'Platform re-finding'!$H$63:$H$79</c:f>
              <c:numCache>
                <c:formatCode>General</c:formatCode>
                <c:ptCount val="17"/>
                <c:pt idx="0">
                  <c:v>78.789999999999992</c:v>
                </c:pt>
                <c:pt idx="1">
                  <c:v>79.40000000000002</c:v>
                </c:pt>
                <c:pt idx="2">
                  <c:v>83.2</c:v>
                </c:pt>
                <c:pt idx="3">
                  <c:v>83.2</c:v>
                </c:pt>
                <c:pt idx="4">
                  <c:v>88.1</c:v>
                </c:pt>
                <c:pt idx="5">
                  <c:v>88.1</c:v>
                </c:pt>
                <c:pt idx="6">
                  <c:v>94.09999999999998</c:v>
                </c:pt>
                <c:pt idx="7">
                  <c:v>97.1</c:v>
                </c:pt>
                <c:pt idx="8">
                  <c:v>107.60000000000001</c:v>
                </c:pt>
                <c:pt idx="9">
                  <c:v>107.60000000000001</c:v>
                </c:pt>
                <c:pt idx="10">
                  <c:v>109.88999999999999</c:v>
                </c:pt>
                <c:pt idx="11">
                  <c:v>129.35</c:v>
                </c:pt>
                <c:pt idx="12">
                  <c:v>142.48000000000002</c:v>
                </c:pt>
                <c:pt idx="13">
                  <c:v>157.60000000000002</c:v>
                </c:pt>
                <c:pt idx="14">
                  <c:v>172.2</c:v>
                </c:pt>
                <c:pt idx="15">
                  <c:v>173.60000000000002</c:v>
                </c:pt>
              </c:numCache>
            </c:numRef>
          </c:val>
          <c:smooth val="0"/>
        </c:ser>
        <c:ser>
          <c:idx val="1"/>
          <c:order val="1"/>
          <c:tx>
            <c:v>Windows</c:v>
          </c:tx>
          <c:marker>
            <c:symbol val="star"/>
            <c:size val="4"/>
          </c:marker>
          <c:val>
            <c:numRef>
              <c:f>'Platform re-finding'!$H$80:$H$96</c:f>
              <c:numCache>
                <c:formatCode>General</c:formatCode>
                <c:ptCount val="17"/>
                <c:pt idx="0">
                  <c:v>65.459999999999994</c:v>
                </c:pt>
                <c:pt idx="1">
                  <c:v>69.14</c:v>
                </c:pt>
                <c:pt idx="2">
                  <c:v>69.14</c:v>
                </c:pt>
                <c:pt idx="3">
                  <c:v>71.969999999999985</c:v>
                </c:pt>
                <c:pt idx="4">
                  <c:v>72.3</c:v>
                </c:pt>
                <c:pt idx="5">
                  <c:v>72.3</c:v>
                </c:pt>
                <c:pt idx="6">
                  <c:v>79.100000000000009</c:v>
                </c:pt>
                <c:pt idx="7">
                  <c:v>84.59</c:v>
                </c:pt>
                <c:pt idx="8">
                  <c:v>88.1</c:v>
                </c:pt>
                <c:pt idx="9">
                  <c:v>88.1</c:v>
                </c:pt>
                <c:pt idx="10">
                  <c:v>90.170000000000016</c:v>
                </c:pt>
                <c:pt idx="11">
                  <c:v>94.09999999999998</c:v>
                </c:pt>
                <c:pt idx="12">
                  <c:v>107.60000000000001</c:v>
                </c:pt>
                <c:pt idx="13">
                  <c:v>110.93000000000002</c:v>
                </c:pt>
                <c:pt idx="14">
                  <c:v>125.80000000000001</c:v>
                </c:pt>
                <c:pt idx="15">
                  <c:v>136.96</c:v>
                </c:pt>
                <c:pt idx="16">
                  <c:v>173.60000000000002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24000"/>
        <c:axId val="109025920"/>
      </c:lineChart>
      <c:catAx>
        <c:axId val="10902400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Test users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one"/>
        <c:crossAx val="109025920"/>
        <c:crosses val="autoZero"/>
        <c:auto val="1"/>
        <c:lblAlgn val="ctr"/>
        <c:lblOffset val="100"/>
        <c:noMultiLvlLbl val="0"/>
      </c:catAx>
      <c:valAx>
        <c:axId val="109025920"/>
        <c:scaling>
          <c:orientation val="minMax"/>
          <c:max val="4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/>
                  <a:t>Tune</a:t>
                </a:r>
                <a:r>
                  <a:rPr lang="de-AT" baseline="0"/>
                  <a:t> [s]</a:t>
                </a:r>
                <a:endParaRPr lang="de-AT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0240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168780338502171"/>
          <c:y val="0.89986860923821643"/>
          <c:w val="0.82415125219048957"/>
          <c:h val="7.2187278985336431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0000000000000051" r="0.70000000000000051" t="0.78740157499999996" header="0.30000000000000027" footer="0.30000000000000027"/>
    <c:pageSetup paperSize="9" orientation="landscape" verticalDpi="3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29799756625236"/>
          <c:y val="0.1679742876451821"/>
          <c:w val="0.83013211621960115"/>
          <c:h val="0.67119556163264038"/>
        </c:manualLayout>
      </c:layout>
      <c:lineChart>
        <c:grouping val="standard"/>
        <c:varyColors val="0"/>
        <c:ser>
          <c:idx val="0"/>
          <c:order val="0"/>
          <c:tx>
            <c:v>Other studies</c:v>
          </c:tx>
          <c:marker>
            <c:symbol val="square"/>
            <c:size val="4"/>
          </c:marker>
          <c:val>
            <c:numRef>
              <c:f>'Studies re-finding'!$B$63:$B$73</c:f>
              <c:numCache>
                <c:formatCode>General</c:formatCode>
                <c:ptCount val="11"/>
                <c:pt idx="0">
                  <c:v>57.21</c:v>
                </c:pt>
                <c:pt idx="1">
                  <c:v>63.7</c:v>
                </c:pt>
                <c:pt idx="2">
                  <c:v>68.77000000000001</c:v>
                </c:pt>
                <c:pt idx="3">
                  <c:v>70.53</c:v>
                </c:pt>
                <c:pt idx="4">
                  <c:v>89.97</c:v>
                </c:pt>
                <c:pt idx="5">
                  <c:v>99.239999999999981</c:v>
                </c:pt>
                <c:pt idx="6">
                  <c:v>104.46</c:v>
                </c:pt>
                <c:pt idx="7">
                  <c:v>116.31</c:v>
                </c:pt>
                <c:pt idx="8">
                  <c:v>143.80000000000001</c:v>
                </c:pt>
                <c:pt idx="9">
                  <c:v>169.61</c:v>
                </c:pt>
              </c:numCache>
            </c:numRef>
          </c:val>
          <c:smooth val="0"/>
        </c:ser>
        <c:ser>
          <c:idx val="1"/>
          <c:order val="1"/>
          <c:tx>
            <c:v>IT studies</c:v>
          </c:tx>
          <c:marker>
            <c:symbol val="star"/>
            <c:size val="4"/>
          </c:marker>
          <c:val>
            <c:numRef>
              <c:f>'Studies re-finding'!$B$74:$B$85</c:f>
              <c:numCache>
                <c:formatCode>General</c:formatCode>
                <c:ptCount val="12"/>
                <c:pt idx="0">
                  <c:v>84.56</c:v>
                </c:pt>
                <c:pt idx="1">
                  <c:v>101.3</c:v>
                </c:pt>
                <c:pt idx="2">
                  <c:v>103.26</c:v>
                </c:pt>
                <c:pt idx="3">
                  <c:v>119.63999999999999</c:v>
                </c:pt>
                <c:pt idx="4">
                  <c:v>129.30000000000001</c:v>
                </c:pt>
                <c:pt idx="5">
                  <c:v>135.59999999999997</c:v>
                </c:pt>
                <c:pt idx="6">
                  <c:v>140.29999999999998</c:v>
                </c:pt>
                <c:pt idx="7">
                  <c:v>143.71</c:v>
                </c:pt>
                <c:pt idx="8">
                  <c:v>172.2</c:v>
                </c:pt>
                <c:pt idx="9">
                  <c:v>190.47</c:v>
                </c:pt>
                <c:pt idx="10">
                  <c:v>195.92999999999998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854720"/>
        <c:axId val="109856640"/>
      </c:lineChart>
      <c:catAx>
        <c:axId val="10985472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Test users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one"/>
        <c:crossAx val="109856640"/>
        <c:crosses val="autoZero"/>
        <c:auto val="1"/>
        <c:lblAlgn val="ctr"/>
        <c:lblOffset val="100"/>
        <c:noMultiLvlLbl val="0"/>
      </c:catAx>
      <c:valAx>
        <c:axId val="109856640"/>
        <c:scaling>
          <c:orientation val="minMax"/>
          <c:max val="4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/>
                  <a:t>Time</a:t>
                </a:r>
                <a:r>
                  <a:rPr lang="de-AT" baseline="0"/>
                  <a:t> [s]</a:t>
                </a:r>
                <a:endParaRPr lang="de-AT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85472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168780338502171"/>
          <c:y val="0.89986860923821643"/>
          <c:w val="0.82415125219048957"/>
          <c:h val="7.2187278985336431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0000000000000051" r="0.70000000000000051" t="0.78740157499999996" header="0.30000000000000027" footer="0.30000000000000027"/>
    <c:pageSetup paperSize="9" orientation="landscape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29</xdr:row>
      <xdr:rowOff>9524</xdr:rowOff>
    </xdr:from>
    <xdr:to>
      <xdr:col>6</xdr:col>
      <xdr:colOff>523874</xdr:colOff>
      <xdr:row>47</xdr:row>
      <xdr:rowOff>171450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9524</xdr:colOff>
      <xdr:row>29</xdr:row>
      <xdr:rowOff>14285</xdr:rowOff>
    </xdr:from>
    <xdr:to>
      <xdr:col>14</xdr:col>
      <xdr:colOff>119446</xdr:colOff>
      <xdr:row>47</xdr:row>
      <xdr:rowOff>104774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1678</xdr:colOff>
      <xdr:row>58</xdr:row>
      <xdr:rowOff>3922</xdr:rowOff>
    </xdr:from>
    <xdr:to>
      <xdr:col>6</xdr:col>
      <xdr:colOff>86728</xdr:colOff>
      <xdr:row>76</xdr:row>
      <xdr:rowOff>174922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11206</xdr:colOff>
      <xdr:row>58</xdr:row>
      <xdr:rowOff>3362</xdr:rowOff>
    </xdr:from>
    <xdr:to>
      <xdr:col>13</xdr:col>
      <xdr:colOff>162931</xdr:colOff>
      <xdr:row>76</xdr:row>
      <xdr:rowOff>174362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0</xdr:rowOff>
    </xdr:from>
    <xdr:to>
      <xdr:col>6</xdr:col>
      <xdr:colOff>393700</xdr:colOff>
      <xdr:row>87</xdr:row>
      <xdr:rowOff>147638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68</xdr:row>
      <xdr:rowOff>21166</xdr:rowOff>
    </xdr:from>
    <xdr:to>
      <xdr:col>15</xdr:col>
      <xdr:colOff>190500</xdr:colOff>
      <xdr:row>87</xdr:row>
      <xdr:rowOff>127000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101</xdr:row>
      <xdr:rowOff>389</xdr:rowOff>
    </xdr:from>
    <xdr:to>
      <xdr:col>5</xdr:col>
      <xdr:colOff>39171</xdr:colOff>
      <xdr:row>119</xdr:row>
      <xdr:rowOff>100852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760269</xdr:colOff>
      <xdr:row>100</xdr:row>
      <xdr:rowOff>188843</xdr:rowOff>
    </xdr:from>
    <xdr:to>
      <xdr:col>13</xdr:col>
      <xdr:colOff>594615</xdr:colOff>
      <xdr:row>119</xdr:row>
      <xdr:rowOff>33618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89</xdr:row>
      <xdr:rowOff>190499</xdr:rowOff>
    </xdr:from>
    <xdr:to>
      <xdr:col>4</xdr:col>
      <xdr:colOff>1520687</xdr:colOff>
      <xdr:row>104</xdr:row>
      <xdr:rowOff>180974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90</xdr:row>
      <xdr:rowOff>9525</xdr:rowOff>
    </xdr:from>
    <xdr:to>
      <xdr:col>12</xdr:col>
      <xdr:colOff>9525</xdr:colOff>
      <xdr:row>105</xdr:row>
      <xdr:rowOff>9525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Larissa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Larissa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Larissa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Larissa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Larissa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Larissa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Larissa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Larissa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Larissa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Larissa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Larissa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Larissa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Larissa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Larissa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Larissa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Larissa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Larissa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Larissa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Larissa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Larissa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Larissa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Larissa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Larissa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Larissa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Larissa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Larissa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Larissa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Larissa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Larissa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Larissa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opLeftCell="A19" workbookViewId="0">
      <selection activeCell="H46" sqref="H46"/>
    </sheetView>
  </sheetViews>
  <sheetFormatPr baseColWidth="10" defaultRowHeight="15" x14ac:dyDescent="0.25"/>
  <sheetData>
    <row r="1" spans="1:11" x14ac:dyDescent="0.25">
      <c r="B1" t="s">
        <v>187</v>
      </c>
      <c r="G1" t="s">
        <v>187</v>
      </c>
      <c r="K1" t="s">
        <v>187</v>
      </c>
    </row>
    <row r="2" spans="1:11" x14ac:dyDescent="0.25">
      <c r="A2" t="s">
        <v>24</v>
      </c>
      <c r="B2" t="s">
        <v>185</v>
      </c>
      <c r="C2" t="s">
        <v>186</v>
      </c>
      <c r="F2" t="s">
        <v>24</v>
      </c>
      <c r="G2" t="s">
        <v>185</v>
      </c>
      <c r="J2" t="s">
        <v>24</v>
      </c>
      <c r="K2" t="s">
        <v>186</v>
      </c>
    </row>
    <row r="3" spans="1:11" x14ac:dyDescent="0.25">
      <c r="A3">
        <v>1</v>
      </c>
      <c r="B3">
        <v>63.7</v>
      </c>
      <c r="C3">
        <v>157.60000000000002</v>
      </c>
      <c r="F3">
        <v>7</v>
      </c>
      <c r="G3">
        <v>57.21</v>
      </c>
      <c r="J3">
        <v>17</v>
      </c>
      <c r="K3">
        <v>65.459999999999994</v>
      </c>
    </row>
    <row r="4" spans="1:11" x14ac:dyDescent="0.25">
      <c r="A4">
        <v>2</v>
      </c>
      <c r="B4">
        <v>116.31</v>
      </c>
      <c r="C4">
        <v>230.1</v>
      </c>
      <c r="F4">
        <v>1</v>
      </c>
      <c r="G4">
        <v>63.7</v>
      </c>
      <c r="J4">
        <v>7</v>
      </c>
      <c r="K4">
        <v>69.14</v>
      </c>
    </row>
    <row r="5" spans="1:11" x14ac:dyDescent="0.25">
      <c r="A5">
        <v>3</v>
      </c>
      <c r="B5">
        <v>84.56</v>
      </c>
      <c r="C5">
        <v>110.93000000000002</v>
      </c>
      <c r="F5">
        <v>4</v>
      </c>
      <c r="G5">
        <v>68.77000000000001</v>
      </c>
      <c r="J5">
        <v>15</v>
      </c>
      <c r="K5">
        <v>71.969999999999985</v>
      </c>
    </row>
    <row r="6" spans="1:11" x14ac:dyDescent="0.25">
      <c r="A6">
        <v>4</v>
      </c>
      <c r="B6">
        <v>68.77000000000001</v>
      </c>
      <c r="C6">
        <v>94.09999999999998</v>
      </c>
      <c r="F6">
        <v>12</v>
      </c>
      <c r="G6">
        <v>70.53</v>
      </c>
      <c r="J6">
        <v>23</v>
      </c>
      <c r="K6">
        <v>72.3</v>
      </c>
    </row>
    <row r="7" spans="1:11" x14ac:dyDescent="0.25">
      <c r="A7">
        <v>5</v>
      </c>
      <c r="B7">
        <v>334.16</v>
      </c>
      <c r="C7">
        <v>129.35</v>
      </c>
      <c r="F7">
        <v>3</v>
      </c>
      <c r="G7">
        <v>84.56</v>
      </c>
      <c r="J7">
        <v>16</v>
      </c>
      <c r="K7">
        <v>78.789999999999992</v>
      </c>
    </row>
    <row r="8" spans="1:11" x14ac:dyDescent="0.25">
      <c r="A8">
        <v>6</v>
      </c>
      <c r="B8">
        <v>104.46</v>
      </c>
      <c r="C8">
        <v>173.60000000000002</v>
      </c>
      <c r="F8">
        <v>18</v>
      </c>
      <c r="G8">
        <v>89.97</v>
      </c>
      <c r="J8">
        <v>21</v>
      </c>
      <c r="K8">
        <v>79.100000000000009</v>
      </c>
    </row>
    <row r="9" spans="1:11" x14ac:dyDescent="0.25">
      <c r="A9">
        <v>7</v>
      </c>
      <c r="B9">
        <v>57.21</v>
      </c>
      <c r="C9">
        <v>69.14</v>
      </c>
      <c r="F9">
        <v>10</v>
      </c>
      <c r="G9">
        <v>99.239999999999981</v>
      </c>
      <c r="J9">
        <v>20</v>
      </c>
      <c r="K9">
        <v>79.40000000000002</v>
      </c>
    </row>
    <row r="10" spans="1:11" x14ac:dyDescent="0.25">
      <c r="A10">
        <v>8</v>
      </c>
      <c r="B10">
        <v>119.63999999999999</v>
      </c>
      <c r="C10">
        <v>97.1</v>
      </c>
      <c r="F10">
        <v>14</v>
      </c>
      <c r="G10">
        <v>101.3</v>
      </c>
      <c r="J10">
        <v>25</v>
      </c>
      <c r="K10">
        <v>83.2</v>
      </c>
    </row>
    <row r="11" spans="1:11" x14ac:dyDescent="0.25">
      <c r="A11">
        <v>9</v>
      </c>
      <c r="B11">
        <v>103.26</v>
      </c>
      <c r="C11">
        <v>109.88999999999999</v>
      </c>
      <c r="F11">
        <v>9</v>
      </c>
      <c r="G11">
        <v>103.26</v>
      </c>
      <c r="J11">
        <v>10</v>
      </c>
      <c r="K11">
        <v>84.59</v>
      </c>
    </row>
    <row r="12" spans="1:11" x14ac:dyDescent="0.25">
      <c r="A12">
        <v>10</v>
      </c>
      <c r="B12">
        <v>99.239999999999981</v>
      </c>
      <c r="C12">
        <v>84.59</v>
      </c>
      <c r="F12">
        <v>6</v>
      </c>
      <c r="G12">
        <v>104.46</v>
      </c>
      <c r="J12">
        <v>19</v>
      </c>
      <c r="K12">
        <v>88.1</v>
      </c>
    </row>
    <row r="13" spans="1:11" x14ac:dyDescent="0.25">
      <c r="A13">
        <v>12</v>
      </c>
      <c r="B13">
        <v>70.53</v>
      </c>
      <c r="C13">
        <v>90.170000000000016</v>
      </c>
      <c r="F13">
        <v>2</v>
      </c>
      <c r="G13">
        <v>116.31</v>
      </c>
      <c r="J13">
        <v>12</v>
      </c>
      <c r="K13">
        <v>90.170000000000016</v>
      </c>
    </row>
    <row r="14" spans="1:11" x14ac:dyDescent="0.25">
      <c r="A14">
        <v>14</v>
      </c>
      <c r="B14">
        <v>101.3</v>
      </c>
      <c r="C14">
        <v>142.48000000000002</v>
      </c>
      <c r="F14">
        <v>8</v>
      </c>
      <c r="G14">
        <v>119.63999999999999</v>
      </c>
      <c r="J14">
        <v>4</v>
      </c>
      <c r="K14">
        <v>94.09999999999998</v>
      </c>
    </row>
    <row r="15" spans="1:11" x14ac:dyDescent="0.25">
      <c r="A15">
        <v>15</v>
      </c>
      <c r="B15">
        <v>195.92999999999998</v>
      </c>
      <c r="C15">
        <v>71.969999999999985</v>
      </c>
      <c r="F15">
        <v>27</v>
      </c>
      <c r="G15">
        <v>129.30000000000001</v>
      </c>
      <c r="J15">
        <v>8</v>
      </c>
      <c r="K15">
        <v>97.1</v>
      </c>
    </row>
    <row r="16" spans="1:11" x14ac:dyDescent="0.25">
      <c r="A16">
        <v>16</v>
      </c>
      <c r="B16">
        <v>143.71</v>
      </c>
      <c r="C16">
        <v>78.789999999999992</v>
      </c>
      <c r="F16">
        <v>23</v>
      </c>
      <c r="G16">
        <v>131.52000000000001</v>
      </c>
      <c r="J16">
        <v>26</v>
      </c>
      <c r="K16">
        <v>107.60000000000001</v>
      </c>
    </row>
    <row r="17" spans="1:11" x14ac:dyDescent="0.25">
      <c r="A17">
        <v>17</v>
      </c>
      <c r="B17">
        <v>169.61</v>
      </c>
      <c r="C17">
        <v>65.459999999999994</v>
      </c>
      <c r="F17">
        <v>19</v>
      </c>
      <c r="G17">
        <v>135.59999999999997</v>
      </c>
      <c r="J17">
        <v>9</v>
      </c>
      <c r="K17">
        <v>109.88999999999999</v>
      </c>
    </row>
    <row r="18" spans="1:11" x14ac:dyDescent="0.25">
      <c r="A18">
        <v>18</v>
      </c>
      <c r="B18">
        <v>89.97</v>
      </c>
      <c r="C18">
        <v>136.96</v>
      </c>
      <c r="F18">
        <v>21</v>
      </c>
      <c r="G18">
        <v>140.29999999999998</v>
      </c>
      <c r="J18">
        <v>3</v>
      </c>
      <c r="K18">
        <v>110.93000000000002</v>
      </c>
    </row>
    <row r="19" spans="1:11" x14ac:dyDescent="0.25">
      <c r="A19">
        <v>19</v>
      </c>
      <c r="B19">
        <v>135.59999999999997</v>
      </c>
      <c r="C19">
        <v>88.1</v>
      </c>
      <c r="F19">
        <v>16</v>
      </c>
      <c r="G19">
        <v>143.71</v>
      </c>
      <c r="J19">
        <v>27</v>
      </c>
      <c r="K19">
        <v>125.80000000000001</v>
      </c>
    </row>
    <row r="20" spans="1:11" x14ac:dyDescent="0.25">
      <c r="A20">
        <v>20</v>
      </c>
      <c r="B20">
        <v>143.80000000000001</v>
      </c>
      <c r="C20">
        <v>79.40000000000002</v>
      </c>
      <c r="F20">
        <v>20</v>
      </c>
      <c r="G20">
        <v>143.80000000000001</v>
      </c>
      <c r="J20">
        <v>5</v>
      </c>
      <c r="K20">
        <v>129.35</v>
      </c>
    </row>
    <row r="21" spans="1:11" x14ac:dyDescent="0.25">
      <c r="A21">
        <v>21</v>
      </c>
      <c r="B21">
        <v>140.29999999999998</v>
      </c>
      <c r="C21">
        <v>79.100000000000009</v>
      </c>
      <c r="F21">
        <v>17</v>
      </c>
      <c r="G21">
        <v>169.61</v>
      </c>
      <c r="J21">
        <v>18</v>
      </c>
      <c r="K21">
        <v>136.96</v>
      </c>
    </row>
    <row r="22" spans="1:11" x14ac:dyDescent="0.25">
      <c r="A22">
        <v>23</v>
      </c>
      <c r="B22">
        <v>131.52000000000001</v>
      </c>
      <c r="C22">
        <v>72.3</v>
      </c>
      <c r="F22">
        <v>26</v>
      </c>
      <c r="G22">
        <v>172.2</v>
      </c>
      <c r="J22">
        <v>14</v>
      </c>
      <c r="K22">
        <v>142.48000000000002</v>
      </c>
    </row>
    <row r="23" spans="1:11" x14ac:dyDescent="0.25">
      <c r="A23">
        <v>24</v>
      </c>
      <c r="B23">
        <v>435</v>
      </c>
      <c r="C23">
        <v>172.2</v>
      </c>
      <c r="F23">
        <v>25</v>
      </c>
      <c r="G23">
        <v>190.47</v>
      </c>
      <c r="J23">
        <v>1</v>
      </c>
      <c r="K23">
        <v>157.60000000000002</v>
      </c>
    </row>
    <row r="24" spans="1:11" x14ac:dyDescent="0.25">
      <c r="A24">
        <v>25</v>
      </c>
      <c r="B24">
        <v>190.47</v>
      </c>
      <c r="C24">
        <v>83.2</v>
      </c>
      <c r="F24">
        <v>15</v>
      </c>
      <c r="G24">
        <v>195.92999999999998</v>
      </c>
      <c r="J24">
        <v>24</v>
      </c>
      <c r="K24">
        <v>172.2</v>
      </c>
    </row>
    <row r="25" spans="1:11" x14ac:dyDescent="0.25">
      <c r="A25">
        <v>26</v>
      </c>
      <c r="B25">
        <v>172.2</v>
      </c>
      <c r="C25">
        <v>107.60000000000001</v>
      </c>
      <c r="F25" s="6">
        <v>5</v>
      </c>
      <c r="G25" s="6">
        <v>334.16</v>
      </c>
      <c r="J25">
        <v>6</v>
      </c>
      <c r="K25">
        <v>173.60000000000002</v>
      </c>
    </row>
    <row r="26" spans="1:11" x14ac:dyDescent="0.25">
      <c r="A26">
        <v>27</v>
      </c>
      <c r="B26">
        <v>129.30000000000001</v>
      </c>
      <c r="C26">
        <v>125.80000000000001</v>
      </c>
      <c r="F26" s="6">
        <v>24</v>
      </c>
      <c r="G26" s="6">
        <v>435</v>
      </c>
      <c r="J26" s="6">
        <v>2</v>
      </c>
      <c r="K26" s="6">
        <v>230.1</v>
      </c>
    </row>
    <row r="27" spans="1:11" x14ac:dyDescent="0.25">
      <c r="F27" s="6" t="s">
        <v>247</v>
      </c>
      <c r="J27" s="6" t="s">
        <v>248</v>
      </c>
    </row>
    <row r="28" spans="1:11" x14ac:dyDescent="0.25">
      <c r="A28" t="s">
        <v>235</v>
      </c>
    </row>
    <row r="29" spans="1:11" x14ac:dyDescent="0.25">
      <c r="A29" t="s">
        <v>244</v>
      </c>
    </row>
    <row r="30" spans="1:11" x14ac:dyDescent="0.25">
      <c r="A30" t="s">
        <v>236</v>
      </c>
    </row>
    <row r="31" spans="1:11" x14ac:dyDescent="0.25">
      <c r="A31" t="s">
        <v>237</v>
      </c>
    </row>
    <row r="32" spans="1:11" x14ac:dyDescent="0.25">
      <c r="F32">
        <v>57.21</v>
      </c>
      <c r="K32">
        <v>65.459999999999994</v>
      </c>
    </row>
    <row r="33" spans="6:11" x14ac:dyDescent="0.25">
      <c r="F33">
        <v>63.7</v>
      </c>
      <c r="K33">
        <v>69.14</v>
      </c>
    </row>
    <row r="34" spans="6:11" x14ac:dyDescent="0.25">
      <c r="F34">
        <v>68.77000000000001</v>
      </c>
      <c r="K34">
        <v>71.969999999999985</v>
      </c>
    </row>
    <row r="35" spans="6:11" x14ac:dyDescent="0.25">
      <c r="F35">
        <v>70.53</v>
      </c>
      <c r="K35">
        <v>72.3</v>
      </c>
    </row>
    <row r="36" spans="6:11" x14ac:dyDescent="0.25">
      <c r="F36">
        <v>84.56</v>
      </c>
      <c r="K36">
        <v>78.789999999999992</v>
      </c>
    </row>
    <row r="37" spans="6:11" x14ac:dyDescent="0.25">
      <c r="F37">
        <v>89.97</v>
      </c>
      <c r="K37">
        <v>79.100000000000009</v>
      </c>
    </row>
    <row r="38" spans="6:11" x14ac:dyDescent="0.25">
      <c r="F38">
        <v>99.239999999999981</v>
      </c>
      <c r="K38">
        <v>79.40000000000002</v>
      </c>
    </row>
    <row r="39" spans="6:11" x14ac:dyDescent="0.25">
      <c r="F39">
        <v>101.3</v>
      </c>
      <c r="K39">
        <v>83.2</v>
      </c>
    </row>
    <row r="40" spans="6:11" x14ac:dyDescent="0.25">
      <c r="F40">
        <v>103.26</v>
      </c>
      <c r="K40">
        <v>84.59</v>
      </c>
    </row>
    <row r="41" spans="6:11" x14ac:dyDescent="0.25">
      <c r="F41">
        <v>104.46</v>
      </c>
      <c r="K41">
        <v>88.1</v>
      </c>
    </row>
    <row r="42" spans="6:11" x14ac:dyDescent="0.25">
      <c r="F42">
        <v>116.31</v>
      </c>
      <c r="K42">
        <v>90.170000000000016</v>
      </c>
    </row>
    <row r="43" spans="6:11" x14ac:dyDescent="0.25">
      <c r="F43">
        <v>119.63999999999999</v>
      </c>
      <c r="K43">
        <v>94.09999999999998</v>
      </c>
    </row>
    <row r="44" spans="6:11" x14ac:dyDescent="0.25">
      <c r="F44">
        <v>129.30000000000001</v>
      </c>
      <c r="K44">
        <v>97.1</v>
      </c>
    </row>
    <row r="45" spans="6:11" x14ac:dyDescent="0.25">
      <c r="F45">
        <v>131.52000000000001</v>
      </c>
      <c r="K45">
        <v>107.60000000000001</v>
      </c>
    </row>
    <row r="46" spans="6:11" x14ac:dyDescent="0.25">
      <c r="F46">
        <v>135.59999999999997</v>
      </c>
      <c r="K46">
        <v>109.88999999999999</v>
      </c>
    </row>
    <row r="47" spans="6:11" x14ac:dyDescent="0.25">
      <c r="F47">
        <v>140.29999999999998</v>
      </c>
      <c r="K47">
        <v>110.93000000000002</v>
      </c>
    </row>
    <row r="48" spans="6:11" x14ac:dyDescent="0.25">
      <c r="F48">
        <v>143.71</v>
      </c>
      <c r="K48">
        <v>125.80000000000001</v>
      </c>
    </row>
    <row r="49" spans="6:11" x14ac:dyDescent="0.25">
      <c r="F49">
        <v>143.80000000000001</v>
      </c>
      <c r="K49">
        <v>129.35</v>
      </c>
    </row>
    <row r="50" spans="6:11" x14ac:dyDescent="0.25">
      <c r="F50">
        <v>169.61</v>
      </c>
      <c r="K50">
        <v>136.96</v>
      </c>
    </row>
    <row r="51" spans="6:11" x14ac:dyDescent="0.25">
      <c r="F51">
        <v>172.2</v>
      </c>
      <c r="K51">
        <v>142.48000000000002</v>
      </c>
    </row>
    <row r="52" spans="6:11" x14ac:dyDescent="0.25">
      <c r="F52">
        <v>190.47</v>
      </c>
      <c r="K52">
        <v>157.60000000000002</v>
      </c>
    </row>
    <row r="53" spans="6:11" x14ac:dyDescent="0.25">
      <c r="F53">
        <v>195.92999999999998</v>
      </c>
      <c r="K53">
        <v>172.2</v>
      </c>
    </row>
    <row r="54" spans="6:11" x14ac:dyDescent="0.25">
      <c r="F54">
        <f>AVERAGE(F32:F53)</f>
        <v>119.60863636363632</v>
      </c>
      <c r="K54">
        <v>173.60000000000002</v>
      </c>
    </row>
    <row r="55" spans="6:11" x14ac:dyDescent="0.25">
      <c r="F55" s="6">
        <f>F54*2</f>
        <v>239.21727272727264</v>
      </c>
      <c r="K55">
        <f>AVERAGE(K32:K54)</f>
        <v>105.20999999999998</v>
      </c>
    </row>
    <row r="56" spans="6:11" x14ac:dyDescent="0.25">
      <c r="K56" s="6">
        <f>K55*2</f>
        <v>210.41999999999996</v>
      </c>
    </row>
  </sheetData>
  <sortState ref="J3:K26">
    <sortCondition ref="K3"/>
  </sortState>
  <pageMargins left="0.7" right="0.7" top="0.78740157499999996" bottom="0.78740157499999996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3"/>
  <sheetViews>
    <sheetView workbookViewId="0">
      <pane ySplit="1" topLeftCell="A2" activePane="bottomLeft" state="frozen"/>
      <selection pane="bottomLeft" activeCell="C29" sqref="C29"/>
    </sheetView>
  </sheetViews>
  <sheetFormatPr baseColWidth="10" defaultColWidth="10.85546875" defaultRowHeight="15" x14ac:dyDescent="0.25"/>
  <cols>
    <col min="1" max="1" width="11.42578125" style="2" bestFit="1" customWidth="1"/>
    <col min="2" max="4" width="10.85546875" style="2"/>
    <col min="5" max="5" width="12.85546875" style="2" customWidth="1"/>
    <col min="6" max="6" width="26" style="2" bestFit="1" customWidth="1"/>
    <col min="7" max="7" width="27" style="2" customWidth="1"/>
    <col min="8" max="8" width="20" style="2" customWidth="1"/>
    <col min="9" max="9" width="20.28515625" style="2" customWidth="1"/>
    <col min="10" max="11" width="20.140625" style="2" customWidth="1"/>
    <col min="12" max="12" width="21.42578125" style="2" customWidth="1"/>
    <col min="13" max="13" width="20.42578125" style="2" customWidth="1"/>
    <col min="14" max="14" width="19.140625" style="2" customWidth="1"/>
    <col min="15" max="15" width="24.7109375" style="2" customWidth="1"/>
    <col min="16" max="16" width="28.42578125" style="2" customWidth="1"/>
    <col min="17" max="17" width="27.140625" style="2" customWidth="1"/>
    <col min="18" max="18" width="22.28515625" style="2" customWidth="1"/>
    <col min="19" max="19" width="19.42578125" style="2" customWidth="1"/>
    <col min="20" max="20" width="32.140625" style="2" customWidth="1"/>
    <col min="21" max="21" width="10.85546875" style="2"/>
    <col min="22" max="22" width="22.140625" style="2" customWidth="1"/>
    <col min="23" max="23" width="10.85546875" style="2"/>
    <col min="24" max="24" width="14.140625" style="2" customWidth="1"/>
    <col min="25" max="25" width="26.140625" style="2" customWidth="1"/>
    <col min="26" max="26" width="23" style="2" customWidth="1"/>
    <col min="27" max="27" width="33.85546875" style="2" customWidth="1"/>
    <col min="28" max="28" width="28.42578125" style="2" customWidth="1"/>
    <col min="29" max="29" width="32.140625" style="2" customWidth="1"/>
    <col min="30" max="30" width="21.28515625" style="2" customWidth="1"/>
    <col min="31" max="31" width="21.7109375" style="2" customWidth="1"/>
    <col min="32" max="32" width="17.42578125" style="2" customWidth="1"/>
    <col min="33" max="33" width="19.42578125" style="2" customWidth="1"/>
    <col min="34" max="34" width="24.28515625" style="2" customWidth="1"/>
    <col min="35" max="16384" width="10.85546875" style="2"/>
  </cols>
  <sheetData>
    <row r="1" spans="1:34" s="1" customFormat="1" ht="90" x14ac:dyDescent="0.25">
      <c r="A1" s="1" t="s">
        <v>24</v>
      </c>
      <c r="B1" s="6" t="s">
        <v>59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3" t="s">
        <v>32</v>
      </c>
      <c r="I1" s="3" t="s">
        <v>33</v>
      </c>
      <c r="J1" s="3" t="s">
        <v>34</v>
      </c>
      <c r="K1" s="3" t="s">
        <v>35</v>
      </c>
      <c r="L1" s="3" t="s">
        <v>36</v>
      </c>
      <c r="M1" s="3" t="s">
        <v>37</v>
      </c>
      <c r="N1" s="3" t="s">
        <v>38</v>
      </c>
      <c r="O1" s="3" t="s">
        <v>39</v>
      </c>
      <c r="P1" s="3" t="s">
        <v>40</v>
      </c>
      <c r="Q1" s="3" t="s">
        <v>41</v>
      </c>
      <c r="R1" s="3" t="s">
        <v>42</v>
      </c>
      <c r="S1" s="3" t="s">
        <v>43</v>
      </c>
      <c r="T1" s="3" t="s">
        <v>44</v>
      </c>
      <c r="U1" s="3" t="s">
        <v>45</v>
      </c>
      <c r="V1" s="3" t="s">
        <v>46</v>
      </c>
      <c r="W1" s="3" t="s">
        <v>47</v>
      </c>
      <c r="X1" s="3" t="s">
        <v>48</v>
      </c>
      <c r="Y1" s="3" t="s">
        <v>49</v>
      </c>
      <c r="Z1" s="3" t="s">
        <v>50</v>
      </c>
      <c r="AA1" s="3" t="s">
        <v>51</v>
      </c>
      <c r="AB1" s="3" t="s">
        <v>52</v>
      </c>
      <c r="AC1" s="3" t="s">
        <v>53</v>
      </c>
      <c r="AD1" s="3" t="s">
        <v>54</v>
      </c>
      <c r="AE1" s="3" t="s">
        <v>55</v>
      </c>
      <c r="AF1" s="3" t="s">
        <v>56</v>
      </c>
      <c r="AG1" s="3" t="s">
        <v>57</v>
      </c>
      <c r="AH1" s="3" t="s">
        <v>58</v>
      </c>
    </row>
    <row r="2" spans="1:34" ht="45" x14ac:dyDescent="0.25">
      <c r="A2" s="2">
        <v>1</v>
      </c>
      <c r="B2">
        <v>1</v>
      </c>
      <c r="C2" s="2" t="s">
        <v>60</v>
      </c>
      <c r="D2" s="4">
        <v>35</v>
      </c>
      <c r="E2" s="2" t="s">
        <v>61</v>
      </c>
      <c r="F2" s="2" t="s">
        <v>62</v>
      </c>
      <c r="G2" s="2" t="s">
        <v>63</v>
      </c>
      <c r="H2" s="4">
        <v>20</v>
      </c>
      <c r="I2" s="4">
        <v>50</v>
      </c>
      <c r="J2" s="2" t="s">
        <v>64</v>
      </c>
      <c r="K2" s="2" t="s">
        <v>64</v>
      </c>
      <c r="L2" s="2" t="s">
        <v>65</v>
      </c>
      <c r="M2" s="2" t="s">
        <v>66</v>
      </c>
      <c r="N2" s="2" t="s">
        <v>67</v>
      </c>
      <c r="O2" s="2" t="s">
        <v>64</v>
      </c>
      <c r="R2" s="2" t="s">
        <v>64</v>
      </c>
      <c r="T2" s="2" t="s">
        <v>64</v>
      </c>
      <c r="U2" s="2" t="s">
        <v>65</v>
      </c>
      <c r="V2" s="2" t="s">
        <v>68</v>
      </c>
      <c r="W2" s="2" t="s">
        <v>65</v>
      </c>
      <c r="X2" s="2" t="s">
        <v>69</v>
      </c>
      <c r="Y2" s="4">
        <v>10</v>
      </c>
      <c r="Z2" s="2" t="s">
        <v>70</v>
      </c>
      <c r="AA2" s="2" t="s">
        <v>71</v>
      </c>
      <c r="AB2" s="2" t="s">
        <v>72</v>
      </c>
      <c r="AC2" s="2" t="s">
        <v>65</v>
      </c>
      <c r="AD2" s="2" t="s">
        <v>64</v>
      </c>
      <c r="AE2" s="2" t="s">
        <v>64</v>
      </c>
      <c r="AF2" s="2" t="s">
        <v>64</v>
      </c>
      <c r="AG2" s="2" t="s">
        <v>64</v>
      </c>
    </row>
    <row r="3" spans="1:34" x14ac:dyDescent="0.25">
      <c r="A3" s="2">
        <v>2</v>
      </c>
      <c r="B3">
        <v>1</v>
      </c>
      <c r="C3" s="2" t="s">
        <v>73</v>
      </c>
      <c r="D3" s="4">
        <v>30</v>
      </c>
      <c r="E3" s="2" t="s">
        <v>74</v>
      </c>
      <c r="F3" s="2" t="s">
        <v>62</v>
      </c>
      <c r="G3" s="2" t="s">
        <v>75</v>
      </c>
      <c r="H3" s="4">
        <v>21</v>
      </c>
      <c r="I3" s="4">
        <v>40</v>
      </c>
      <c r="J3" s="2" t="s">
        <v>64</v>
      </c>
      <c r="L3" s="2" t="s">
        <v>65</v>
      </c>
      <c r="M3" s="2" t="s">
        <v>66</v>
      </c>
      <c r="N3" s="2" t="s">
        <v>76</v>
      </c>
      <c r="O3" s="2" t="s">
        <v>64</v>
      </c>
      <c r="P3" s="2" t="s">
        <v>64</v>
      </c>
      <c r="U3" s="2" t="s">
        <v>77</v>
      </c>
      <c r="W3" s="2" t="s">
        <v>77</v>
      </c>
      <c r="Y3" s="4">
        <v>10</v>
      </c>
      <c r="Z3" s="2" t="s">
        <v>70</v>
      </c>
      <c r="AA3" s="2" t="s">
        <v>78</v>
      </c>
      <c r="AC3" s="2" t="s">
        <v>65</v>
      </c>
      <c r="AD3" s="2" t="s">
        <v>64</v>
      </c>
      <c r="AF3" s="2" t="s">
        <v>64</v>
      </c>
    </row>
    <row r="4" spans="1:34" ht="30" x14ac:dyDescent="0.25">
      <c r="A4" s="2">
        <v>3</v>
      </c>
      <c r="B4">
        <v>1</v>
      </c>
      <c r="C4" s="2" t="s">
        <v>60</v>
      </c>
      <c r="D4" s="4">
        <v>34</v>
      </c>
      <c r="E4" s="2" t="s">
        <v>79</v>
      </c>
      <c r="F4" s="2" t="s">
        <v>62</v>
      </c>
      <c r="G4" s="2" t="s">
        <v>80</v>
      </c>
      <c r="H4" s="4">
        <v>18</v>
      </c>
      <c r="I4" s="4">
        <v>40</v>
      </c>
      <c r="J4" s="2" t="s">
        <v>64</v>
      </c>
      <c r="K4" s="2" t="s">
        <v>64</v>
      </c>
      <c r="L4" s="2" t="s">
        <v>65</v>
      </c>
      <c r="M4" s="2" t="s">
        <v>81</v>
      </c>
      <c r="N4" s="2" t="s">
        <v>82</v>
      </c>
      <c r="O4" s="2" t="s">
        <v>64</v>
      </c>
      <c r="P4" s="2" t="s">
        <v>64</v>
      </c>
      <c r="Q4" s="2" t="s">
        <v>64</v>
      </c>
      <c r="R4" s="2" t="s">
        <v>64</v>
      </c>
      <c r="T4" s="2" t="s">
        <v>64</v>
      </c>
      <c r="U4" s="2" t="s">
        <v>65</v>
      </c>
      <c r="V4" s="2" t="s">
        <v>83</v>
      </c>
      <c r="W4" s="2" t="s">
        <v>77</v>
      </c>
      <c r="Y4" s="4">
        <v>5</v>
      </c>
      <c r="Z4" s="2" t="s">
        <v>84</v>
      </c>
      <c r="AA4" s="2" t="s">
        <v>71</v>
      </c>
      <c r="AB4" s="2" t="s">
        <v>85</v>
      </c>
      <c r="AC4" s="2" t="s">
        <v>65</v>
      </c>
      <c r="AD4" s="2" t="s">
        <v>64</v>
      </c>
      <c r="AE4" s="2" t="s">
        <v>64</v>
      </c>
      <c r="AF4" s="2" t="s">
        <v>64</v>
      </c>
    </row>
    <row r="5" spans="1:34" ht="75" x14ac:dyDescent="0.25">
      <c r="A5" s="2">
        <v>4</v>
      </c>
      <c r="B5">
        <v>1</v>
      </c>
      <c r="C5" s="2" t="s">
        <v>60</v>
      </c>
      <c r="D5" s="4">
        <v>23</v>
      </c>
      <c r="E5" s="2" t="s">
        <v>86</v>
      </c>
      <c r="F5" s="2" t="s">
        <v>87</v>
      </c>
      <c r="G5" s="2" t="s">
        <v>75</v>
      </c>
      <c r="H5" s="4">
        <v>15</v>
      </c>
      <c r="I5" s="4">
        <v>25</v>
      </c>
      <c r="J5" s="2" t="s">
        <v>64</v>
      </c>
      <c r="K5" s="2" t="s">
        <v>64</v>
      </c>
      <c r="L5" s="2" t="s">
        <v>65</v>
      </c>
      <c r="M5" s="2" t="s">
        <v>88</v>
      </c>
      <c r="N5" s="2" t="s">
        <v>89</v>
      </c>
      <c r="O5" s="2" t="s">
        <v>64</v>
      </c>
      <c r="P5" s="2" t="s">
        <v>64</v>
      </c>
      <c r="S5" s="2" t="s">
        <v>64</v>
      </c>
      <c r="T5" s="2" t="s">
        <v>64</v>
      </c>
      <c r="U5" s="2" t="s">
        <v>65</v>
      </c>
      <c r="V5" s="2" t="s">
        <v>90</v>
      </c>
      <c r="W5" s="2" t="s">
        <v>77</v>
      </c>
      <c r="Y5" s="4">
        <v>4</v>
      </c>
      <c r="Z5" s="2" t="s">
        <v>70</v>
      </c>
      <c r="AA5" s="2" t="s">
        <v>78</v>
      </c>
      <c r="AB5" s="2" t="s">
        <v>72</v>
      </c>
      <c r="AC5" s="2" t="s">
        <v>77</v>
      </c>
    </row>
    <row r="6" spans="1:34" ht="75" x14ac:dyDescent="0.25">
      <c r="A6" s="2">
        <v>5</v>
      </c>
      <c r="B6">
        <v>1</v>
      </c>
      <c r="C6" s="2" t="s">
        <v>60</v>
      </c>
      <c r="D6" s="4">
        <v>25</v>
      </c>
      <c r="E6" s="2" t="s">
        <v>91</v>
      </c>
      <c r="F6" s="2" t="s">
        <v>62</v>
      </c>
      <c r="G6" s="2" t="s">
        <v>80</v>
      </c>
      <c r="H6" s="4">
        <v>10</v>
      </c>
      <c r="I6" s="4">
        <v>50</v>
      </c>
      <c r="J6" s="2" t="s">
        <v>64</v>
      </c>
      <c r="L6" s="2" t="s">
        <v>65</v>
      </c>
      <c r="M6" s="2" t="s">
        <v>66</v>
      </c>
      <c r="N6" s="2" t="s">
        <v>92</v>
      </c>
      <c r="O6" s="2" t="s">
        <v>64</v>
      </c>
      <c r="P6" s="2" t="s">
        <v>64</v>
      </c>
      <c r="R6" s="2" t="s">
        <v>64</v>
      </c>
      <c r="T6" s="2" t="s">
        <v>64</v>
      </c>
      <c r="U6" s="2" t="s">
        <v>65</v>
      </c>
      <c r="V6" s="2" t="s">
        <v>93</v>
      </c>
      <c r="W6" s="2" t="s">
        <v>65</v>
      </c>
      <c r="X6" s="2" t="s">
        <v>94</v>
      </c>
      <c r="Y6" s="4">
        <v>1</v>
      </c>
      <c r="Z6" s="2" t="s">
        <v>95</v>
      </c>
      <c r="AA6" s="2" t="s">
        <v>96</v>
      </c>
      <c r="AB6" s="2" t="s">
        <v>97</v>
      </c>
      <c r="AC6" s="2" t="s">
        <v>65</v>
      </c>
      <c r="AD6" s="2" t="s">
        <v>64</v>
      </c>
      <c r="AE6" s="2" t="s">
        <v>64</v>
      </c>
      <c r="AF6" s="2" t="s">
        <v>64</v>
      </c>
      <c r="AG6" s="2" t="s">
        <v>64</v>
      </c>
    </row>
    <row r="7" spans="1:34" ht="30" x14ac:dyDescent="0.25">
      <c r="A7" s="2">
        <v>6</v>
      </c>
      <c r="B7">
        <v>1</v>
      </c>
      <c r="C7" s="2" t="s">
        <v>60</v>
      </c>
      <c r="D7" s="4">
        <v>29</v>
      </c>
      <c r="E7" s="2" t="s">
        <v>98</v>
      </c>
      <c r="F7" s="2" t="s">
        <v>62</v>
      </c>
      <c r="G7" s="2" t="s">
        <v>99</v>
      </c>
      <c r="H7" s="4">
        <v>15</v>
      </c>
      <c r="I7" s="4">
        <v>50</v>
      </c>
      <c r="K7" s="2" t="s">
        <v>64</v>
      </c>
      <c r="L7" s="2" t="s">
        <v>65</v>
      </c>
      <c r="M7" s="2" t="s">
        <v>100</v>
      </c>
      <c r="N7" s="2" t="s">
        <v>82</v>
      </c>
      <c r="O7" s="2" t="s">
        <v>64</v>
      </c>
      <c r="R7" s="2" t="s">
        <v>64</v>
      </c>
      <c r="S7" s="2" t="s">
        <v>64</v>
      </c>
      <c r="T7" s="2" t="s">
        <v>64</v>
      </c>
      <c r="U7" s="2" t="s">
        <v>65</v>
      </c>
      <c r="V7" s="2" t="s">
        <v>101</v>
      </c>
      <c r="W7" s="2" t="s">
        <v>65</v>
      </c>
      <c r="X7" s="2" t="s">
        <v>102</v>
      </c>
      <c r="Y7" s="4">
        <v>20</v>
      </c>
      <c r="Z7" s="2" t="s">
        <v>103</v>
      </c>
      <c r="AA7" s="2" t="s">
        <v>78</v>
      </c>
      <c r="AC7" s="2" t="s">
        <v>65</v>
      </c>
      <c r="AD7" s="2" t="s">
        <v>64</v>
      </c>
      <c r="AH7" s="2" t="s">
        <v>64</v>
      </c>
    </row>
    <row r="8" spans="1:34" ht="45" x14ac:dyDescent="0.25">
      <c r="A8" s="2">
        <v>7</v>
      </c>
      <c r="B8">
        <v>1</v>
      </c>
      <c r="C8" s="2" t="s">
        <v>73</v>
      </c>
      <c r="D8" s="4">
        <v>33</v>
      </c>
      <c r="E8" s="2" t="s">
        <v>104</v>
      </c>
      <c r="F8" s="2" t="s">
        <v>62</v>
      </c>
      <c r="G8" s="2" t="s">
        <v>105</v>
      </c>
      <c r="H8" s="4">
        <v>20</v>
      </c>
      <c r="I8" s="4">
        <v>40</v>
      </c>
      <c r="J8" s="2" t="s">
        <v>64</v>
      </c>
      <c r="L8" s="2" t="s">
        <v>65</v>
      </c>
      <c r="M8" s="2" t="s">
        <v>106</v>
      </c>
      <c r="N8" s="2" t="s">
        <v>107</v>
      </c>
      <c r="O8" s="2" t="s">
        <v>64</v>
      </c>
      <c r="P8" s="2" t="s">
        <v>64</v>
      </c>
      <c r="Q8" s="2" t="s">
        <v>64</v>
      </c>
      <c r="R8" s="2" t="s">
        <v>64</v>
      </c>
      <c r="T8" s="2" t="s">
        <v>64</v>
      </c>
      <c r="U8" s="2" t="s">
        <v>65</v>
      </c>
      <c r="V8" s="2" t="s">
        <v>108</v>
      </c>
      <c r="W8" s="2" t="s">
        <v>77</v>
      </c>
      <c r="Y8" s="4">
        <v>10</v>
      </c>
      <c r="Z8" s="2" t="s">
        <v>95</v>
      </c>
      <c r="AA8" s="2" t="s">
        <v>71</v>
      </c>
      <c r="AB8" s="2" t="s">
        <v>97</v>
      </c>
      <c r="AC8" s="2" t="s">
        <v>77</v>
      </c>
    </row>
    <row r="9" spans="1:34" ht="30" x14ac:dyDescent="0.25">
      <c r="A9" s="2">
        <v>8</v>
      </c>
      <c r="B9">
        <v>1</v>
      </c>
      <c r="C9" s="2" t="s">
        <v>60</v>
      </c>
      <c r="D9" s="4">
        <v>33</v>
      </c>
      <c r="E9" s="2" t="s">
        <v>109</v>
      </c>
      <c r="F9" s="2" t="s">
        <v>87</v>
      </c>
      <c r="G9" s="2" t="s">
        <v>110</v>
      </c>
      <c r="H9" s="4">
        <v>25</v>
      </c>
      <c r="I9" s="4">
        <v>98</v>
      </c>
      <c r="J9" s="2" t="s">
        <v>64</v>
      </c>
      <c r="K9" s="2" t="s">
        <v>64</v>
      </c>
      <c r="L9" s="2" t="s">
        <v>65</v>
      </c>
      <c r="M9" s="2" t="s">
        <v>111</v>
      </c>
      <c r="N9" s="2" t="s">
        <v>112</v>
      </c>
      <c r="P9" s="2" t="s">
        <v>64</v>
      </c>
      <c r="U9" s="2" t="s">
        <v>65</v>
      </c>
      <c r="V9" s="2" t="s">
        <v>113</v>
      </c>
      <c r="W9" s="2" t="s">
        <v>65</v>
      </c>
      <c r="X9" s="2" t="s">
        <v>114</v>
      </c>
      <c r="Y9" s="4">
        <v>30</v>
      </c>
      <c r="Z9" s="2" t="s">
        <v>115</v>
      </c>
      <c r="AA9" s="2" t="s">
        <v>71</v>
      </c>
      <c r="AB9" s="2" t="s">
        <v>72</v>
      </c>
      <c r="AC9" s="2" t="s">
        <v>77</v>
      </c>
    </row>
    <row r="10" spans="1:34" ht="45" x14ac:dyDescent="0.25">
      <c r="A10" s="2">
        <v>9</v>
      </c>
      <c r="B10">
        <v>1</v>
      </c>
      <c r="C10" s="2" t="s">
        <v>73</v>
      </c>
      <c r="D10" s="4">
        <v>26</v>
      </c>
      <c r="E10" s="2" t="s">
        <v>116</v>
      </c>
      <c r="F10" s="2" t="s">
        <v>62</v>
      </c>
      <c r="G10" s="2" t="s">
        <v>117</v>
      </c>
      <c r="H10" s="4">
        <v>16</v>
      </c>
      <c r="I10" s="2" t="s">
        <v>118</v>
      </c>
      <c r="J10" s="2" t="s">
        <v>64</v>
      </c>
      <c r="M10" s="2" t="s">
        <v>66</v>
      </c>
      <c r="N10" s="2" t="s">
        <v>67</v>
      </c>
      <c r="O10" s="2" t="s">
        <v>64</v>
      </c>
      <c r="P10" s="2" t="s">
        <v>64</v>
      </c>
      <c r="R10" s="2" t="s">
        <v>64</v>
      </c>
      <c r="U10" s="2" t="s">
        <v>65</v>
      </c>
      <c r="V10" s="2" t="s">
        <v>119</v>
      </c>
      <c r="W10" s="2" t="s">
        <v>77</v>
      </c>
      <c r="Y10" s="4">
        <v>5</v>
      </c>
      <c r="Z10" s="2" t="s">
        <v>70</v>
      </c>
      <c r="AA10" s="2" t="s">
        <v>71</v>
      </c>
      <c r="AB10" s="2" t="s">
        <v>72</v>
      </c>
      <c r="AC10" s="2" t="s">
        <v>65</v>
      </c>
      <c r="AE10" s="2" t="s">
        <v>64</v>
      </c>
      <c r="AF10" s="2" t="s">
        <v>64</v>
      </c>
    </row>
    <row r="11" spans="1:34" x14ac:dyDescent="0.25">
      <c r="A11" s="2">
        <v>10</v>
      </c>
      <c r="B11">
        <v>1</v>
      </c>
      <c r="C11" s="2" t="s">
        <v>73</v>
      </c>
      <c r="D11" s="4">
        <v>30</v>
      </c>
      <c r="E11" s="2" t="s">
        <v>86</v>
      </c>
      <c r="F11" s="2" t="s">
        <v>87</v>
      </c>
      <c r="G11" s="2" t="s">
        <v>120</v>
      </c>
      <c r="H11" s="4">
        <v>10</v>
      </c>
      <c r="I11" s="4">
        <v>7</v>
      </c>
      <c r="J11" s="2" t="s">
        <v>64</v>
      </c>
      <c r="L11" s="2" t="s">
        <v>65</v>
      </c>
      <c r="M11" s="2" t="s">
        <v>121</v>
      </c>
      <c r="N11" s="2" t="s">
        <v>82</v>
      </c>
      <c r="O11" s="2" t="s">
        <v>64</v>
      </c>
      <c r="P11" s="2" t="s">
        <v>64</v>
      </c>
      <c r="U11" s="2" t="s">
        <v>77</v>
      </c>
      <c r="W11" s="2" t="s">
        <v>77</v>
      </c>
      <c r="Y11" s="4">
        <v>4</v>
      </c>
      <c r="Z11" s="2" t="s">
        <v>70</v>
      </c>
      <c r="AA11" s="2" t="s">
        <v>78</v>
      </c>
      <c r="AC11" s="2" t="s">
        <v>77</v>
      </c>
    </row>
    <row r="12" spans="1:34" ht="60" x14ac:dyDescent="0.25">
      <c r="A12" s="2">
        <v>12</v>
      </c>
      <c r="B12">
        <v>1</v>
      </c>
      <c r="C12" s="2" t="s">
        <v>60</v>
      </c>
      <c r="D12" s="4">
        <v>33</v>
      </c>
      <c r="E12" s="2" t="s">
        <v>122</v>
      </c>
      <c r="F12" s="2" t="s">
        <v>62</v>
      </c>
      <c r="G12" s="2" t="s">
        <v>123</v>
      </c>
      <c r="H12" s="4">
        <v>20</v>
      </c>
      <c r="I12" s="4">
        <v>50</v>
      </c>
      <c r="J12" s="2" t="s">
        <v>64</v>
      </c>
      <c r="L12" s="2" t="s">
        <v>65</v>
      </c>
      <c r="M12" s="2" t="s">
        <v>121</v>
      </c>
      <c r="N12" s="2" t="s">
        <v>82</v>
      </c>
      <c r="P12" s="2" t="s">
        <v>64</v>
      </c>
      <c r="U12" s="2" t="s">
        <v>65</v>
      </c>
      <c r="V12" s="2" t="s">
        <v>124</v>
      </c>
      <c r="W12" s="2" t="s">
        <v>65</v>
      </c>
      <c r="X12" s="2" t="s">
        <v>125</v>
      </c>
      <c r="Y12" s="4">
        <v>10</v>
      </c>
      <c r="Z12" s="2" t="s">
        <v>70</v>
      </c>
      <c r="AA12" s="2" t="s">
        <v>71</v>
      </c>
      <c r="AB12" s="2" t="s">
        <v>72</v>
      </c>
      <c r="AC12" s="2" t="s">
        <v>65</v>
      </c>
      <c r="AD12" s="2" t="s">
        <v>64</v>
      </c>
      <c r="AH12" s="2" t="s">
        <v>64</v>
      </c>
    </row>
    <row r="13" spans="1:34" ht="60" x14ac:dyDescent="0.25">
      <c r="A13" s="2" t="s">
        <v>25</v>
      </c>
      <c r="B13">
        <v>2</v>
      </c>
      <c r="C13" s="2" t="s">
        <v>60</v>
      </c>
      <c r="D13" s="4">
        <v>26</v>
      </c>
      <c r="E13" s="2" t="s">
        <v>126</v>
      </c>
      <c r="F13" s="2" t="s">
        <v>62</v>
      </c>
      <c r="G13" s="2" t="s">
        <v>127</v>
      </c>
      <c r="H13" s="4">
        <v>15</v>
      </c>
      <c r="I13" s="4">
        <v>50</v>
      </c>
      <c r="J13" s="2" t="s">
        <v>64</v>
      </c>
      <c r="L13" s="2" t="s">
        <v>65</v>
      </c>
      <c r="M13" s="2" t="s">
        <v>128</v>
      </c>
      <c r="N13" s="2" t="s">
        <v>129</v>
      </c>
      <c r="O13" s="2" t="s">
        <v>64</v>
      </c>
      <c r="P13" s="2" t="s">
        <v>64</v>
      </c>
      <c r="Q13" s="2" t="s">
        <v>64</v>
      </c>
      <c r="R13" s="2" t="s">
        <v>64</v>
      </c>
      <c r="U13" s="2" t="s">
        <v>65</v>
      </c>
      <c r="V13" s="2" t="s">
        <v>130</v>
      </c>
      <c r="W13" s="2" t="s">
        <v>65</v>
      </c>
      <c r="X13" s="2" t="s">
        <v>131</v>
      </c>
      <c r="Y13" s="4">
        <v>10</v>
      </c>
      <c r="Z13" s="2" t="s">
        <v>115</v>
      </c>
      <c r="AA13" s="2" t="s">
        <v>78</v>
      </c>
      <c r="AC13" s="2" t="s">
        <v>65</v>
      </c>
      <c r="AE13" s="2" t="s">
        <v>64</v>
      </c>
      <c r="AF13" s="2" t="s">
        <v>64</v>
      </c>
    </row>
    <row r="14" spans="1:34" ht="30" x14ac:dyDescent="0.25">
      <c r="A14" s="2">
        <v>15</v>
      </c>
      <c r="B14">
        <v>2</v>
      </c>
      <c r="C14" s="2" t="s">
        <v>60</v>
      </c>
      <c r="D14" s="4">
        <v>28</v>
      </c>
      <c r="E14" s="2" t="s">
        <v>132</v>
      </c>
      <c r="F14" s="2" t="s">
        <v>87</v>
      </c>
      <c r="G14" s="2" t="s">
        <v>117</v>
      </c>
      <c r="H14" s="4">
        <v>16</v>
      </c>
      <c r="I14" s="4">
        <v>25</v>
      </c>
      <c r="J14" s="2" t="s">
        <v>64</v>
      </c>
      <c r="K14" s="2" t="s">
        <v>64</v>
      </c>
      <c r="L14" s="2" t="s">
        <v>65</v>
      </c>
      <c r="M14" s="2" t="s">
        <v>121</v>
      </c>
      <c r="N14" s="2" t="s">
        <v>82</v>
      </c>
      <c r="O14" s="2" t="s">
        <v>64</v>
      </c>
      <c r="P14" s="2" t="s">
        <v>64</v>
      </c>
      <c r="R14" s="2" t="s">
        <v>64</v>
      </c>
      <c r="S14" s="2" t="s">
        <v>64</v>
      </c>
      <c r="U14" s="2" t="s">
        <v>65</v>
      </c>
      <c r="V14" s="2" t="s">
        <v>133</v>
      </c>
      <c r="W14" s="2" t="s">
        <v>65</v>
      </c>
      <c r="X14" s="2" t="s">
        <v>134</v>
      </c>
      <c r="Y14" s="4">
        <v>3</v>
      </c>
      <c r="Z14" s="2" t="s">
        <v>84</v>
      </c>
      <c r="AA14" s="2" t="s">
        <v>78</v>
      </c>
      <c r="AC14" s="2" t="s">
        <v>65</v>
      </c>
      <c r="AE14" s="2" t="s">
        <v>64</v>
      </c>
      <c r="AF14" s="2" t="s">
        <v>64</v>
      </c>
    </row>
    <row r="15" spans="1:34" ht="30" x14ac:dyDescent="0.25">
      <c r="A15" s="2">
        <v>16</v>
      </c>
      <c r="B15">
        <v>2</v>
      </c>
      <c r="C15" s="2" t="s">
        <v>60</v>
      </c>
      <c r="D15" s="4">
        <v>33</v>
      </c>
      <c r="E15" s="2" t="s">
        <v>135</v>
      </c>
      <c r="F15" s="2" t="s">
        <v>136</v>
      </c>
      <c r="G15" s="2" t="s">
        <v>137</v>
      </c>
      <c r="H15" s="4">
        <v>20</v>
      </c>
      <c r="I15" s="4">
        <v>70</v>
      </c>
      <c r="J15" s="2" t="s">
        <v>64</v>
      </c>
      <c r="K15" s="2" t="s">
        <v>64</v>
      </c>
      <c r="L15" s="2" t="s">
        <v>65</v>
      </c>
      <c r="M15" s="2" t="s">
        <v>138</v>
      </c>
      <c r="O15" s="2" t="s">
        <v>64</v>
      </c>
      <c r="R15" s="2" t="s">
        <v>64</v>
      </c>
      <c r="U15" s="2" t="s">
        <v>65</v>
      </c>
      <c r="V15" s="2" t="s">
        <v>139</v>
      </c>
      <c r="W15" s="2" t="s">
        <v>65</v>
      </c>
      <c r="X15" s="2" t="s">
        <v>140</v>
      </c>
      <c r="Y15" s="4">
        <v>4</v>
      </c>
      <c r="Z15" s="2" t="s">
        <v>115</v>
      </c>
      <c r="AA15" s="2" t="s">
        <v>71</v>
      </c>
      <c r="AB15" s="2" t="s">
        <v>85</v>
      </c>
      <c r="AC15" s="2" t="s">
        <v>65</v>
      </c>
      <c r="AE15" s="2" t="s">
        <v>64</v>
      </c>
      <c r="AH15" s="2" t="s">
        <v>64</v>
      </c>
    </row>
    <row r="16" spans="1:34" ht="60" x14ac:dyDescent="0.25">
      <c r="A16" s="2">
        <v>17</v>
      </c>
      <c r="B16">
        <v>2</v>
      </c>
      <c r="C16" s="2" t="s">
        <v>60</v>
      </c>
      <c r="D16" s="4">
        <v>34</v>
      </c>
      <c r="E16" s="2" t="s">
        <v>141</v>
      </c>
      <c r="F16" s="2" t="s">
        <v>62</v>
      </c>
      <c r="G16" s="2" t="s">
        <v>142</v>
      </c>
      <c r="H16" s="4">
        <v>20</v>
      </c>
      <c r="I16" s="4">
        <v>30</v>
      </c>
      <c r="L16" s="2" t="s">
        <v>65</v>
      </c>
      <c r="M16" s="2" t="s">
        <v>81</v>
      </c>
      <c r="N16" s="2" t="s">
        <v>82</v>
      </c>
      <c r="P16" s="2" t="s">
        <v>64</v>
      </c>
      <c r="Q16" s="2" t="s">
        <v>64</v>
      </c>
      <c r="U16" s="2" t="s">
        <v>65</v>
      </c>
      <c r="V16" s="2" t="s">
        <v>143</v>
      </c>
      <c r="W16" s="2" t="s">
        <v>77</v>
      </c>
      <c r="Y16" s="4">
        <v>20</v>
      </c>
      <c r="Z16" s="2" t="s">
        <v>84</v>
      </c>
      <c r="AA16" s="2" t="s">
        <v>71</v>
      </c>
      <c r="AB16" s="2" t="s">
        <v>85</v>
      </c>
      <c r="AC16" s="2" t="s">
        <v>65</v>
      </c>
      <c r="AD16" s="2" t="s">
        <v>64</v>
      </c>
      <c r="AH16" s="2" t="s">
        <v>64</v>
      </c>
    </row>
    <row r="17" spans="1:33" ht="30" x14ac:dyDescent="0.25">
      <c r="A17" s="2">
        <v>18</v>
      </c>
      <c r="B17" s="5">
        <v>2</v>
      </c>
      <c r="C17" s="2" t="s">
        <v>73</v>
      </c>
      <c r="D17" s="4">
        <v>48</v>
      </c>
      <c r="E17" s="2" t="s">
        <v>144</v>
      </c>
      <c r="F17" s="2" t="s">
        <v>87</v>
      </c>
      <c r="G17" s="2" t="s">
        <v>145</v>
      </c>
      <c r="H17" s="4">
        <v>25</v>
      </c>
      <c r="I17" s="2" t="s">
        <v>118</v>
      </c>
      <c r="J17" s="2" t="s">
        <v>64</v>
      </c>
      <c r="L17" s="2" t="s">
        <v>77</v>
      </c>
      <c r="M17" s="2" t="s">
        <v>81</v>
      </c>
      <c r="N17" s="2" t="s">
        <v>146</v>
      </c>
      <c r="P17" s="2" t="s">
        <v>64</v>
      </c>
      <c r="U17" s="2" t="s">
        <v>65</v>
      </c>
      <c r="V17" s="2" t="s">
        <v>147</v>
      </c>
      <c r="W17" s="2" t="s">
        <v>77</v>
      </c>
      <c r="Y17" s="4">
        <v>30</v>
      </c>
      <c r="Z17" s="2" t="s">
        <v>115</v>
      </c>
      <c r="AA17" s="2" t="s">
        <v>71</v>
      </c>
      <c r="AB17" s="2" t="s">
        <v>72</v>
      </c>
      <c r="AC17" s="2" t="s">
        <v>77</v>
      </c>
    </row>
    <row r="18" spans="1:33" ht="60" x14ac:dyDescent="0.25">
      <c r="A18" s="2">
        <v>19</v>
      </c>
      <c r="B18">
        <v>2</v>
      </c>
      <c r="C18" s="2" t="s">
        <v>60</v>
      </c>
      <c r="D18" s="4">
        <v>34</v>
      </c>
      <c r="E18" s="2" t="s">
        <v>148</v>
      </c>
      <c r="F18" s="2" t="s">
        <v>87</v>
      </c>
      <c r="G18" s="2" t="s">
        <v>127</v>
      </c>
      <c r="H18" s="4">
        <v>20</v>
      </c>
      <c r="I18" s="4">
        <v>80</v>
      </c>
      <c r="J18" s="2" t="s">
        <v>64</v>
      </c>
      <c r="K18" s="2" t="s">
        <v>64</v>
      </c>
      <c r="L18" s="2" t="s">
        <v>65</v>
      </c>
      <c r="M18" s="2" t="s">
        <v>149</v>
      </c>
      <c r="N18" s="2" t="s">
        <v>150</v>
      </c>
      <c r="O18" s="2" t="s">
        <v>64</v>
      </c>
      <c r="P18" s="2" t="s">
        <v>64</v>
      </c>
      <c r="R18" s="2" t="s">
        <v>64</v>
      </c>
      <c r="U18" s="2" t="s">
        <v>65</v>
      </c>
      <c r="V18" s="2" t="s">
        <v>151</v>
      </c>
      <c r="W18" s="2" t="s">
        <v>65</v>
      </c>
      <c r="X18" s="2" t="s">
        <v>152</v>
      </c>
      <c r="Y18" s="4">
        <v>5</v>
      </c>
      <c r="Z18" s="2" t="s">
        <v>115</v>
      </c>
      <c r="AA18" s="2" t="s">
        <v>153</v>
      </c>
      <c r="AB18" s="2" t="s">
        <v>97</v>
      </c>
      <c r="AC18" s="2" t="s">
        <v>65</v>
      </c>
      <c r="AE18" s="2" t="s">
        <v>64</v>
      </c>
      <c r="AF18" s="2" t="s">
        <v>64</v>
      </c>
    </row>
    <row r="19" spans="1:33" ht="30" x14ac:dyDescent="0.25">
      <c r="A19" s="2">
        <v>20</v>
      </c>
      <c r="B19">
        <v>2</v>
      </c>
      <c r="C19" s="2" t="s">
        <v>60</v>
      </c>
      <c r="D19" s="4">
        <v>32</v>
      </c>
      <c r="E19" s="2" t="s">
        <v>154</v>
      </c>
      <c r="F19" s="2" t="s">
        <v>87</v>
      </c>
      <c r="G19" s="2" t="s">
        <v>155</v>
      </c>
      <c r="H19" s="4">
        <v>17</v>
      </c>
      <c r="I19" s="4">
        <v>14</v>
      </c>
      <c r="K19" s="2" t="s">
        <v>64</v>
      </c>
      <c r="L19" s="2" t="s">
        <v>65</v>
      </c>
      <c r="M19" s="2" t="s">
        <v>128</v>
      </c>
      <c r="N19" s="2" t="s">
        <v>76</v>
      </c>
      <c r="O19" s="2" t="s">
        <v>64</v>
      </c>
      <c r="P19" s="2" t="s">
        <v>64</v>
      </c>
      <c r="Q19" s="2" t="s">
        <v>64</v>
      </c>
      <c r="U19" s="2" t="s">
        <v>65</v>
      </c>
      <c r="V19" s="2" t="s">
        <v>156</v>
      </c>
      <c r="W19" s="2" t="s">
        <v>65</v>
      </c>
      <c r="X19" s="2" t="s">
        <v>157</v>
      </c>
      <c r="Y19" s="4">
        <v>20</v>
      </c>
      <c r="Z19" s="2" t="s">
        <v>70</v>
      </c>
      <c r="AA19" s="2" t="s">
        <v>71</v>
      </c>
      <c r="AB19" s="2" t="s">
        <v>97</v>
      </c>
      <c r="AC19" s="2" t="s">
        <v>77</v>
      </c>
    </row>
    <row r="20" spans="1:33" ht="60" x14ac:dyDescent="0.25">
      <c r="A20" s="2">
        <v>21</v>
      </c>
      <c r="B20">
        <v>2</v>
      </c>
      <c r="C20" s="2" t="s">
        <v>60</v>
      </c>
      <c r="D20" s="4">
        <v>30</v>
      </c>
      <c r="E20" s="2" t="s">
        <v>126</v>
      </c>
      <c r="F20" s="2" t="s">
        <v>62</v>
      </c>
      <c r="G20" s="2" t="s">
        <v>80</v>
      </c>
      <c r="H20" s="4">
        <v>20</v>
      </c>
      <c r="I20" s="4">
        <v>60</v>
      </c>
      <c r="J20" s="2" t="s">
        <v>64</v>
      </c>
      <c r="K20" s="2" t="s">
        <v>64</v>
      </c>
      <c r="L20" s="2" t="s">
        <v>65</v>
      </c>
      <c r="M20" s="2" t="s">
        <v>121</v>
      </c>
      <c r="N20" s="2" t="s">
        <v>82</v>
      </c>
      <c r="O20" s="2" t="s">
        <v>64</v>
      </c>
      <c r="P20" s="2" t="s">
        <v>64</v>
      </c>
      <c r="Q20" s="2" t="s">
        <v>64</v>
      </c>
      <c r="R20" s="2" t="s">
        <v>64</v>
      </c>
      <c r="U20" s="2" t="s">
        <v>65</v>
      </c>
      <c r="V20" s="2" t="s">
        <v>158</v>
      </c>
      <c r="W20" s="2" t="s">
        <v>77</v>
      </c>
      <c r="Y20" s="4">
        <v>30</v>
      </c>
      <c r="Z20" s="2" t="s">
        <v>115</v>
      </c>
      <c r="AA20" s="2" t="s">
        <v>78</v>
      </c>
      <c r="AC20" s="2" t="s">
        <v>65</v>
      </c>
      <c r="AD20" s="2" t="s">
        <v>64</v>
      </c>
      <c r="AE20" s="2" t="s">
        <v>64</v>
      </c>
      <c r="AF20" s="2" t="s">
        <v>64</v>
      </c>
    </row>
    <row r="21" spans="1:33" ht="30" x14ac:dyDescent="0.25">
      <c r="A21" s="2" t="s">
        <v>26</v>
      </c>
      <c r="B21">
        <v>2</v>
      </c>
      <c r="C21" s="2" t="s">
        <v>73</v>
      </c>
      <c r="D21" s="4">
        <v>53</v>
      </c>
      <c r="E21" s="2" t="s">
        <v>159</v>
      </c>
      <c r="F21" s="2" t="s">
        <v>87</v>
      </c>
      <c r="H21" s="4">
        <v>30</v>
      </c>
      <c r="I21" s="2" t="s">
        <v>160</v>
      </c>
      <c r="J21" s="2" t="s">
        <v>64</v>
      </c>
      <c r="K21" s="2" t="s">
        <v>64</v>
      </c>
      <c r="L21" s="2" t="s">
        <v>65</v>
      </c>
      <c r="M21" s="2" t="s">
        <v>161</v>
      </c>
      <c r="N21" s="2" t="s">
        <v>82</v>
      </c>
      <c r="P21" s="2" t="s">
        <v>64</v>
      </c>
      <c r="Q21" s="2" t="s">
        <v>64</v>
      </c>
      <c r="T21" s="2" t="s">
        <v>64</v>
      </c>
      <c r="U21" s="2" t="s">
        <v>65</v>
      </c>
      <c r="V21" s="2" t="s">
        <v>162</v>
      </c>
      <c r="W21" s="2" t="s">
        <v>77</v>
      </c>
      <c r="Y21" s="2" t="s">
        <v>163</v>
      </c>
      <c r="Z21" s="2" t="s">
        <v>70</v>
      </c>
      <c r="AA21" s="2" t="s">
        <v>71</v>
      </c>
      <c r="AB21" s="2" t="s">
        <v>72</v>
      </c>
      <c r="AC21" s="2" t="s">
        <v>77</v>
      </c>
    </row>
    <row r="22" spans="1:33" ht="45" x14ac:dyDescent="0.25">
      <c r="A22" s="2">
        <v>24</v>
      </c>
      <c r="B22">
        <v>2</v>
      </c>
      <c r="C22" s="2" t="s">
        <v>73</v>
      </c>
      <c r="D22" s="4">
        <v>32</v>
      </c>
      <c r="E22" s="2" t="s">
        <v>164</v>
      </c>
      <c r="F22" s="2" t="s">
        <v>62</v>
      </c>
      <c r="G22" s="2" t="s">
        <v>165</v>
      </c>
      <c r="H22" s="4">
        <v>25</v>
      </c>
      <c r="I22" s="4">
        <v>40</v>
      </c>
      <c r="J22" s="2" t="s">
        <v>64</v>
      </c>
      <c r="L22" s="2" t="s">
        <v>65</v>
      </c>
      <c r="M22" s="2" t="s">
        <v>111</v>
      </c>
      <c r="N22" s="2" t="s">
        <v>166</v>
      </c>
      <c r="O22" s="2" t="s">
        <v>64</v>
      </c>
      <c r="P22" s="2" t="s">
        <v>64</v>
      </c>
      <c r="Q22" s="2" t="s">
        <v>64</v>
      </c>
      <c r="R22" s="2" t="s">
        <v>64</v>
      </c>
      <c r="U22" s="2" t="s">
        <v>65</v>
      </c>
      <c r="V22" s="2" t="s">
        <v>167</v>
      </c>
      <c r="W22" s="2" t="s">
        <v>65</v>
      </c>
      <c r="X22" s="2" t="s">
        <v>168</v>
      </c>
      <c r="Y22" s="4">
        <v>3</v>
      </c>
      <c r="Z22" s="2" t="s">
        <v>84</v>
      </c>
      <c r="AA22" s="2" t="s">
        <v>71</v>
      </c>
      <c r="AB22" s="2" t="s">
        <v>72</v>
      </c>
      <c r="AC22" s="2" t="s">
        <v>77</v>
      </c>
    </row>
    <row r="23" spans="1:33" ht="45" x14ac:dyDescent="0.25">
      <c r="A23" s="2">
        <v>25</v>
      </c>
      <c r="B23">
        <v>2</v>
      </c>
      <c r="C23" s="2" t="s">
        <v>60</v>
      </c>
      <c r="D23" s="4">
        <v>31</v>
      </c>
      <c r="E23" s="2" t="s">
        <v>169</v>
      </c>
      <c r="F23" s="2" t="s">
        <v>62</v>
      </c>
      <c r="G23" s="2" t="s">
        <v>80</v>
      </c>
      <c r="H23" s="4">
        <v>21</v>
      </c>
      <c r="I23" s="4">
        <v>84</v>
      </c>
      <c r="J23" s="2" t="s">
        <v>64</v>
      </c>
      <c r="K23" s="2" t="s">
        <v>64</v>
      </c>
      <c r="L23" s="2" t="s">
        <v>65</v>
      </c>
      <c r="M23" s="2" t="s">
        <v>170</v>
      </c>
      <c r="N23" s="2" t="s">
        <v>171</v>
      </c>
      <c r="O23" s="2" t="s">
        <v>64</v>
      </c>
      <c r="P23" s="2" t="s">
        <v>64</v>
      </c>
      <c r="Q23" s="2" t="s">
        <v>64</v>
      </c>
      <c r="R23" s="2" t="s">
        <v>64</v>
      </c>
      <c r="S23" s="2" t="s">
        <v>64</v>
      </c>
      <c r="T23" s="2" t="s">
        <v>64</v>
      </c>
      <c r="U23" s="2" t="s">
        <v>65</v>
      </c>
      <c r="V23" s="2" t="s">
        <v>172</v>
      </c>
      <c r="W23" s="2" t="s">
        <v>65</v>
      </c>
      <c r="X23" s="2" t="s">
        <v>173</v>
      </c>
      <c r="Y23" s="4">
        <v>30</v>
      </c>
      <c r="Z23" s="2" t="s">
        <v>70</v>
      </c>
      <c r="AA23" s="2" t="s">
        <v>71</v>
      </c>
      <c r="AB23" s="2" t="s">
        <v>97</v>
      </c>
      <c r="AC23" s="2" t="s">
        <v>65</v>
      </c>
      <c r="AD23" s="2" t="s">
        <v>64</v>
      </c>
      <c r="AE23" s="2" t="s">
        <v>64</v>
      </c>
      <c r="AF23" s="2" t="s">
        <v>64</v>
      </c>
    </row>
    <row r="24" spans="1:33" ht="60" x14ac:dyDescent="0.25">
      <c r="A24" s="2">
        <v>26</v>
      </c>
      <c r="B24">
        <v>2</v>
      </c>
      <c r="C24" s="2" t="s">
        <v>73</v>
      </c>
      <c r="D24" s="4">
        <v>30</v>
      </c>
      <c r="E24" s="2" t="s">
        <v>159</v>
      </c>
      <c r="F24" s="2" t="s">
        <v>62</v>
      </c>
      <c r="G24" s="2" t="s">
        <v>80</v>
      </c>
      <c r="H24" s="4">
        <v>14</v>
      </c>
      <c r="I24" s="4">
        <v>50</v>
      </c>
      <c r="J24" s="2" t="s">
        <v>64</v>
      </c>
      <c r="K24" s="2" t="s">
        <v>64</v>
      </c>
      <c r="L24" s="2" t="s">
        <v>65</v>
      </c>
      <c r="M24" s="2" t="s">
        <v>174</v>
      </c>
      <c r="N24" s="2" t="s">
        <v>89</v>
      </c>
      <c r="O24" s="2" t="s">
        <v>64</v>
      </c>
      <c r="P24" s="2" t="s">
        <v>64</v>
      </c>
      <c r="Q24" s="2" t="s">
        <v>64</v>
      </c>
      <c r="R24" s="2" t="s">
        <v>64</v>
      </c>
      <c r="T24" s="2" t="s">
        <v>64</v>
      </c>
      <c r="U24" s="2" t="s">
        <v>65</v>
      </c>
      <c r="V24" s="2" t="s">
        <v>175</v>
      </c>
      <c r="W24" s="2" t="s">
        <v>65</v>
      </c>
      <c r="X24" s="2" t="s">
        <v>176</v>
      </c>
      <c r="Y24" s="4">
        <v>5</v>
      </c>
      <c r="Z24" s="2" t="s">
        <v>84</v>
      </c>
      <c r="AA24" s="2" t="s">
        <v>71</v>
      </c>
      <c r="AB24" s="2" t="s">
        <v>177</v>
      </c>
      <c r="AC24" s="2" t="s">
        <v>65</v>
      </c>
      <c r="AD24" s="2" t="s">
        <v>64</v>
      </c>
      <c r="AE24" s="2" t="s">
        <v>64</v>
      </c>
      <c r="AF24" s="2" t="s">
        <v>64</v>
      </c>
      <c r="AG24" s="2" t="s">
        <v>64</v>
      </c>
    </row>
    <row r="25" spans="1:33" ht="30" x14ac:dyDescent="0.25">
      <c r="A25" s="2">
        <v>27</v>
      </c>
      <c r="B25">
        <v>1</v>
      </c>
      <c r="C25" s="2" t="s">
        <v>60</v>
      </c>
      <c r="D25" s="4">
        <v>27</v>
      </c>
      <c r="E25" s="2" t="s">
        <v>74</v>
      </c>
      <c r="F25" s="2" t="s">
        <v>136</v>
      </c>
      <c r="G25" s="2" t="s">
        <v>178</v>
      </c>
      <c r="H25" s="4">
        <v>17</v>
      </c>
      <c r="I25" s="4">
        <v>50</v>
      </c>
      <c r="J25" s="2" t="s">
        <v>64</v>
      </c>
      <c r="K25" s="2" t="s">
        <v>64</v>
      </c>
      <c r="L25" s="2" t="s">
        <v>65</v>
      </c>
      <c r="M25" s="2" t="s">
        <v>121</v>
      </c>
      <c r="N25" s="2" t="s">
        <v>179</v>
      </c>
      <c r="O25" s="2" t="s">
        <v>64</v>
      </c>
      <c r="P25" s="2" t="s">
        <v>64</v>
      </c>
      <c r="Q25" s="2" t="s">
        <v>64</v>
      </c>
      <c r="R25" s="2" t="s">
        <v>64</v>
      </c>
      <c r="U25" s="2" t="s">
        <v>65</v>
      </c>
      <c r="V25" s="2" t="s">
        <v>180</v>
      </c>
      <c r="W25" s="2" t="s">
        <v>65</v>
      </c>
      <c r="X25" s="2" t="s">
        <v>181</v>
      </c>
      <c r="Y25" s="4">
        <v>3</v>
      </c>
      <c r="Z25" s="2" t="s">
        <v>95</v>
      </c>
      <c r="AA25" s="2" t="s">
        <v>71</v>
      </c>
      <c r="AB25" s="2" t="s">
        <v>97</v>
      </c>
      <c r="AC25" s="2" t="s">
        <v>65</v>
      </c>
      <c r="AE25" s="2" t="s">
        <v>64</v>
      </c>
      <c r="AF25" s="2" t="s">
        <v>64</v>
      </c>
    </row>
    <row r="31" spans="1:33" x14ac:dyDescent="0.25">
      <c r="A31" t="s">
        <v>182</v>
      </c>
    </row>
    <row r="32" spans="1:33" x14ac:dyDescent="0.25">
      <c r="A32" t="s">
        <v>183</v>
      </c>
    </row>
    <row r="33" spans="1:1" x14ac:dyDescent="0.25">
      <c r="A33" t="s">
        <v>184</v>
      </c>
    </row>
  </sheetData>
  <autoFilter ref="A1:AH25"/>
  <pageMargins left="0.7" right="0.7" top="0.78740157499999996" bottom="0.78740157499999996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7" sqref="B7"/>
    </sheetView>
  </sheetViews>
  <sheetFormatPr baseColWidth="10" defaultRowHeight="15" x14ac:dyDescent="0.25"/>
  <cols>
    <col min="1" max="1" width="40.28515625" customWidth="1"/>
  </cols>
  <sheetData>
    <row r="1" spans="1:2" x14ac:dyDescent="0.25">
      <c r="A1" t="s">
        <v>18</v>
      </c>
    </row>
    <row r="3" spans="1:2" x14ac:dyDescent="0.25">
      <c r="A3" t="s">
        <v>22</v>
      </c>
      <c r="B3" t="s">
        <v>23</v>
      </c>
    </row>
    <row r="4" spans="1:2" x14ac:dyDescent="0.25">
      <c r="A4" t="s">
        <v>192</v>
      </c>
      <c r="B4" t="s">
        <v>193</v>
      </c>
    </row>
    <row r="5" spans="1:2" x14ac:dyDescent="0.25">
      <c r="A5" t="s">
        <v>19</v>
      </c>
      <c r="B5" t="s">
        <v>20</v>
      </c>
    </row>
    <row r="6" spans="1:2" x14ac:dyDescent="0.25">
      <c r="A6" t="s">
        <v>21</v>
      </c>
      <c r="B6" t="s">
        <v>194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B7" sqref="B7"/>
    </sheetView>
  </sheetViews>
  <sheetFormatPr baseColWidth="10" defaultRowHeight="15" x14ac:dyDescent="0.25"/>
  <cols>
    <col min="1" max="1" width="42.85546875" bestFit="1" customWidth="1"/>
    <col min="2" max="2" width="21.42578125" bestFit="1" customWidth="1"/>
    <col min="3" max="3" width="30.28515625" bestFit="1" customWidth="1"/>
    <col min="4" max="5" width="17.42578125" bestFit="1" customWidth="1"/>
  </cols>
  <sheetData>
    <row r="1" spans="1:3" x14ac:dyDescent="0.25">
      <c r="A1" t="s">
        <v>17</v>
      </c>
    </row>
    <row r="3" spans="1:3" x14ac:dyDescent="0.25">
      <c r="A3" t="s">
        <v>13</v>
      </c>
      <c r="B3" t="s">
        <v>16</v>
      </c>
      <c r="C3" t="s">
        <v>11</v>
      </c>
    </row>
    <row r="4" spans="1:3" x14ac:dyDescent="0.25">
      <c r="A4" t="s">
        <v>13</v>
      </c>
      <c r="B4" t="s">
        <v>15</v>
      </c>
      <c r="C4" t="s">
        <v>11</v>
      </c>
    </row>
    <row r="5" spans="1:3" x14ac:dyDescent="0.25">
      <c r="A5" t="s">
        <v>13</v>
      </c>
      <c r="B5" t="s">
        <v>14</v>
      </c>
      <c r="C5" t="s">
        <v>11</v>
      </c>
    </row>
    <row r="6" spans="1:3" x14ac:dyDescent="0.25">
      <c r="A6" t="s">
        <v>13</v>
      </c>
      <c r="B6" t="s">
        <v>12</v>
      </c>
      <c r="C6" t="s">
        <v>11</v>
      </c>
    </row>
    <row r="7" spans="1:3" x14ac:dyDescent="0.25">
      <c r="A7" t="s">
        <v>10</v>
      </c>
      <c r="B7" t="s">
        <v>2</v>
      </c>
    </row>
    <row r="8" spans="1:3" x14ac:dyDescent="0.25">
      <c r="A8" t="s">
        <v>10</v>
      </c>
      <c r="B8" t="s">
        <v>1</v>
      </c>
    </row>
    <row r="9" spans="1:3" x14ac:dyDescent="0.25">
      <c r="A9" t="s">
        <v>9</v>
      </c>
      <c r="B9" t="s">
        <v>2</v>
      </c>
    </row>
    <row r="10" spans="1:3" x14ac:dyDescent="0.25">
      <c r="A10" t="s">
        <v>9</v>
      </c>
      <c r="B10" t="s">
        <v>1</v>
      </c>
    </row>
    <row r="11" spans="1:3" x14ac:dyDescent="0.25">
      <c r="A11" t="s">
        <v>8</v>
      </c>
      <c r="B11" t="s">
        <v>2</v>
      </c>
    </row>
    <row r="12" spans="1:3" x14ac:dyDescent="0.25">
      <c r="A12" t="s">
        <v>8</v>
      </c>
      <c r="B12" t="s">
        <v>1</v>
      </c>
    </row>
    <row r="13" spans="1:3" x14ac:dyDescent="0.25">
      <c r="A13" t="s">
        <v>7</v>
      </c>
      <c r="B13" t="s">
        <v>2</v>
      </c>
    </row>
    <row r="14" spans="1:3" x14ac:dyDescent="0.25">
      <c r="A14" t="s">
        <v>7</v>
      </c>
      <c r="B14" t="s">
        <v>1</v>
      </c>
    </row>
    <row r="15" spans="1:3" x14ac:dyDescent="0.25">
      <c r="A15" t="s">
        <v>6</v>
      </c>
      <c r="B15" t="s">
        <v>2</v>
      </c>
    </row>
    <row r="16" spans="1:3" x14ac:dyDescent="0.25">
      <c r="A16" t="s">
        <v>6</v>
      </c>
      <c r="B16" t="s">
        <v>1</v>
      </c>
    </row>
    <row r="17" spans="1:2" x14ac:dyDescent="0.25">
      <c r="A17" t="s">
        <v>5</v>
      </c>
      <c r="B17" t="s">
        <v>2</v>
      </c>
    </row>
    <row r="18" spans="1:2" x14ac:dyDescent="0.25">
      <c r="A18" t="s">
        <v>5</v>
      </c>
      <c r="B18" t="s">
        <v>1</v>
      </c>
    </row>
    <row r="19" spans="1:2" x14ac:dyDescent="0.25">
      <c r="A19" t="s">
        <v>4</v>
      </c>
      <c r="B19" t="s">
        <v>2</v>
      </c>
    </row>
    <row r="20" spans="1:2" x14ac:dyDescent="0.25">
      <c r="A20" t="s">
        <v>4</v>
      </c>
      <c r="B20" t="s">
        <v>2</v>
      </c>
    </row>
    <row r="21" spans="1:2" x14ac:dyDescent="0.25">
      <c r="A21" t="s">
        <v>3</v>
      </c>
      <c r="B21" t="s">
        <v>1</v>
      </c>
    </row>
    <row r="26" spans="1:2" x14ac:dyDescent="0.25">
      <c r="A26" t="s">
        <v>2</v>
      </c>
      <c r="B26" t="s">
        <v>0</v>
      </c>
    </row>
    <row r="27" spans="1:2" x14ac:dyDescent="0.25">
      <c r="A27" t="s">
        <v>1</v>
      </c>
      <c r="B27" t="s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A7" zoomScaleNormal="100" workbookViewId="0">
      <selection activeCell="E15" sqref="E15"/>
    </sheetView>
  </sheetViews>
  <sheetFormatPr baseColWidth="10" defaultRowHeight="15" x14ac:dyDescent="0.25"/>
  <sheetData>
    <row r="1" spans="1:12" x14ac:dyDescent="0.25">
      <c r="B1" s="6" t="s">
        <v>187</v>
      </c>
      <c r="J1" s="1" t="s">
        <v>24</v>
      </c>
      <c r="K1" t="s">
        <v>186</v>
      </c>
      <c r="L1" s="6" t="s">
        <v>59</v>
      </c>
    </row>
    <row r="2" spans="1:12" x14ac:dyDescent="0.25">
      <c r="A2" s="1" t="s">
        <v>24</v>
      </c>
      <c r="B2" t="s">
        <v>185</v>
      </c>
      <c r="C2" s="6" t="s">
        <v>59</v>
      </c>
      <c r="E2" s="6" t="s">
        <v>190</v>
      </c>
      <c r="J2" s="7">
        <v>7</v>
      </c>
      <c r="K2">
        <f>VLOOKUP(J2,'re-finding times'!$A$2:$C$26,3)</f>
        <v>69.14</v>
      </c>
      <c r="L2">
        <v>1</v>
      </c>
    </row>
    <row r="3" spans="1:12" x14ac:dyDescent="0.25">
      <c r="A3" s="7">
        <v>7</v>
      </c>
      <c r="B3">
        <f>VLOOKUP(A3,'re-finding times'!$A$3:$B$26,2)</f>
        <v>57.21</v>
      </c>
      <c r="C3">
        <v>1</v>
      </c>
      <c r="E3" t="s">
        <v>188</v>
      </c>
      <c r="G3" s="9">
        <f>AVERAGE(B3:B14)</f>
        <v>92.452727272727273</v>
      </c>
      <c r="J3" s="7">
        <v>10</v>
      </c>
      <c r="K3">
        <f>VLOOKUP(J3,'re-finding times'!$A$2:$C$26,3)</f>
        <v>84.59</v>
      </c>
      <c r="L3">
        <v>1</v>
      </c>
    </row>
    <row r="4" spans="1:12" x14ac:dyDescent="0.25">
      <c r="A4" s="7">
        <v>1</v>
      </c>
      <c r="B4">
        <f>VLOOKUP(A4,'re-finding times'!$A$3:$B$26,2)</f>
        <v>63.7</v>
      </c>
      <c r="C4">
        <v>1</v>
      </c>
      <c r="E4" t="s">
        <v>189</v>
      </c>
      <c r="G4" s="9">
        <f>AVERAGE(B15:B26)</f>
        <v>146.76454545454547</v>
      </c>
      <c r="J4" s="7">
        <v>12</v>
      </c>
      <c r="K4">
        <f>VLOOKUP(J4,'re-finding times'!$A$2:$C$26,3)</f>
        <v>90.170000000000016</v>
      </c>
      <c r="L4">
        <v>1</v>
      </c>
    </row>
    <row r="5" spans="1:12" x14ac:dyDescent="0.25">
      <c r="A5" s="7">
        <v>4</v>
      </c>
      <c r="B5">
        <f>VLOOKUP(A5,'re-finding times'!$A$3:$B$26,2)</f>
        <v>68.77000000000001</v>
      </c>
      <c r="C5">
        <v>1</v>
      </c>
      <c r="G5" s="9">
        <f>G3-G4</f>
        <v>-54.311818181818197</v>
      </c>
      <c r="J5" s="7">
        <v>4</v>
      </c>
      <c r="K5">
        <f>VLOOKUP(J5,'re-finding times'!$A$2:$C$26,3)</f>
        <v>94.09999999999998</v>
      </c>
      <c r="L5">
        <v>1</v>
      </c>
    </row>
    <row r="6" spans="1:12" x14ac:dyDescent="0.25">
      <c r="A6" s="7">
        <v>12</v>
      </c>
      <c r="B6">
        <f>VLOOKUP(A6,'re-finding times'!$A$3:$B$26,2)</f>
        <v>70.53</v>
      </c>
      <c r="C6">
        <v>1</v>
      </c>
      <c r="E6" s="6" t="s">
        <v>191</v>
      </c>
      <c r="G6" s="9"/>
      <c r="J6" s="7">
        <v>8</v>
      </c>
      <c r="K6">
        <f>VLOOKUP(J6,'re-finding times'!$A$2:$C$26,3)</f>
        <v>97.1</v>
      </c>
      <c r="L6">
        <v>1</v>
      </c>
    </row>
    <row r="7" spans="1:12" x14ac:dyDescent="0.25">
      <c r="A7" s="7">
        <v>3</v>
      </c>
      <c r="B7">
        <f>VLOOKUP(A7,'re-finding times'!$A$3:$B$26,2)</f>
        <v>84.56</v>
      </c>
      <c r="C7">
        <v>1</v>
      </c>
      <c r="E7" t="s">
        <v>188</v>
      </c>
      <c r="G7" s="9">
        <f>AVERAGE(K2:K13)</f>
        <v>112.93363636363637</v>
      </c>
      <c r="J7" s="7">
        <v>9</v>
      </c>
      <c r="K7">
        <f>VLOOKUP(J7,'re-finding times'!$A$2:$C$26,3)</f>
        <v>109.88999999999999</v>
      </c>
      <c r="L7">
        <v>1</v>
      </c>
    </row>
    <row r="8" spans="1:12" x14ac:dyDescent="0.25">
      <c r="A8" s="7">
        <v>10</v>
      </c>
      <c r="B8">
        <f>VLOOKUP(A8,'re-finding times'!$A$3:$B$26,2)</f>
        <v>99.239999999999981</v>
      </c>
      <c r="C8">
        <v>1</v>
      </c>
      <c r="E8" t="s">
        <v>189</v>
      </c>
      <c r="G8" s="9">
        <f>AVERAGE(K14:K25)</f>
        <v>98.13000000000001</v>
      </c>
      <c r="J8" s="7">
        <v>3</v>
      </c>
      <c r="K8">
        <f>VLOOKUP(J8,'re-finding times'!$A$2:$C$26,3)</f>
        <v>110.93000000000002</v>
      </c>
      <c r="L8">
        <v>1</v>
      </c>
    </row>
    <row r="9" spans="1:12" x14ac:dyDescent="0.25">
      <c r="A9" s="7">
        <v>9</v>
      </c>
      <c r="B9">
        <f>VLOOKUP(A9,'re-finding times'!$A$3:$B$26,2)</f>
        <v>103.26</v>
      </c>
      <c r="C9">
        <v>1</v>
      </c>
      <c r="G9" s="9">
        <f>G7-G8</f>
        <v>14.803636363636357</v>
      </c>
      <c r="J9" s="7">
        <v>27</v>
      </c>
      <c r="K9">
        <f>VLOOKUP(J9,'re-finding times'!$A$2:$C$26,3)</f>
        <v>125.80000000000001</v>
      </c>
      <c r="L9">
        <v>1</v>
      </c>
    </row>
    <row r="10" spans="1:12" x14ac:dyDescent="0.25">
      <c r="A10" s="7">
        <v>6</v>
      </c>
      <c r="B10">
        <f>VLOOKUP(A10,'re-finding times'!$A$3:$B$26,2)</f>
        <v>104.46</v>
      </c>
      <c r="C10">
        <v>1</v>
      </c>
      <c r="J10" s="7">
        <v>5</v>
      </c>
      <c r="K10">
        <f>VLOOKUP(J10,'re-finding times'!$A$2:$C$26,3)</f>
        <v>129.35</v>
      </c>
      <c r="L10">
        <v>1</v>
      </c>
    </row>
    <row r="11" spans="1:12" x14ac:dyDescent="0.25">
      <c r="A11" s="7">
        <v>2</v>
      </c>
      <c r="B11">
        <f>VLOOKUP(A11,'re-finding times'!$A$3:$B$26,2)</f>
        <v>116.31</v>
      </c>
      <c r="C11">
        <v>1</v>
      </c>
      <c r="J11" s="7">
        <v>1</v>
      </c>
      <c r="K11">
        <f>VLOOKUP(J11,'re-finding times'!$A$2:$C$26,3)</f>
        <v>157.60000000000002</v>
      </c>
      <c r="L11">
        <v>1</v>
      </c>
    </row>
    <row r="12" spans="1:12" x14ac:dyDescent="0.25">
      <c r="A12" s="7">
        <v>8</v>
      </c>
      <c r="B12">
        <f>VLOOKUP(A12,'re-finding times'!$A$3:$B$26,2)</f>
        <v>119.63999999999999</v>
      </c>
      <c r="C12">
        <v>1</v>
      </c>
      <c r="E12" s="6" t="s">
        <v>234</v>
      </c>
      <c r="J12" s="7">
        <v>6</v>
      </c>
      <c r="K12">
        <f>VLOOKUP(J12,'re-finding times'!$A$2:$C$26,3)</f>
        <v>173.60000000000002</v>
      </c>
      <c r="L12">
        <v>1</v>
      </c>
    </row>
    <row r="13" spans="1:12" x14ac:dyDescent="0.25">
      <c r="A13" s="7">
        <v>27</v>
      </c>
      <c r="B13">
        <f>VLOOKUP(A13,'re-finding times'!$A$3:$B$26,2)</f>
        <v>129.30000000000001</v>
      </c>
      <c r="C13">
        <v>1</v>
      </c>
      <c r="E13" t="s">
        <v>249</v>
      </c>
      <c r="J13" s="7"/>
    </row>
    <row r="14" spans="1:12" x14ac:dyDescent="0.25">
      <c r="A14" s="7"/>
      <c r="E14" t="s">
        <v>250</v>
      </c>
      <c r="J14" s="7">
        <v>17</v>
      </c>
      <c r="K14">
        <f>VLOOKUP(J14,'re-finding times'!$A$2:$C$26,3)</f>
        <v>65.459999999999994</v>
      </c>
      <c r="L14">
        <v>2</v>
      </c>
    </row>
    <row r="15" spans="1:12" x14ac:dyDescent="0.25">
      <c r="A15" s="7">
        <v>18</v>
      </c>
      <c r="B15">
        <f>VLOOKUP(A15,'re-finding times'!$A$3:$B$26,2)</f>
        <v>89.97</v>
      </c>
      <c r="C15" s="5">
        <v>2</v>
      </c>
      <c r="J15" s="7">
        <v>15</v>
      </c>
      <c r="K15">
        <f>VLOOKUP(J15,'re-finding times'!$A$2:$C$26,3)</f>
        <v>71.969999999999985</v>
      </c>
      <c r="L15">
        <v>2</v>
      </c>
    </row>
    <row r="16" spans="1:12" x14ac:dyDescent="0.25">
      <c r="A16" s="4">
        <v>14</v>
      </c>
      <c r="B16">
        <f>VLOOKUP(A16,'re-finding times'!$A$3:$B$26,2)</f>
        <v>101.3</v>
      </c>
      <c r="C16">
        <v>2</v>
      </c>
      <c r="J16" s="4">
        <v>23</v>
      </c>
      <c r="K16">
        <f>VLOOKUP(J16,'re-finding times'!$A$2:$C$26,3)</f>
        <v>72.3</v>
      </c>
      <c r="L16">
        <v>2</v>
      </c>
    </row>
    <row r="17" spans="1:12" x14ac:dyDescent="0.25">
      <c r="A17" s="4">
        <v>23</v>
      </c>
      <c r="B17">
        <f>VLOOKUP(A17,'re-finding times'!$A$3:$B$26,2)</f>
        <v>131.52000000000001</v>
      </c>
      <c r="C17">
        <v>2</v>
      </c>
      <c r="J17" s="7">
        <v>16</v>
      </c>
      <c r="K17">
        <f>VLOOKUP(J17,'re-finding times'!$A$2:$C$26,3)</f>
        <v>78.789999999999992</v>
      </c>
      <c r="L17">
        <v>2</v>
      </c>
    </row>
    <row r="18" spans="1:12" x14ac:dyDescent="0.25">
      <c r="A18" s="7">
        <v>19</v>
      </c>
      <c r="B18">
        <f>VLOOKUP(A18,'re-finding times'!$A$3:$B$26,2)</f>
        <v>135.59999999999997</v>
      </c>
      <c r="C18">
        <v>2</v>
      </c>
      <c r="J18" s="7">
        <v>21</v>
      </c>
      <c r="K18">
        <f>VLOOKUP(J18,'re-finding times'!$A$2:$C$26,3)</f>
        <v>79.100000000000009</v>
      </c>
      <c r="L18">
        <v>2</v>
      </c>
    </row>
    <row r="19" spans="1:12" x14ac:dyDescent="0.25">
      <c r="A19" s="7">
        <v>21</v>
      </c>
      <c r="B19">
        <f>VLOOKUP(A19,'re-finding times'!$A$3:$B$26,2)</f>
        <v>140.29999999999998</v>
      </c>
      <c r="C19">
        <v>2</v>
      </c>
      <c r="J19" s="7">
        <v>20</v>
      </c>
      <c r="K19">
        <f>VLOOKUP(J19,'re-finding times'!$A$2:$C$26,3)</f>
        <v>79.40000000000002</v>
      </c>
      <c r="L19">
        <v>2</v>
      </c>
    </row>
    <row r="20" spans="1:12" x14ac:dyDescent="0.25">
      <c r="A20" s="7">
        <v>16</v>
      </c>
      <c r="B20">
        <f>VLOOKUP(A20,'re-finding times'!$A$3:$B$26,2)</f>
        <v>143.71</v>
      </c>
      <c r="C20">
        <v>2</v>
      </c>
      <c r="J20" s="7">
        <v>25</v>
      </c>
      <c r="K20">
        <f>VLOOKUP(J20,'re-finding times'!$A$2:$C$26,3)</f>
        <v>83.2</v>
      </c>
      <c r="L20">
        <v>2</v>
      </c>
    </row>
    <row r="21" spans="1:12" x14ac:dyDescent="0.25">
      <c r="A21" s="7">
        <v>20</v>
      </c>
      <c r="B21">
        <f>VLOOKUP(A21,'re-finding times'!$A$3:$B$26,2)</f>
        <v>143.80000000000001</v>
      </c>
      <c r="C21">
        <v>2</v>
      </c>
      <c r="J21" s="7">
        <v>19</v>
      </c>
      <c r="K21">
        <f>VLOOKUP(J21,'re-finding times'!$A$2:$C$26,3)</f>
        <v>88.1</v>
      </c>
      <c r="L21">
        <v>2</v>
      </c>
    </row>
    <row r="22" spans="1:12" x14ac:dyDescent="0.25">
      <c r="A22" s="7">
        <v>17</v>
      </c>
      <c r="B22">
        <f>VLOOKUP(A22,'re-finding times'!$A$3:$B$26,2)</f>
        <v>169.61</v>
      </c>
      <c r="C22">
        <v>2</v>
      </c>
      <c r="J22" s="7">
        <v>26</v>
      </c>
      <c r="K22">
        <f>VLOOKUP(J22,'re-finding times'!$A$2:$C$26,3)</f>
        <v>107.60000000000001</v>
      </c>
      <c r="L22">
        <v>2</v>
      </c>
    </row>
    <row r="23" spans="1:12" x14ac:dyDescent="0.25">
      <c r="A23" s="7">
        <v>26</v>
      </c>
      <c r="B23">
        <f>VLOOKUP(A23,'re-finding times'!$A$3:$B$26,2)</f>
        <v>172.2</v>
      </c>
      <c r="C23">
        <v>2</v>
      </c>
      <c r="J23" s="7">
        <v>18</v>
      </c>
      <c r="K23">
        <f>VLOOKUP(J23,'re-finding times'!$A$2:$C$26,3)</f>
        <v>136.96</v>
      </c>
      <c r="L23" s="5">
        <v>2</v>
      </c>
    </row>
    <row r="24" spans="1:12" x14ac:dyDescent="0.25">
      <c r="A24" s="7">
        <v>25</v>
      </c>
      <c r="B24">
        <f>VLOOKUP(A24,'re-finding times'!$A$3:$B$26,2)</f>
        <v>190.47</v>
      </c>
      <c r="C24">
        <v>2</v>
      </c>
      <c r="J24" s="4">
        <v>14</v>
      </c>
      <c r="K24">
        <f>VLOOKUP(J24,'re-finding times'!$A$2:$C$26,3)</f>
        <v>142.48000000000002</v>
      </c>
      <c r="L24">
        <v>2</v>
      </c>
    </row>
    <row r="25" spans="1:12" x14ac:dyDescent="0.25">
      <c r="A25" s="7">
        <v>15</v>
      </c>
      <c r="B25">
        <f>VLOOKUP(A25,'re-finding times'!$A$3:$B$26,2)</f>
        <v>195.92999999999998</v>
      </c>
      <c r="C25">
        <v>2</v>
      </c>
      <c r="J25" s="7">
        <v>24</v>
      </c>
      <c r="K25">
        <f>VLOOKUP(J25,'re-finding times'!$A$2:$C$26,3)</f>
        <v>172.2</v>
      </c>
      <c r="L25">
        <v>2</v>
      </c>
    </row>
    <row r="26" spans="1:12" x14ac:dyDescent="0.25">
      <c r="A26" s="7"/>
    </row>
    <row r="29" spans="1:12" x14ac:dyDescent="0.25">
      <c r="A29" t="s">
        <v>245</v>
      </c>
      <c r="H29" t="s">
        <v>246</v>
      </c>
    </row>
  </sheetData>
  <sortState ref="J2:L25">
    <sortCondition ref="L2:L25"/>
    <sortCondition ref="K2:K25"/>
  </sortState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tabSelected="1" topLeftCell="A30" zoomScaleNormal="100" workbookViewId="0">
      <selection activeCell="G42" sqref="G42"/>
    </sheetView>
  </sheetViews>
  <sheetFormatPr baseColWidth="10" defaultRowHeight="15" x14ac:dyDescent="0.25"/>
  <cols>
    <col min="1" max="1" width="18.140625" bestFit="1" customWidth="1"/>
    <col min="4" max="4" width="15.85546875" customWidth="1"/>
    <col min="8" max="8" width="21.5703125" bestFit="1" customWidth="1"/>
  </cols>
  <sheetData>
    <row r="1" spans="1:15" x14ac:dyDescent="0.25">
      <c r="B1" t="s">
        <v>240</v>
      </c>
      <c r="H1" t="s">
        <v>240</v>
      </c>
      <c r="M1" t="s">
        <v>240</v>
      </c>
    </row>
    <row r="2" spans="1:15" x14ac:dyDescent="0.25">
      <c r="A2" t="s">
        <v>24</v>
      </c>
      <c r="B2" t="s">
        <v>185</v>
      </c>
      <c r="C2" t="s">
        <v>186</v>
      </c>
      <c r="D2" s="1" t="s">
        <v>27</v>
      </c>
      <c r="G2" t="s">
        <v>24</v>
      </c>
      <c r="H2" t="s">
        <v>185</v>
      </c>
      <c r="I2" t="s">
        <v>186</v>
      </c>
      <c r="J2" s="1" t="s">
        <v>27</v>
      </c>
      <c r="L2" t="s">
        <v>24</v>
      </c>
      <c r="M2" t="s">
        <v>185</v>
      </c>
      <c r="N2" t="s">
        <v>186</v>
      </c>
      <c r="O2" s="1" t="s">
        <v>27</v>
      </c>
    </row>
    <row r="3" spans="1:15" x14ac:dyDescent="0.25">
      <c r="A3">
        <v>1</v>
      </c>
      <c r="B3">
        <f>VLOOKUP(A3,'re-finding times'!$A$3:$B$26,2)</f>
        <v>63.7</v>
      </c>
      <c r="C3">
        <f>VLOOKUP(A3,'re-finding times'!$A$3:$C$26,3)</f>
        <v>157.60000000000002</v>
      </c>
      <c r="D3" s="2" t="s">
        <v>60</v>
      </c>
      <c r="G3">
        <v>19</v>
      </c>
      <c r="H3">
        <f>VLOOKUP(G3,$A$2:$C$26,2)</f>
        <v>135.59999999999997</v>
      </c>
      <c r="I3">
        <f>VLOOKUP(G3,$A$2:$C$26,3)</f>
        <v>88.1</v>
      </c>
      <c r="J3" s="2" t="s">
        <v>60</v>
      </c>
      <c r="L3">
        <v>2</v>
      </c>
      <c r="M3">
        <f>VLOOKUP(L3,$A$2:$C$26,2)</f>
        <v>116.31</v>
      </c>
      <c r="N3">
        <f>VLOOKUP(L3,$A$2:$C$26,3)</f>
        <v>230.1</v>
      </c>
      <c r="O3" s="2" t="s">
        <v>73</v>
      </c>
    </row>
    <row r="4" spans="1:15" x14ac:dyDescent="0.25">
      <c r="A4">
        <v>2</v>
      </c>
      <c r="B4">
        <f>VLOOKUP(A4,'re-finding times'!$A$3:$B$26,2)</f>
        <v>116.31</v>
      </c>
      <c r="C4">
        <f>VLOOKUP(A4,'re-finding times'!$A$3:$C$26,3)</f>
        <v>230.1</v>
      </c>
      <c r="D4" s="2" t="s">
        <v>73</v>
      </c>
      <c r="G4">
        <v>12</v>
      </c>
      <c r="H4">
        <f t="shared" ref="H4:H18" si="0">VLOOKUP(G4,$A$2:$C$26,2)</f>
        <v>70.53</v>
      </c>
      <c r="I4">
        <f t="shared" ref="I4:I18" si="1">VLOOKUP(G4,$A$2:$C$26,3)</f>
        <v>90.170000000000016</v>
      </c>
      <c r="J4" s="2" t="s">
        <v>60</v>
      </c>
      <c r="L4">
        <v>26</v>
      </c>
      <c r="M4">
        <f t="shared" ref="M4:M10" si="2">VLOOKUP(L4,$A$2:$C$26,2)</f>
        <v>172.2</v>
      </c>
      <c r="N4">
        <f t="shared" ref="N4:N10" si="3">VLOOKUP(L4,$A$2:$C$26,3)</f>
        <v>107.60000000000001</v>
      </c>
      <c r="O4" s="2" t="s">
        <v>73</v>
      </c>
    </row>
    <row r="5" spans="1:15" x14ac:dyDescent="0.25">
      <c r="A5">
        <v>3</v>
      </c>
      <c r="B5">
        <f>VLOOKUP(A5,'re-finding times'!$A$3:$B$26,2)</f>
        <v>84.56</v>
      </c>
      <c r="C5">
        <f>VLOOKUP(A5,'re-finding times'!$A$3:$C$26,3)</f>
        <v>110.93000000000002</v>
      </c>
      <c r="D5" s="2" t="s">
        <v>60</v>
      </c>
      <c r="G5">
        <v>25</v>
      </c>
      <c r="H5">
        <f t="shared" si="0"/>
        <v>190.47</v>
      </c>
      <c r="I5">
        <f t="shared" si="1"/>
        <v>83.2</v>
      </c>
      <c r="J5" s="2" t="s">
        <v>60</v>
      </c>
      <c r="L5">
        <v>10</v>
      </c>
      <c r="M5">
        <f t="shared" si="2"/>
        <v>99.239999999999981</v>
      </c>
      <c r="N5">
        <f t="shared" si="3"/>
        <v>84.59</v>
      </c>
      <c r="O5" s="2" t="s">
        <v>73</v>
      </c>
    </row>
    <row r="6" spans="1:15" x14ac:dyDescent="0.25">
      <c r="A6">
        <v>4</v>
      </c>
      <c r="B6">
        <f>VLOOKUP(A6,'re-finding times'!$A$3:$B$26,2)</f>
        <v>68.77000000000001</v>
      </c>
      <c r="C6">
        <f>VLOOKUP(A6,'re-finding times'!$A$3:$C$26,3)</f>
        <v>94.09999999999998</v>
      </c>
      <c r="D6" s="2" t="s">
        <v>60</v>
      </c>
      <c r="G6">
        <v>14</v>
      </c>
      <c r="H6">
        <f t="shared" si="0"/>
        <v>101.3</v>
      </c>
      <c r="I6">
        <f t="shared" si="1"/>
        <v>142.48000000000002</v>
      </c>
      <c r="J6" s="2" t="s">
        <v>60</v>
      </c>
      <c r="L6">
        <v>24</v>
      </c>
      <c r="M6">
        <f t="shared" si="2"/>
        <v>435</v>
      </c>
      <c r="N6">
        <f t="shared" si="3"/>
        <v>172.2</v>
      </c>
      <c r="O6" s="2" t="s">
        <v>73</v>
      </c>
    </row>
    <row r="7" spans="1:15" x14ac:dyDescent="0.25">
      <c r="A7">
        <v>5</v>
      </c>
      <c r="B7">
        <f>VLOOKUP(A7,'re-finding times'!$A$3:$B$26,2)</f>
        <v>334.16</v>
      </c>
      <c r="C7">
        <f>VLOOKUP(A7,'re-finding times'!$A$3:$C$26,3)</f>
        <v>129.35</v>
      </c>
      <c r="D7" s="2" t="s">
        <v>60</v>
      </c>
      <c r="G7">
        <v>17</v>
      </c>
      <c r="H7">
        <f t="shared" si="0"/>
        <v>169.61</v>
      </c>
      <c r="I7">
        <f t="shared" si="1"/>
        <v>65.459999999999994</v>
      </c>
      <c r="J7" s="2" t="s">
        <v>60</v>
      </c>
      <c r="L7">
        <v>9</v>
      </c>
      <c r="M7">
        <f t="shared" si="2"/>
        <v>103.26</v>
      </c>
      <c r="N7">
        <f t="shared" si="3"/>
        <v>109.88999999999999</v>
      </c>
      <c r="O7" s="2" t="s">
        <v>73</v>
      </c>
    </row>
    <row r="8" spans="1:15" x14ac:dyDescent="0.25">
      <c r="A8">
        <v>6</v>
      </c>
      <c r="B8">
        <f>VLOOKUP(A8,'re-finding times'!$A$3:$B$26,2)</f>
        <v>104.46</v>
      </c>
      <c r="C8">
        <f>VLOOKUP(A8,'re-finding times'!$A$3:$C$26,3)</f>
        <v>173.60000000000002</v>
      </c>
      <c r="D8" s="2" t="s">
        <v>60</v>
      </c>
      <c r="G8">
        <v>6</v>
      </c>
      <c r="H8">
        <f t="shared" si="0"/>
        <v>104.46</v>
      </c>
      <c r="I8">
        <f t="shared" si="1"/>
        <v>173.60000000000002</v>
      </c>
      <c r="J8" s="2" t="s">
        <v>60</v>
      </c>
      <c r="L8">
        <v>18</v>
      </c>
      <c r="M8">
        <f t="shared" si="2"/>
        <v>89.97</v>
      </c>
      <c r="N8">
        <f t="shared" si="3"/>
        <v>136.96</v>
      </c>
      <c r="O8" s="2" t="s">
        <v>73</v>
      </c>
    </row>
    <row r="9" spans="1:15" x14ac:dyDescent="0.25">
      <c r="A9">
        <v>7</v>
      </c>
      <c r="B9">
        <f>VLOOKUP(A9,'re-finding times'!$A$3:$B$26,2)</f>
        <v>57.21</v>
      </c>
      <c r="C9">
        <f>VLOOKUP(A9,'re-finding times'!$A$3:$C$26,3)</f>
        <v>69.14</v>
      </c>
      <c r="D9" s="2" t="s">
        <v>73</v>
      </c>
      <c r="G9">
        <v>27</v>
      </c>
      <c r="H9">
        <f t="shared" si="0"/>
        <v>129.30000000000001</v>
      </c>
      <c r="I9">
        <f t="shared" si="1"/>
        <v>125.80000000000001</v>
      </c>
      <c r="J9" s="2" t="s">
        <v>60</v>
      </c>
      <c r="L9">
        <v>23</v>
      </c>
      <c r="M9">
        <f t="shared" si="2"/>
        <v>131.52000000000001</v>
      </c>
      <c r="N9">
        <f t="shared" si="3"/>
        <v>72.3</v>
      </c>
      <c r="O9" s="2" t="s">
        <v>73</v>
      </c>
    </row>
    <row r="10" spans="1:15" x14ac:dyDescent="0.25">
      <c r="A10">
        <v>8</v>
      </c>
      <c r="B10">
        <f>VLOOKUP(A10,'re-finding times'!$A$3:$B$26,2)</f>
        <v>119.63999999999999</v>
      </c>
      <c r="C10">
        <f>VLOOKUP(A10,'re-finding times'!$A$3:$C$26,3)</f>
        <v>97.1</v>
      </c>
      <c r="D10" s="2" t="s">
        <v>60</v>
      </c>
      <c r="G10">
        <v>21</v>
      </c>
      <c r="H10">
        <f t="shared" si="0"/>
        <v>140.29999999999998</v>
      </c>
      <c r="I10">
        <f t="shared" si="1"/>
        <v>79.100000000000009</v>
      </c>
      <c r="J10" s="2" t="s">
        <v>60</v>
      </c>
      <c r="L10">
        <v>7</v>
      </c>
      <c r="M10">
        <f t="shared" si="2"/>
        <v>57.21</v>
      </c>
      <c r="N10">
        <f t="shared" si="3"/>
        <v>69.14</v>
      </c>
      <c r="O10" s="2" t="s">
        <v>73</v>
      </c>
    </row>
    <row r="11" spans="1:15" x14ac:dyDescent="0.25">
      <c r="A11">
        <v>9</v>
      </c>
      <c r="B11">
        <f>VLOOKUP(A11,'re-finding times'!$A$3:$B$26,2)</f>
        <v>103.26</v>
      </c>
      <c r="C11">
        <f>VLOOKUP(A11,'re-finding times'!$A$3:$C$26,3)</f>
        <v>109.88999999999999</v>
      </c>
      <c r="D11" s="2" t="s">
        <v>73</v>
      </c>
      <c r="G11">
        <v>4</v>
      </c>
      <c r="H11">
        <f t="shared" si="0"/>
        <v>68.77000000000001</v>
      </c>
      <c r="I11">
        <f t="shared" si="1"/>
        <v>94.09999999999998</v>
      </c>
      <c r="J11" s="2" t="s">
        <v>60</v>
      </c>
    </row>
    <row r="12" spans="1:15" x14ac:dyDescent="0.25">
      <c r="A12">
        <v>10</v>
      </c>
      <c r="B12">
        <f>VLOOKUP(A12,'re-finding times'!$A$3:$B$26,2)</f>
        <v>99.239999999999981</v>
      </c>
      <c r="C12">
        <f>VLOOKUP(A12,'re-finding times'!$A$3:$C$26,3)</f>
        <v>84.59</v>
      </c>
      <c r="D12" s="2" t="s">
        <v>73</v>
      </c>
      <c r="G12">
        <v>8</v>
      </c>
      <c r="H12">
        <f t="shared" si="0"/>
        <v>119.63999999999999</v>
      </c>
      <c r="I12">
        <f t="shared" si="1"/>
        <v>97.1</v>
      </c>
      <c r="J12" s="2" t="s">
        <v>60</v>
      </c>
    </row>
    <row r="13" spans="1:15" x14ac:dyDescent="0.25">
      <c r="A13">
        <v>12</v>
      </c>
      <c r="B13">
        <f>VLOOKUP(A13,'re-finding times'!$A$3:$B$26,2)</f>
        <v>70.53</v>
      </c>
      <c r="C13">
        <f>VLOOKUP(A13,'re-finding times'!$A$3:$C$26,3)</f>
        <v>90.170000000000016</v>
      </c>
      <c r="D13" s="2" t="s">
        <v>60</v>
      </c>
      <c r="G13">
        <v>20</v>
      </c>
      <c r="H13">
        <f t="shared" si="0"/>
        <v>143.80000000000001</v>
      </c>
      <c r="I13">
        <f t="shared" si="1"/>
        <v>79.40000000000002</v>
      </c>
      <c r="J13" s="2" t="s">
        <v>60</v>
      </c>
    </row>
    <row r="14" spans="1:15" x14ac:dyDescent="0.25">
      <c r="A14">
        <v>14</v>
      </c>
      <c r="B14">
        <f>VLOOKUP(A14,'re-finding times'!$A$3:$B$26,2)</f>
        <v>101.3</v>
      </c>
      <c r="C14">
        <f>VLOOKUP(A14,'re-finding times'!$A$3:$C$26,3)</f>
        <v>142.48000000000002</v>
      </c>
      <c r="D14" s="2" t="s">
        <v>60</v>
      </c>
      <c r="G14">
        <v>15</v>
      </c>
      <c r="H14">
        <f t="shared" si="0"/>
        <v>195.92999999999998</v>
      </c>
      <c r="I14">
        <f t="shared" si="1"/>
        <v>71.969999999999985</v>
      </c>
      <c r="J14" s="2" t="s">
        <v>60</v>
      </c>
    </row>
    <row r="15" spans="1:15" x14ac:dyDescent="0.25">
      <c r="A15">
        <v>15</v>
      </c>
      <c r="B15">
        <f>VLOOKUP(A15,'re-finding times'!$A$3:$B$26,2)</f>
        <v>195.92999999999998</v>
      </c>
      <c r="C15">
        <f>VLOOKUP(A15,'re-finding times'!$A$3:$C$26,3)</f>
        <v>71.969999999999985</v>
      </c>
      <c r="D15" s="2" t="s">
        <v>60</v>
      </c>
      <c r="G15">
        <v>1</v>
      </c>
      <c r="H15">
        <f t="shared" si="0"/>
        <v>63.7</v>
      </c>
      <c r="I15">
        <f t="shared" si="1"/>
        <v>157.60000000000002</v>
      </c>
      <c r="J15" s="2" t="s">
        <v>60</v>
      </c>
    </row>
    <row r="16" spans="1:15" x14ac:dyDescent="0.25">
      <c r="A16">
        <v>16</v>
      </c>
      <c r="B16">
        <f>VLOOKUP(A16,'re-finding times'!$A$3:$B$26,2)</f>
        <v>143.71</v>
      </c>
      <c r="C16">
        <f>VLOOKUP(A16,'re-finding times'!$A$3:$C$26,3)</f>
        <v>78.789999999999992</v>
      </c>
      <c r="D16" s="2" t="s">
        <v>60</v>
      </c>
      <c r="G16">
        <v>5</v>
      </c>
      <c r="H16">
        <f t="shared" si="0"/>
        <v>334.16</v>
      </c>
      <c r="I16">
        <f t="shared" si="1"/>
        <v>129.35</v>
      </c>
      <c r="J16" s="2" t="s">
        <v>60</v>
      </c>
    </row>
    <row r="17" spans="1:10" x14ac:dyDescent="0.25">
      <c r="A17">
        <v>17</v>
      </c>
      <c r="B17">
        <f>VLOOKUP(A17,'re-finding times'!$A$3:$B$26,2)</f>
        <v>169.61</v>
      </c>
      <c r="C17">
        <f>VLOOKUP(A17,'re-finding times'!$A$3:$C$26,3)</f>
        <v>65.459999999999994</v>
      </c>
      <c r="D17" s="2" t="s">
        <v>60</v>
      </c>
      <c r="G17">
        <v>16</v>
      </c>
      <c r="H17">
        <f t="shared" si="0"/>
        <v>143.71</v>
      </c>
      <c r="I17">
        <f t="shared" si="1"/>
        <v>78.789999999999992</v>
      </c>
      <c r="J17" s="2" t="s">
        <v>60</v>
      </c>
    </row>
    <row r="18" spans="1:10" x14ac:dyDescent="0.25">
      <c r="A18">
        <v>18</v>
      </c>
      <c r="B18">
        <f>VLOOKUP(A18,'re-finding times'!$A$3:$B$26,2)</f>
        <v>89.97</v>
      </c>
      <c r="C18">
        <f>VLOOKUP(A18,'re-finding times'!$A$3:$C$26,3)</f>
        <v>136.96</v>
      </c>
      <c r="D18" s="2" t="s">
        <v>73</v>
      </c>
      <c r="G18">
        <v>3</v>
      </c>
      <c r="H18">
        <f t="shared" si="0"/>
        <v>84.56</v>
      </c>
      <c r="I18">
        <f t="shared" si="1"/>
        <v>110.93000000000002</v>
      </c>
      <c r="J18" s="2" t="s">
        <v>60</v>
      </c>
    </row>
    <row r="19" spans="1:10" x14ac:dyDescent="0.25">
      <c r="A19">
        <v>19</v>
      </c>
      <c r="B19">
        <f>VLOOKUP(A19,'re-finding times'!$A$3:$B$26,2)</f>
        <v>135.59999999999997</v>
      </c>
      <c r="C19">
        <f>VLOOKUP(A19,'re-finding times'!$A$3:$C$26,3)</f>
        <v>88.1</v>
      </c>
      <c r="D19" s="2" t="s">
        <v>60</v>
      </c>
    </row>
    <row r="20" spans="1:10" x14ac:dyDescent="0.25">
      <c r="A20">
        <v>20</v>
      </c>
      <c r="B20">
        <f>VLOOKUP(A20,'re-finding times'!$A$3:$B$26,2)</f>
        <v>143.80000000000001</v>
      </c>
      <c r="C20">
        <f>VLOOKUP(A20,'re-finding times'!$A$3:$C$26,3)</f>
        <v>79.40000000000002</v>
      </c>
      <c r="D20" s="2" t="s">
        <v>60</v>
      </c>
    </row>
    <row r="21" spans="1:10" x14ac:dyDescent="0.25">
      <c r="A21">
        <v>21</v>
      </c>
      <c r="B21">
        <f>VLOOKUP(A21,'re-finding times'!$A$3:$B$26,2)</f>
        <v>140.29999999999998</v>
      </c>
      <c r="C21">
        <f>VLOOKUP(A21,'re-finding times'!$A$3:$C$26,3)</f>
        <v>79.100000000000009</v>
      </c>
      <c r="D21" s="2" t="s">
        <v>60</v>
      </c>
    </row>
    <row r="22" spans="1:10" x14ac:dyDescent="0.25">
      <c r="A22">
        <v>23</v>
      </c>
      <c r="B22">
        <f>VLOOKUP(A22,'re-finding times'!$A$3:$B$26,2)</f>
        <v>131.52000000000001</v>
      </c>
      <c r="C22">
        <f>VLOOKUP(A22,'re-finding times'!$A$3:$C$26,3)</f>
        <v>72.3</v>
      </c>
      <c r="D22" s="2" t="s">
        <v>73</v>
      </c>
    </row>
    <row r="23" spans="1:10" x14ac:dyDescent="0.25">
      <c r="A23">
        <v>24</v>
      </c>
      <c r="B23">
        <f>VLOOKUP(A23,'re-finding times'!$A$3:$B$26,2)</f>
        <v>435</v>
      </c>
      <c r="C23">
        <f>VLOOKUP(A23,'re-finding times'!$A$3:$C$26,3)</f>
        <v>172.2</v>
      </c>
      <c r="D23" s="2" t="s">
        <v>73</v>
      </c>
    </row>
    <row r="24" spans="1:10" x14ac:dyDescent="0.25">
      <c r="A24">
        <v>25</v>
      </c>
      <c r="B24">
        <f>VLOOKUP(A24,'re-finding times'!$A$3:$B$26,2)</f>
        <v>190.47</v>
      </c>
      <c r="C24">
        <f>VLOOKUP(A24,'re-finding times'!$A$3:$C$26,3)</f>
        <v>83.2</v>
      </c>
      <c r="D24" s="2" t="s">
        <v>60</v>
      </c>
    </row>
    <row r="25" spans="1:10" x14ac:dyDescent="0.25">
      <c r="A25">
        <v>26</v>
      </c>
      <c r="B25">
        <f>VLOOKUP(A25,'re-finding times'!$A$3:$B$26,2)</f>
        <v>172.2</v>
      </c>
      <c r="C25">
        <f>VLOOKUP(A25,'re-finding times'!$A$3:$C$26,3)</f>
        <v>107.60000000000001</v>
      </c>
      <c r="D25" s="2" t="s">
        <v>73</v>
      </c>
    </row>
    <row r="26" spans="1:10" x14ac:dyDescent="0.25">
      <c r="A26">
        <v>27</v>
      </c>
      <c r="B26">
        <f>VLOOKUP(A26,'re-finding times'!$A$3:$B$26,2)</f>
        <v>129.30000000000001</v>
      </c>
      <c r="C26">
        <f>VLOOKUP(A26,'re-finding times'!$A$3:$C$26,3)</f>
        <v>125.80000000000001</v>
      </c>
      <c r="D26" s="2" t="s">
        <v>60</v>
      </c>
    </row>
    <row r="31" spans="1:10" x14ac:dyDescent="0.25">
      <c r="A31" t="s">
        <v>238</v>
      </c>
      <c r="B31" t="s">
        <v>195</v>
      </c>
      <c r="C31" t="s">
        <v>197</v>
      </c>
      <c r="H31" t="s">
        <v>239</v>
      </c>
      <c r="I31" t="s">
        <v>196</v>
      </c>
      <c r="J31" t="s">
        <v>197</v>
      </c>
    </row>
    <row r="32" spans="1:10" x14ac:dyDescent="0.25">
      <c r="A32">
        <v>1</v>
      </c>
      <c r="B32">
        <f t="shared" ref="B32:B54" si="4">VLOOKUP(A32,$A$3:$C$26,2)</f>
        <v>63.7</v>
      </c>
      <c r="C32" s="2" t="s">
        <v>60</v>
      </c>
      <c r="H32">
        <v>17</v>
      </c>
      <c r="I32">
        <f t="shared" ref="I32:I54" si="5">VLOOKUP(H32,$A$3:$C$26,3)</f>
        <v>65.459999999999994</v>
      </c>
      <c r="J32" s="2" t="s">
        <v>60</v>
      </c>
    </row>
    <row r="33" spans="1:10" x14ac:dyDescent="0.25">
      <c r="A33">
        <v>4</v>
      </c>
      <c r="B33">
        <f t="shared" si="4"/>
        <v>68.77000000000001</v>
      </c>
      <c r="C33" s="2" t="s">
        <v>60</v>
      </c>
      <c r="D33" s="6" t="s">
        <v>238</v>
      </c>
      <c r="H33">
        <v>15</v>
      </c>
      <c r="I33">
        <f t="shared" si="5"/>
        <v>71.969999999999985</v>
      </c>
      <c r="J33" s="2" t="s">
        <v>60</v>
      </c>
    </row>
    <row r="34" spans="1:10" x14ac:dyDescent="0.25">
      <c r="A34">
        <v>12</v>
      </c>
      <c r="B34">
        <f t="shared" si="4"/>
        <v>70.53</v>
      </c>
      <c r="C34" s="2" t="s">
        <v>60</v>
      </c>
      <c r="D34" t="s">
        <v>198</v>
      </c>
      <c r="F34" s="9">
        <f>AVERAGE(B32:B47)</f>
        <v>124.11199999999999</v>
      </c>
      <c r="H34">
        <v>16</v>
      </c>
      <c r="I34">
        <f t="shared" si="5"/>
        <v>78.789999999999992</v>
      </c>
      <c r="J34" s="2" t="s">
        <v>60</v>
      </c>
    </row>
    <row r="35" spans="1:10" x14ac:dyDescent="0.25">
      <c r="A35">
        <v>3</v>
      </c>
      <c r="B35">
        <f t="shared" si="4"/>
        <v>84.56</v>
      </c>
      <c r="C35" s="2" t="s">
        <v>60</v>
      </c>
      <c r="D35" t="s">
        <v>199</v>
      </c>
      <c r="F35" s="9">
        <f>AVERAGE(B48:B55)</f>
        <v>109.95857142857143</v>
      </c>
      <c r="H35">
        <v>21</v>
      </c>
      <c r="I35">
        <f t="shared" si="5"/>
        <v>79.100000000000009</v>
      </c>
      <c r="J35" s="2" t="s">
        <v>60</v>
      </c>
    </row>
    <row r="36" spans="1:10" x14ac:dyDescent="0.25">
      <c r="A36">
        <v>14</v>
      </c>
      <c r="B36">
        <f t="shared" si="4"/>
        <v>101.3</v>
      </c>
      <c r="C36" s="2" t="s">
        <v>60</v>
      </c>
      <c r="F36" s="9">
        <f>F34-F35</f>
        <v>14.153428571428563</v>
      </c>
      <c r="G36" s="13">
        <f>F36/F35</f>
        <v>0.12871600992581614</v>
      </c>
      <c r="H36">
        <v>20</v>
      </c>
      <c r="I36">
        <f t="shared" si="5"/>
        <v>79.40000000000002</v>
      </c>
      <c r="J36" s="2" t="s">
        <v>60</v>
      </c>
    </row>
    <row r="37" spans="1:10" x14ac:dyDescent="0.25">
      <c r="A37">
        <v>6</v>
      </c>
      <c r="B37">
        <f t="shared" si="4"/>
        <v>104.46</v>
      </c>
      <c r="C37" s="2" t="s">
        <v>60</v>
      </c>
      <c r="F37" s="9"/>
      <c r="H37">
        <v>25</v>
      </c>
      <c r="I37">
        <f t="shared" si="5"/>
        <v>83.2</v>
      </c>
      <c r="J37" s="2" t="s">
        <v>60</v>
      </c>
    </row>
    <row r="38" spans="1:10" x14ac:dyDescent="0.25">
      <c r="A38">
        <v>8</v>
      </c>
      <c r="B38">
        <f t="shared" si="4"/>
        <v>119.63999999999999</v>
      </c>
      <c r="C38" s="2" t="s">
        <v>60</v>
      </c>
      <c r="D38" s="6" t="s">
        <v>239</v>
      </c>
      <c r="F38" s="9"/>
      <c r="H38">
        <v>19</v>
      </c>
      <c r="I38">
        <f t="shared" si="5"/>
        <v>88.1</v>
      </c>
      <c r="J38" s="2" t="s">
        <v>60</v>
      </c>
    </row>
    <row r="39" spans="1:10" x14ac:dyDescent="0.25">
      <c r="A39">
        <v>27</v>
      </c>
      <c r="B39">
        <f t="shared" si="4"/>
        <v>129.30000000000001</v>
      </c>
      <c r="C39" s="2" t="s">
        <v>60</v>
      </c>
      <c r="D39" t="s">
        <v>198</v>
      </c>
      <c r="F39" s="9">
        <f>AVERAGE(I32:I47)</f>
        <v>104.19687500000001</v>
      </c>
      <c r="H39">
        <v>12</v>
      </c>
      <c r="I39">
        <f t="shared" si="5"/>
        <v>90.170000000000016</v>
      </c>
      <c r="J39" s="2" t="s">
        <v>60</v>
      </c>
    </row>
    <row r="40" spans="1:10" x14ac:dyDescent="0.25">
      <c r="A40">
        <v>19</v>
      </c>
      <c r="B40">
        <f t="shared" si="4"/>
        <v>135.59999999999997</v>
      </c>
      <c r="C40" s="2" t="s">
        <v>60</v>
      </c>
      <c r="D40" t="s">
        <v>199</v>
      </c>
      <c r="F40" s="9">
        <f>AVERAGE(I48:I55)</f>
        <v>107.5257142857143</v>
      </c>
      <c r="H40">
        <v>4</v>
      </c>
      <c r="I40">
        <f t="shared" si="5"/>
        <v>94.09999999999998</v>
      </c>
      <c r="J40" s="2" t="s">
        <v>60</v>
      </c>
    </row>
    <row r="41" spans="1:10" x14ac:dyDescent="0.25">
      <c r="A41">
        <v>21</v>
      </c>
      <c r="B41">
        <f t="shared" si="4"/>
        <v>140.29999999999998</v>
      </c>
      <c r="C41" s="2" t="s">
        <v>60</v>
      </c>
      <c r="F41" s="9">
        <f>F39-F40</f>
        <v>-3.3288392857142952</v>
      </c>
      <c r="G41" s="13">
        <f>F41/F40</f>
        <v>-3.0958541478450421E-2</v>
      </c>
      <c r="H41">
        <v>8</v>
      </c>
      <c r="I41">
        <f t="shared" si="5"/>
        <v>97.1</v>
      </c>
      <c r="J41" s="2" t="s">
        <v>60</v>
      </c>
    </row>
    <row r="42" spans="1:10" x14ac:dyDescent="0.25">
      <c r="A42">
        <v>16</v>
      </c>
      <c r="B42">
        <f t="shared" si="4"/>
        <v>143.71</v>
      </c>
      <c r="C42" s="2" t="s">
        <v>60</v>
      </c>
      <c r="D42" s="6" t="s">
        <v>234</v>
      </c>
      <c r="H42">
        <v>3</v>
      </c>
      <c r="I42">
        <f t="shared" si="5"/>
        <v>110.93000000000002</v>
      </c>
      <c r="J42" s="2" t="s">
        <v>60</v>
      </c>
    </row>
    <row r="43" spans="1:10" x14ac:dyDescent="0.25">
      <c r="A43">
        <v>20</v>
      </c>
      <c r="B43">
        <f t="shared" si="4"/>
        <v>143.80000000000001</v>
      </c>
      <c r="C43" s="2" t="s">
        <v>60</v>
      </c>
      <c r="D43" s="11" t="s">
        <v>252</v>
      </c>
      <c r="H43">
        <v>27</v>
      </c>
      <c r="I43">
        <f t="shared" si="5"/>
        <v>125.80000000000001</v>
      </c>
      <c r="J43" s="2" t="s">
        <v>60</v>
      </c>
    </row>
    <row r="44" spans="1:10" x14ac:dyDescent="0.25">
      <c r="A44">
        <v>17</v>
      </c>
      <c r="B44">
        <f t="shared" si="4"/>
        <v>169.61</v>
      </c>
      <c r="C44" s="2" t="s">
        <v>60</v>
      </c>
      <c r="D44" t="s">
        <v>251</v>
      </c>
      <c r="H44">
        <v>5</v>
      </c>
      <c r="I44">
        <f t="shared" si="5"/>
        <v>129.35</v>
      </c>
      <c r="J44" s="2" t="s">
        <v>60</v>
      </c>
    </row>
    <row r="45" spans="1:10" x14ac:dyDescent="0.25">
      <c r="A45">
        <v>25</v>
      </c>
      <c r="B45">
        <f t="shared" si="4"/>
        <v>190.47</v>
      </c>
      <c r="C45" s="2" t="s">
        <v>60</v>
      </c>
      <c r="H45">
        <v>14</v>
      </c>
      <c r="I45">
        <f t="shared" si="5"/>
        <v>142.48000000000002</v>
      </c>
      <c r="J45" s="2" t="s">
        <v>60</v>
      </c>
    </row>
    <row r="46" spans="1:10" x14ac:dyDescent="0.25">
      <c r="A46">
        <v>15</v>
      </c>
      <c r="B46">
        <f t="shared" si="4"/>
        <v>195.92999999999998</v>
      </c>
      <c r="C46" s="2" t="s">
        <v>60</v>
      </c>
      <c r="H46">
        <v>1</v>
      </c>
      <c r="I46">
        <f t="shared" si="5"/>
        <v>157.60000000000002</v>
      </c>
      <c r="J46" s="2" t="s">
        <v>60</v>
      </c>
    </row>
    <row r="47" spans="1:10" x14ac:dyDescent="0.25">
      <c r="C47" s="2"/>
      <c r="H47">
        <v>6</v>
      </c>
      <c r="I47">
        <f t="shared" si="5"/>
        <v>173.60000000000002</v>
      </c>
      <c r="J47" s="2" t="s">
        <v>60</v>
      </c>
    </row>
    <row r="48" spans="1:10" x14ac:dyDescent="0.25">
      <c r="A48">
        <v>7</v>
      </c>
      <c r="B48">
        <f t="shared" si="4"/>
        <v>57.21</v>
      </c>
      <c r="C48" s="2" t="s">
        <v>73</v>
      </c>
      <c r="H48">
        <v>7</v>
      </c>
      <c r="I48">
        <f t="shared" si="5"/>
        <v>69.14</v>
      </c>
      <c r="J48" s="2" t="s">
        <v>73</v>
      </c>
    </row>
    <row r="49" spans="1:10" x14ac:dyDescent="0.25">
      <c r="A49">
        <v>18</v>
      </c>
      <c r="B49">
        <f t="shared" si="4"/>
        <v>89.97</v>
      </c>
      <c r="C49" s="2" t="s">
        <v>73</v>
      </c>
      <c r="H49">
        <v>23</v>
      </c>
      <c r="I49">
        <f t="shared" si="5"/>
        <v>72.3</v>
      </c>
      <c r="J49" s="2" t="s">
        <v>73</v>
      </c>
    </row>
    <row r="50" spans="1:10" x14ac:dyDescent="0.25">
      <c r="A50">
        <v>10</v>
      </c>
      <c r="B50">
        <f t="shared" si="4"/>
        <v>99.239999999999981</v>
      </c>
      <c r="C50" s="2" t="s">
        <v>73</v>
      </c>
      <c r="H50">
        <v>10</v>
      </c>
      <c r="I50">
        <f t="shared" si="5"/>
        <v>84.59</v>
      </c>
      <c r="J50" s="2" t="s">
        <v>73</v>
      </c>
    </row>
    <row r="51" spans="1:10" x14ac:dyDescent="0.25">
      <c r="A51">
        <v>9</v>
      </c>
      <c r="B51">
        <f t="shared" si="4"/>
        <v>103.26</v>
      </c>
      <c r="C51" s="2" t="s">
        <v>73</v>
      </c>
      <c r="H51">
        <v>26</v>
      </c>
      <c r="I51">
        <f t="shared" si="5"/>
        <v>107.60000000000001</v>
      </c>
      <c r="J51" s="2" t="s">
        <v>73</v>
      </c>
    </row>
    <row r="52" spans="1:10" x14ac:dyDescent="0.25">
      <c r="A52">
        <v>2</v>
      </c>
      <c r="B52">
        <f t="shared" si="4"/>
        <v>116.31</v>
      </c>
      <c r="C52" s="2" t="s">
        <v>73</v>
      </c>
      <c r="H52">
        <v>9</v>
      </c>
      <c r="I52">
        <f t="shared" si="5"/>
        <v>109.88999999999999</v>
      </c>
      <c r="J52" s="2" t="s">
        <v>73</v>
      </c>
    </row>
    <row r="53" spans="1:10" x14ac:dyDescent="0.25">
      <c r="A53">
        <v>23</v>
      </c>
      <c r="B53">
        <f t="shared" si="4"/>
        <v>131.52000000000001</v>
      </c>
      <c r="C53" s="2" t="s">
        <v>73</v>
      </c>
      <c r="H53">
        <v>18</v>
      </c>
      <c r="I53">
        <f t="shared" si="5"/>
        <v>136.96</v>
      </c>
      <c r="J53" s="2" t="s">
        <v>73</v>
      </c>
    </row>
    <row r="54" spans="1:10" x14ac:dyDescent="0.25">
      <c r="A54">
        <v>26</v>
      </c>
      <c r="B54">
        <f t="shared" si="4"/>
        <v>172.2</v>
      </c>
      <c r="C54" s="2" t="s">
        <v>73</v>
      </c>
      <c r="H54">
        <v>24</v>
      </c>
      <c r="I54">
        <f t="shared" si="5"/>
        <v>172.2</v>
      </c>
      <c r="J54" s="2" t="s">
        <v>73</v>
      </c>
    </row>
    <row r="55" spans="1:10" x14ac:dyDescent="0.25">
      <c r="C55" s="2"/>
      <c r="J55" s="2"/>
    </row>
    <row r="58" spans="1:10" x14ac:dyDescent="0.25">
      <c r="A58" t="s">
        <v>245</v>
      </c>
      <c r="D58" t="s">
        <v>256</v>
      </c>
      <c r="H58" t="s">
        <v>246</v>
      </c>
    </row>
  </sheetData>
  <sortState ref="H32:J55">
    <sortCondition descending="1" ref="J32:J55"/>
    <sortCondition ref="I32:I55"/>
  </sortState>
  <pageMargins left="0.7" right="0.7" top="0.78740157499999996" bottom="0.78740157499999996" header="0.3" footer="0.3"/>
  <pageSetup paperSize="9" orientation="portrait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topLeftCell="A63" zoomScale="90" zoomScaleNormal="90" workbookViewId="0">
      <selection activeCell="G67" sqref="G67"/>
    </sheetView>
  </sheetViews>
  <sheetFormatPr baseColWidth="10" defaultRowHeight="15" x14ac:dyDescent="0.25"/>
  <cols>
    <col min="5" max="5" width="24.42578125" style="2" customWidth="1"/>
    <col min="6" max="6" width="10.85546875" style="2"/>
  </cols>
  <sheetData>
    <row r="1" spans="1:12" x14ac:dyDescent="0.25">
      <c r="B1" t="s">
        <v>241</v>
      </c>
    </row>
    <row r="2" spans="1:12" ht="30" x14ac:dyDescent="0.25">
      <c r="A2" t="s">
        <v>24</v>
      </c>
      <c r="B2" t="s">
        <v>185</v>
      </c>
      <c r="C2" t="s">
        <v>186</v>
      </c>
      <c r="D2" s="3" t="s">
        <v>47</v>
      </c>
      <c r="E2" s="6" t="s">
        <v>59</v>
      </c>
      <c r="H2" t="s">
        <v>200</v>
      </c>
      <c r="I2" t="s">
        <v>202</v>
      </c>
      <c r="J2" t="s">
        <v>206</v>
      </c>
      <c r="K2" t="s">
        <v>207</v>
      </c>
      <c r="L2" s="2"/>
    </row>
    <row r="3" spans="1:12" x14ac:dyDescent="0.25">
      <c r="A3">
        <v>1</v>
      </c>
      <c r="B3">
        <f>'re-finding times'!B3</f>
        <v>63.7</v>
      </c>
      <c r="C3">
        <f>'re-finding times'!C3</f>
        <v>157.60000000000002</v>
      </c>
      <c r="D3" s="2" t="s">
        <v>65</v>
      </c>
      <c r="E3">
        <v>1</v>
      </c>
      <c r="H3">
        <v>1</v>
      </c>
      <c r="I3">
        <f>VLOOKUP(H3,$A$3:$C$26,2)</f>
        <v>63.7</v>
      </c>
      <c r="J3">
        <f>VLOOKUP(H3,$A$3:$C$26,3)</f>
        <v>157.60000000000002</v>
      </c>
      <c r="K3" s="2" t="s">
        <v>65</v>
      </c>
      <c r="L3">
        <v>1</v>
      </c>
    </row>
    <row r="4" spans="1:12" x14ac:dyDescent="0.25">
      <c r="A4">
        <v>2</v>
      </c>
      <c r="B4">
        <f>'re-finding times'!B4</f>
        <v>116.31</v>
      </c>
      <c r="C4">
        <f>'re-finding times'!C4</f>
        <v>230.1</v>
      </c>
      <c r="D4" s="2" t="s">
        <v>77</v>
      </c>
      <c r="E4">
        <v>1</v>
      </c>
      <c r="H4">
        <v>5</v>
      </c>
      <c r="I4">
        <f t="shared" ref="I4:I16" si="0">VLOOKUP(H4,$A$3:$C$26,2)</f>
        <v>334.16</v>
      </c>
      <c r="J4">
        <f t="shared" ref="J4:J16" si="1">VLOOKUP(H4,$A$3:$C$26,3)</f>
        <v>129.35</v>
      </c>
      <c r="K4" s="2" t="s">
        <v>65</v>
      </c>
      <c r="L4">
        <v>1</v>
      </c>
    </row>
    <row r="5" spans="1:12" x14ac:dyDescent="0.25">
      <c r="A5">
        <v>3</v>
      </c>
      <c r="B5">
        <f>'re-finding times'!B5</f>
        <v>84.56</v>
      </c>
      <c r="C5">
        <f>'re-finding times'!C5</f>
        <v>110.93000000000002</v>
      </c>
      <c r="D5" s="2" t="s">
        <v>77</v>
      </c>
      <c r="E5">
        <v>1</v>
      </c>
      <c r="H5">
        <v>6</v>
      </c>
      <c r="I5">
        <f t="shared" si="0"/>
        <v>104.46</v>
      </c>
      <c r="J5">
        <f t="shared" si="1"/>
        <v>173.60000000000002</v>
      </c>
      <c r="K5" s="2" t="s">
        <v>65</v>
      </c>
      <c r="L5">
        <v>1</v>
      </c>
    </row>
    <row r="6" spans="1:12" x14ac:dyDescent="0.25">
      <c r="A6">
        <v>4</v>
      </c>
      <c r="B6">
        <f>'re-finding times'!B6</f>
        <v>68.77000000000001</v>
      </c>
      <c r="C6">
        <f>'re-finding times'!C6</f>
        <v>94.09999999999998</v>
      </c>
      <c r="D6" s="2" t="s">
        <v>77</v>
      </c>
      <c r="E6">
        <v>1</v>
      </c>
      <c r="H6">
        <v>8</v>
      </c>
      <c r="I6">
        <f t="shared" si="0"/>
        <v>119.63999999999999</v>
      </c>
      <c r="J6">
        <f t="shared" si="1"/>
        <v>97.1</v>
      </c>
      <c r="K6" s="2" t="s">
        <v>65</v>
      </c>
      <c r="L6">
        <v>1</v>
      </c>
    </row>
    <row r="7" spans="1:12" x14ac:dyDescent="0.25">
      <c r="A7">
        <v>5</v>
      </c>
      <c r="B7">
        <f>'re-finding times'!B7</f>
        <v>334.16</v>
      </c>
      <c r="C7">
        <f>'re-finding times'!C7</f>
        <v>129.35</v>
      </c>
      <c r="D7" s="2" t="s">
        <v>65</v>
      </c>
      <c r="E7">
        <v>1</v>
      </c>
      <c r="H7">
        <v>12</v>
      </c>
      <c r="I7">
        <f t="shared" si="0"/>
        <v>70.53</v>
      </c>
      <c r="J7">
        <f t="shared" si="1"/>
        <v>90.170000000000016</v>
      </c>
      <c r="K7" s="2" t="s">
        <v>65</v>
      </c>
      <c r="L7">
        <v>1</v>
      </c>
    </row>
    <row r="8" spans="1:12" x14ac:dyDescent="0.25">
      <c r="A8">
        <v>6</v>
      </c>
      <c r="B8">
        <f>'re-finding times'!B8</f>
        <v>104.46</v>
      </c>
      <c r="C8">
        <f>'re-finding times'!C8</f>
        <v>173.60000000000002</v>
      </c>
      <c r="D8" s="2" t="s">
        <v>65</v>
      </c>
      <c r="E8">
        <v>1</v>
      </c>
      <c r="H8">
        <v>14</v>
      </c>
      <c r="I8">
        <f t="shared" si="0"/>
        <v>101.3</v>
      </c>
      <c r="J8">
        <f t="shared" si="1"/>
        <v>142.48000000000002</v>
      </c>
      <c r="K8" s="2" t="s">
        <v>65</v>
      </c>
      <c r="L8">
        <v>2</v>
      </c>
    </row>
    <row r="9" spans="1:12" x14ac:dyDescent="0.25">
      <c r="A9">
        <v>7</v>
      </c>
      <c r="B9">
        <f>'re-finding times'!B9</f>
        <v>57.21</v>
      </c>
      <c r="C9">
        <f>'re-finding times'!C9</f>
        <v>69.14</v>
      </c>
      <c r="D9" s="2" t="s">
        <v>77</v>
      </c>
      <c r="E9">
        <v>1</v>
      </c>
      <c r="H9">
        <v>15</v>
      </c>
      <c r="I9">
        <f t="shared" si="0"/>
        <v>195.92999999999998</v>
      </c>
      <c r="J9">
        <f t="shared" si="1"/>
        <v>71.969999999999985</v>
      </c>
      <c r="K9" s="2" t="s">
        <v>65</v>
      </c>
      <c r="L9">
        <v>2</v>
      </c>
    </row>
    <row r="10" spans="1:12" x14ac:dyDescent="0.25">
      <c r="A10">
        <v>8</v>
      </c>
      <c r="B10">
        <f>'re-finding times'!B10</f>
        <v>119.63999999999999</v>
      </c>
      <c r="C10">
        <f>'re-finding times'!C10</f>
        <v>97.1</v>
      </c>
      <c r="D10" s="2" t="s">
        <v>65</v>
      </c>
      <c r="E10">
        <v>1</v>
      </c>
      <c r="H10">
        <v>16</v>
      </c>
      <c r="I10">
        <f t="shared" si="0"/>
        <v>143.71</v>
      </c>
      <c r="J10">
        <f t="shared" si="1"/>
        <v>78.789999999999992</v>
      </c>
      <c r="K10" s="2" t="s">
        <v>65</v>
      </c>
      <c r="L10">
        <v>2</v>
      </c>
    </row>
    <row r="11" spans="1:12" x14ac:dyDescent="0.25">
      <c r="A11">
        <v>9</v>
      </c>
      <c r="B11">
        <f>'re-finding times'!B11</f>
        <v>103.26</v>
      </c>
      <c r="C11">
        <f>'re-finding times'!C11</f>
        <v>109.88999999999999</v>
      </c>
      <c r="D11" s="2" t="s">
        <v>77</v>
      </c>
      <c r="E11">
        <v>1</v>
      </c>
      <c r="H11">
        <v>19</v>
      </c>
      <c r="I11">
        <f t="shared" si="0"/>
        <v>135.59999999999997</v>
      </c>
      <c r="J11">
        <f t="shared" si="1"/>
        <v>88.1</v>
      </c>
      <c r="K11" s="2" t="s">
        <v>65</v>
      </c>
      <c r="L11">
        <v>2</v>
      </c>
    </row>
    <row r="12" spans="1:12" x14ac:dyDescent="0.25">
      <c r="A12">
        <v>10</v>
      </c>
      <c r="B12">
        <f>'re-finding times'!B12</f>
        <v>99.239999999999981</v>
      </c>
      <c r="C12">
        <f>'re-finding times'!C12</f>
        <v>84.59</v>
      </c>
      <c r="D12" s="2" t="s">
        <v>77</v>
      </c>
      <c r="E12">
        <v>1</v>
      </c>
      <c r="H12">
        <v>20</v>
      </c>
      <c r="I12">
        <f t="shared" si="0"/>
        <v>143.80000000000001</v>
      </c>
      <c r="J12">
        <f t="shared" si="1"/>
        <v>79.40000000000002</v>
      </c>
      <c r="K12" s="2" t="s">
        <v>65</v>
      </c>
      <c r="L12">
        <v>2</v>
      </c>
    </row>
    <row r="13" spans="1:12" x14ac:dyDescent="0.25">
      <c r="A13">
        <v>12</v>
      </c>
      <c r="B13">
        <f>'re-finding times'!B13</f>
        <v>70.53</v>
      </c>
      <c r="C13">
        <f>'re-finding times'!C13</f>
        <v>90.170000000000016</v>
      </c>
      <c r="D13" s="2" t="s">
        <v>65</v>
      </c>
      <c r="E13">
        <v>1</v>
      </c>
      <c r="H13">
        <v>24</v>
      </c>
      <c r="I13">
        <f t="shared" si="0"/>
        <v>435</v>
      </c>
      <c r="J13">
        <f t="shared" si="1"/>
        <v>172.2</v>
      </c>
      <c r="K13" s="2" t="s">
        <v>65</v>
      </c>
      <c r="L13">
        <v>2</v>
      </c>
    </row>
    <row r="14" spans="1:12" x14ac:dyDescent="0.25">
      <c r="A14">
        <v>14</v>
      </c>
      <c r="B14">
        <f>'re-finding times'!B14</f>
        <v>101.3</v>
      </c>
      <c r="C14">
        <f>'re-finding times'!C14</f>
        <v>142.48000000000002</v>
      </c>
      <c r="D14" s="2" t="s">
        <v>65</v>
      </c>
      <c r="E14">
        <v>2</v>
      </c>
      <c r="H14">
        <v>25</v>
      </c>
      <c r="I14">
        <f t="shared" si="0"/>
        <v>190.47</v>
      </c>
      <c r="J14">
        <f t="shared" si="1"/>
        <v>83.2</v>
      </c>
      <c r="K14" s="2" t="s">
        <v>65</v>
      </c>
      <c r="L14">
        <v>2</v>
      </c>
    </row>
    <row r="15" spans="1:12" x14ac:dyDescent="0.25">
      <c r="A15">
        <v>15</v>
      </c>
      <c r="B15">
        <f>'re-finding times'!B15</f>
        <v>195.92999999999998</v>
      </c>
      <c r="C15">
        <f>'re-finding times'!C15</f>
        <v>71.969999999999985</v>
      </c>
      <c r="D15" s="2" t="s">
        <v>65</v>
      </c>
      <c r="E15">
        <v>2</v>
      </c>
      <c r="H15">
        <v>26</v>
      </c>
      <c r="I15">
        <f t="shared" si="0"/>
        <v>172.2</v>
      </c>
      <c r="J15">
        <f t="shared" si="1"/>
        <v>107.60000000000001</v>
      </c>
      <c r="K15" s="2" t="s">
        <v>65</v>
      </c>
      <c r="L15">
        <v>2</v>
      </c>
    </row>
    <row r="16" spans="1:12" x14ac:dyDescent="0.25">
      <c r="A16">
        <v>16</v>
      </c>
      <c r="B16">
        <f>'re-finding times'!B16</f>
        <v>143.71</v>
      </c>
      <c r="C16">
        <f>'re-finding times'!C16</f>
        <v>78.789999999999992</v>
      </c>
      <c r="D16" s="2" t="s">
        <v>65</v>
      </c>
      <c r="E16">
        <v>2</v>
      </c>
      <c r="H16">
        <v>27</v>
      </c>
      <c r="I16">
        <f t="shared" si="0"/>
        <v>129.30000000000001</v>
      </c>
      <c r="J16">
        <f t="shared" si="1"/>
        <v>125.80000000000001</v>
      </c>
      <c r="K16" s="2" t="s">
        <v>65</v>
      </c>
      <c r="L16">
        <v>1</v>
      </c>
    </row>
    <row r="17" spans="1:12" x14ac:dyDescent="0.25">
      <c r="A17">
        <v>17</v>
      </c>
      <c r="B17">
        <f>'re-finding times'!B17</f>
        <v>169.61</v>
      </c>
      <c r="C17">
        <f>'re-finding times'!C17</f>
        <v>65.459999999999994</v>
      </c>
      <c r="D17" s="2" t="s">
        <v>77</v>
      </c>
      <c r="E17">
        <v>2</v>
      </c>
    </row>
    <row r="18" spans="1:12" x14ac:dyDescent="0.25">
      <c r="A18">
        <v>18</v>
      </c>
      <c r="B18">
        <f>'re-finding times'!B18</f>
        <v>89.97</v>
      </c>
      <c r="C18">
        <f>'re-finding times'!C18</f>
        <v>136.96</v>
      </c>
      <c r="D18" s="2" t="s">
        <v>77</v>
      </c>
      <c r="E18" s="5">
        <v>2</v>
      </c>
    </row>
    <row r="19" spans="1:12" x14ac:dyDescent="0.25">
      <c r="A19">
        <v>19</v>
      </c>
      <c r="B19">
        <f>'re-finding times'!B19</f>
        <v>135.59999999999997</v>
      </c>
      <c r="C19">
        <f>'re-finding times'!C19</f>
        <v>88.1</v>
      </c>
      <c r="D19" s="2" t="s">
        <v>65</v>
      </c>
      <c r="E19">
        <v>2</v>
      </c>
    </row>
    <row r="20" spans="1:12" x14ac:dyDescent="0.25">
      <c r="A20">
        <v>20</v>
      </c>
      <c r="B20">
        <f>'re-finding times'!B20</f>
        <v>143.80000000000001</v>
      </c>
      <c r="C20">
        <f>'re-finding times'!C20</f>
        <v>79.40000000000002</v>
      </c>
      <c r="D20" s="2" t="s">
        <v>65</v>
      </c>
      <c r="E20">
        <v>2</v>
      </c>
      <c r="H20" t="s">
        <v>201</v>
      </c>
      <c r="I20" t="s">
        <v>203</v>
      </c>
      <c r="J20" t="s">
        <v>206</v>
      </c>
      <c r="K20" t="s">
        <v>208</v>
      </c>
      <c r="L20" s="2"/>
    </row>
    <row r="21" spans="1:12" x14ac:dyDescent="0.25">
      <c r="A21">
        <v>21</v>
      </c>
      <c r="B21">
        <f>'re-finding times'!B21</f>
        <v>140.29999999999998</v>
      </c>
      <c r="C21">
        <f>'re-finding times'!C21</f>
        <v>79.100000000000009</v>
      </c>
      <c r="D21" s="2" t="s">
        <v>77</v>
      </c>
      <c r="E21">
        <v>2</v>
      </c>
      <c r="H21">
        <v>2</v>
      </c>
      <c r="I21">
        <f>VLOOKUP(H21,$A$3:$C$26,2)</f>
        <v>116.31</v>
      </c>
      <c r="J21">
        <f>VLOOKUP(H21,$A$3:$C$26,3)</f>
        <v>230.1</v>
      </c>
      <c r="K21" s="2" t="s">
        <v>77</v>
      </c>
      <c r="L21">
        <v>1</v>
      </c>
    </row>
    <row r="22" spans="1:12" x14ac:dyDescent="0.25">
      <c r="A22">
        <v>23</v>
      </c>
      <c r="B22">
        <f>'re-finding times'!B22</f>
        <v>131.52000000000001</v>
      </c>
      <c r="C22">
        <f>'re-finding times'!C22</f>
        <v>72.3</v>
      </c>
      <c r="D22" s="2" t="s">
        <v>77</v>
      </c>
      <c r="E22">
        <v>2</v>
      </c>
      <c r="H22">
        <v>3</v>
      </c>
      <c r="I22">
        <f t="shared" ref="I22:I30" si="2">VLOOKUP(H22,$A$3:$C$26,2)</f>
        <v>84.56</v>
      </c>
      <c r="J22">
        <f t="shared" ref="J22:J30" si="3">VLOOKUP(H22,$A$3:$C$26,3)</f>
        <v>110.93000000000002</v>
      </c>
      <c r="K22" s="2" t="s">
        <v>77</v>
      </c>
      <c r="L22">
        <v>1</v>
      </c>
    </row>
    <row r="23" spans="1:12" x14ac:dyDescent="0.25">
      <c r="A23">
        <v>24</v>
      </c>
      <c r="B23">
        <f>'re-finding times'!B23</f>
        <v>435</v>
      </c>
      <c r="C23">
        <f>'re-finding times'!C23</f>
        <v>172.2</v>
      </c>
      <c r="D23" s="2" t="s">
        <v>65</v>
      </c>
      <c r="E23">
        <v>2</v>
      </c>
      <c r="H23">
        <v>4</v>
      </c>
      <c r="I23">
        <f t="shared" si="2"/>
        <v>68.77000000000001</v>
      </c>
      <c r="J23">
        <f t="shared" si="3"/>
        <v>94.09999999999998</v>
      </c>
      <c r="K23" s="2" t="s">
        <v>77</v>
      </c>
      <c r="L23">
        <v>1</v>
      </c>
    </row>
    <row r="24" spans="1:12" x14ac:dyDescent="0.25">
      <c r="A24">
        <v>25</v>
      </c>
      <c r="B24">
        <f>'re-finding times'!B24</f>
        <v>190.47</v>
      </c>
      <c r="C24">
        <f>'re-finding times'!C24</f>
        <v>83.2</v>
      </c>
      <c r="D24" s="2" t="s">
        <v>65</v>
      </c>
      <c r="E24">
        <v>2</v>
      </c>
      <c r="H24">
        <v>7</v>
      </c>
      <c r="I24">
        <f t="shared" si="2"/>
        <v>57.21</v>
      </c>
      <c r="J24">
        <f t="shared" si="3"/>
        <v>69.14</v>
      </c>
      <c r="K24" s="2" t="s">
        <v>77</v>
      </c>
      <c r="L24">
        <v>1</v>
      </c>
    </row>
    <row r="25" spans="1:12" x14ac:dyDescent="0.25">
      <c r="A25">
        <v>26</v>
      </c>
      <c r="B25">
        <f>'re-finding times'!B25</f>
        <v>172.2</v>
      </c>
      <c r="C25">
        <f>'re-finding times'!C25</f>
        <v>107.60000000000001</v>
      </c>
      <c r="D25" s="2" t="s">
        <v>65</v>
      </c>
      <c r="E25">
        <v>2</v>
      </c>
      <c r="H25">
        <v>9</v>
      </c>
      <c r="I25">
        <f t="shared" si="2"/>
        <v>103.26</v>
      </c>
      <c r="J25">
        <f t="shared" si="3"/>
        <v>109.88999999999999</v>
      </c>
      <c r="K25" s="2" t="s">
        <v>77</v>
      </c>
      <c r="L25">
        <v>1</v>
      </c>
    </row>
    <row r="26" spans="1:12" x14ac:dyDescent="0.25">
      <c r="A26">
        <v>27</v>
      </c>
      <c r="B26">
        <f>'re-finding times'!B26</f>
        <v>129.30000000000001</v>
      </c>
      <c r="C26">
        <f>'re-finding times'!C26</f>
        <v>125.80000000000001</v>
      </c>
      <c r="D26" s="2" t="s">
        <v>65</v>
      </c>
      <c r="E26">
        <v>1</v>
      </c>
      <c r="H26">
        <v>10</v>
      </c>
      <c r="I26">
        <f t="shared" si="2"/>
        <v>99.239999999999981</v>
      </c>
      <c r="J26">
        <f t="shared" si="3"/>
        <v>84.59</v>
      </c>
      <c r="K26" s="2" t="s">
        <v>77</v>
      </c>
      <c r="L26">
        <v>1</v>
      </c>
    </row>
    <row r="27" spans="1:12" x14ac:dyDescent="0.25">
      <c r="H27">
        <v>17</v>
      </c>
      <c r="I27">
        <f t="shared" si="2"/>
        <v>169.61</v>
      </c>
      <c r="J27">
        <f t="shared" si="3"/>
        <v>65.459999999999994</v>
      </c>
      <c r="K27" s="2" t="s">
        <v>77</v>
      </c>
      <c r="L27">
        <v>2</v>
      </c>
    </row>
    <row r="28" spans="1:12" x14ac:dyDescent="0.25">
      <c r="H28">
        <v>18</v>
      </c>
      <c r="I28">
        <f t="shared" si="2"/>
        <v>89.97</v>
      </c>
      <c r="J28">
        <f t="shared" si="3"/>
        <v>136.96</v>
      </c>
      <c r="K28" s="2" t="s">
        <v>77</v>
      </c>
      <c r="L28" s="5">
        <v>2</v>
      </c>
    </row>
    <row r="29" spans="1:12" x14ac:dyDescent="0.25">
      <c r="H29">
        <v>21</v>
      </c>
      <c r="I29">
        <f t="shared" si="2"/>
        <v>140.29999999999998</v>
      </c>
      <c r="J29">
        <f t="shared" si="3"/>
        <v>79.100000000000009</v>
      </c>
      <c r="K29" s="2" t="s">
        <v>77</v>
      </c>
      <c r="L29">
        <v>2</v>
      </c>
    </row>
    <row r="30" spans="1:12" x14ac:dyDescent="0.25">
      <c r="H30">
        <v>23</v>
      </c>
      <c r="I30">
        <f t="shared" si="2"/>
        <v>131.52000000000001</v>
      </c>
      <c r="J30">
        <f t="shared" si="3"/>
        <v>72.3</v>
      </c>
      <c r="K30" s="2" t="s">
        <v>77</v>
      </c>
      <c r="L30">
        <v>2</v>
      </c>
    </row>
    <row r="39" spans="1:11" x14ac:dyDescent="0.25">
      <c r="A39" s="6" t="s">
        <v>204</v>
      </c>
      <c r="B39" s="6" t="s">
        <v>185</v>
      </c>
      <c r="C39" s="6" t="s">
        <v>205</v>
      </c>
      <c r="I39" s="8" t="s">
        <v>204</v>
      </c>
      <c r="J39" s="6" t="s">
        <v>209</v>
      </c>
      <c r="K39" s="6" t="s">
        <v>210</v>
      </c>
    </row>
    <row r="40" spans="1:11" x14ac:dyDescent="0.25">
      <c r="A40">
        <v>1</v>
      </c>
      <c r="B40">
        <f t="shared" ref="B40:B51" si="4">VLOOKUP(A40,$H$2:$J$16,2)</f>
        <v>63.7</v>
      </c>
      <c r="C40" s="2" t="s">
        <v>65</v>
      </c>
      <c r="E40" s="8" t="s">
        <v>242</v>
      </c>
      <c r="I40">
        <v>15</v>
      </c>
      <c r="J40">
        <f t="shared" ref="J40:J53" si="5">VLOOKUP(I40,$H$2:$J$16,3)</f>
        <v>71.969999999999985</v>
      </c>
      <c r="K40" s="2" t="s">
        <v>65</v>
      </c>
    </row>
    <row r="41" spans="1:11" x14ac:dyDescent="0.25">
      <c r="A41">
        <v>12</v>
      </c>
      <c r="B41">
        <f t="shared" si="4"/>
        <v>70.53</v>
      </c>
      <c r="C41" s="2" t="s">
        <v>65</v>
      </c>
      <c r="E41" s="2" t="s">
        <v>211</v>
      </c>
      <c r="F41" s="9">
        <f>AVERAGE(B40:B53)</f>
        <v>130.88666666666668</v>
      </c>
      <c r="I41">
        <v>16</v>
      </c>
      <c r="J41">
        <f t="shared" si="5"/>
        <v>78.789999999999992</v>
      </c>
      <c r="K41" s="2" t="s">
        <v>65</v>
      </c>
    </row>
    <row r="42" spans="1:11" x14ac:dyDescent="0.25">
      <c r="A42">
        <v>14</v>
      </c>
      <c r="B42">
        <f t="shared" si="4"/>
        <v>101.3</v>
      </c>
      <c r="C42" s="2" t="s">
        <v>65</v>
      </c>
      <c r="E42" s="2" t="s">
        <v>212</v>
      </c>
      <c r="F42" s="9">
        <f>AVERAGE(B54:B63)</f>
        <v>106.075</v>
      </c>
      <c r="I42">
        <v>20</v>
      </c>
      <c r="J42">
        <f t="shared" si="5"/>
        <v>79.40000000000002</v>
      </c>
      <c r="K42" s="2" t="s">
        <v>65</v>
      </c>
    </row>
    <row r="43" spans="1:11" x14ac:dyDescent="0.25">
      <c r="A43">
        <v>6</v>
      </c>
      <c r="B43">
        <f t="shared" si="4"/>
        <v>104.46</v>
      </c>
      <c r="C43" s="2" t="s">
        <v>65</v>
      </c>
      <c r="F43" s="9">
        <f>F41-F42</f>
        <v>24.811666666666682</v>
      </c>
      <c r="I43">
        <v>25</v>
      </c>
      <c r="J43">
        <f t="shared" si="5"/>
        <v>83.2</v>
      </c>
      <c r="K43" s="2" t="s">
        <v>65</v>
      </c>
    </row>
    <row r="44" spans="1:11" x14ac:dyDescent="0.25">
      <c r="A44">
        <v>8</v>
      </c>
      <c r="B44">
        <f t="shared" si="4"/>
        <v>119.63999999999999</v>
      </c>
      <c r="C44" s="2" t="s">
        <v>65</v>
      </c>
      <c r="E44" s="8" t="s">
        <v>243</v>
      </c>
      <c r="I44">
        <v>19</v>
      </c>
      <c r="J44">
        <f t="shared" si="5"/>
        <v>88.1</v>
      </c>
      <c r="K44" s="2" t="s">
        <v>65</v>
      </c>
    </row>
    <row r="45" spans="1:11" x14ac:dyDescent="0.25">
      <c r="A45">
        <v>27</v>
      </c>
      <c r="B45">
        <f t="shared" si="4"/>
        <v>129.30000000000001</v>
      </c>
      <c r="C45" s="2" t="s">
        <v>65</v>
      </c>
      <c r="E45" s="2" t="s">
        <v>211</v>
      </c>
      <c r="F45" s="9">
        <f>AVERAGE(J40:J53)</f>
        <v>114.09714285714287</v>
      </c>
      <c r="I45">
        <v>12</v>
      </c>
      <c r="J45">
        <f t="shared" si="5"/>
        <v>90.170000000000016</v>
      </c>
      <c r="K45" s="2" t="s">
        <v>65</v>
      </c>
    </row>
    <row r="46" spans="1:11" x14ac:dyDescent="0.25">
      <c r="A46">
        <v>19</v>
      </c>
      <c r="B46">
        <f t="shared" si="4"/>
        <v>135.59999999999997</v>
      </c>
      <c r="C46" s="2" t="s">
        <v>65</v>
      </c>
      <c r="E46" s="2" t="s">
        <v>212</v>
      </c>
      <c r="F46" s="9">
        <f>AVERAGE(J54:J63)</f>
        <v>91.385555555555555</v>
      </c>
      <c r="I46">
        <v>8</v>
      </c>
      <c r="J46">
        <f t="shared" si="5"/>
        <v>97.1</v>
      </c>
      <c r="K46" s="2" t="s">
        <v>65</v>
      </c>
    </row>
    <row r="47" spans="1:11" x14ac:dyDescent="0.25">
      <c r="A47">
        <v>16</v>
      </c>
      <c r="B47">
        <f t="shared" si="4"/>
        <v>143.71</v>
      </c>
      <c r="C47" s="2" t="s">
        <v>65</v>
      </c>
      <c r="F47" s="9">
        <f>F45-F46</f>
        <v>22.711587301587315</v>
      </c>
      <c r="I47">
        <v>26</v>
      </c>
      <c r="J47">
        <f t="shared" si="5"/>
        <v>107.60000000000001</v>
      </c>
      <c r="K47" s="2" t="s">
        <v>65</v>
      </c>
    </row>
    <row r="48" spans="1:11" x14ac:dyDescent="0.25">
      <c r="A48">
        <v>20</v>
      </c>
      <c r="B48">
        <f t="shared" si="4"/>
        <v>143.80000000000001</v>
      </c>
      <c r="C48" s="2" t="s">
        <v>65</v>
      </c>
      <c r="E48" s="8" t="s">
        <v>234</v>
      </c>
      <c r="I48">
        <v>27</v>
      </c>
      <c r="J48">
        <f t="shared" si="5"/>
        <v>125.80000000000001</v>
      </c>
      <c r="K48" s="2" t="s">
        <v>65</v>
      </c>
    </row>
    <row r="49" spans="1:11" ht="60" x14ac:dyDescent="0.25">
      <c r="A49">
        <v>26</v>
      </c>
      <c r="B49">
        <f t="shared" si="4"/>
        <v>172.2</v>
      </c>
      <c r="C49" s="2" t="s">
        <v>65</v>
      </c>
      <c r="E49" s="2" t="s">
        <v>253</v>
      </c>
      <c r="I49">
        <v>5</v>
      </c>
      <c r="J49">
        <f t="shared" si="5"/>
        <v>129.35</v>
      </c>
      <c r="K49" s="2" t="s">
        <v>65</v>
      </c>
    </row>
    <row r="50" spans="1:11" x14ac:dyDescent="0.25">
      <c r="A50">
        <v>25</v>
      </c>
      <c r="B50">
        <f t="shared" si="4"/>
        <v>190.47</v>
      </c>
      <c r="C50" s="2" t="s">
        <v>65</v>
      </c>
      <c r="I50">
        <v>14</v>
      </c>
      <c r="J50">
        <f t="shared" si="5"/>
        <v>142.48000000000002</v>
      </c>
      <c r="K50" s="2" t="s">
        <v>65</v>
      </c>
    </row>
    <row r="51" spans="1:11" x14ac:dyDescent="0.25">
      <c r="A51">
        <v>15</v>
      </c>
      <c r="B51">
        <f t="shared" si="4"/>
        <v>195.92999999999998</v>
      </c>
      <c r="C51" s="2" t="s">
        <v>65</v>
      </c>
      <c r="E51"/>
      <c r="I51">
        <v>1</v>
      </c>
      <c r="J51">
        <f t="shared" si="5"/>
        <v>157.60000000000002</v>
      </c>
      <c r="K51" s="2" t="s">
        <v>65</v>
      </c>
    </row>
    <row r="52" spans="1:11" x14ac:dyDescent="0.25">
      <c r="C52" s="2"/>
      <c r="E52"/>
      <c r="I52">
        <v>24</v>
      </c>
      <c r="J52">
        <f t="shared" si="5"/>
        <v>172.2</v>
      </c>
      <c r="K52" s="2" t="s">
        <v>65</v>
      </c>
    </row>
    <row r="53" spans="1:11" x14ac:dyDescent="0.25">
      <c r="C53" s="2"/>
      <c r="E53"/>
      <c r="I53">
        <v>6</v>
      </c>
      <c r="J53">
        <f t="shared" si="5"/>
        <v>173.60000000000002</v>
      </c>
      <c r="K53" s="2" t="s">
        <v>65</v>
      </c>
    </row>
    <row r="54" spans="1:11" x14ac:dyDescent="0.25">
      <c r="A54">
        <v>7</v>
      </c>
      <c r="B54">
        <f t="shared" ref="B54:B63" si="6">VLOOKUP(A54,$H$20:$J$30,2)</f>
        <v>57.21</v>
      </c>
      <c r="C54" s="2" t="s">
        <v>77</v>
      </c>
      <c r="E54"/>
      <c r="I54">
        <v>17</v>
      </c>
      <c r="J54">
        <f t="shared" ref="J54:J62" si="7">VLOOKUP(I54,$H$20:$J$30,3)</f>
        <v>65.459999999999994</v>
      </c>
      <c r="K54" s="2" t="s">
        <v>77</v>
      </c>
    </row>
    <row r="55" spans="1:11" x14ac:dyDescent="0.25">
      <c r="A55">
        <v>4</v>
      </c>
      <c r="B55">
        <f t="shared" si="6"/>
        <v>68.77000000000001</v>
      </c>
      <c r="C55" s="2" t="s">
        <v>77</v>
      </c>
      <c r="E55"/>
      <c r="I55">
        <v>7</v>
      </c>
      <c r="J55">
        <f t="shared" si="7"/>
        <v>69.14</v>
      </c>
      <c r="K55" s="2" t="s">
        <v>77</v>
      </c>
    </row>
    <row r="56" spans="1:11" x14ac:dyDescent="0.25">
      <c r="A56">
        <v>3</v>
      </c>
      <c r="B56">
        <f t="shared" si="6"/>
        <v>84.56</v>
      </c>
      <c r="C56" s="2" t="s">
        <v>77</v>
      </c>
      <c r="E56"/>
      <c r="I56">
        <v>23</v>
      </c>
      <c r="J56">
        <f t="shared" si="7"/>
        <v>72.3</v>
      </c>
      <c r="K56" s="2" t="s">
        <v>77</v>
      </c>
    </row>
    <row r="57" spans="1:11" x14ac:dyDescent="0.25">
      <c r="A57">
        <v>18</v>
      </c>
      <c r="B57">
        <f t="shared" si="6"/>
        <v>89.97</v>
      </c>
      <c r="C57" s="2" t="s">
        <v>77</v>
      </c>
      <c r="E57"/>
      <c r="I57">
        <v>21</v>
      </c>
      <c r="J57">
        <f t="shared" si="7"/>
        <v>79.100000000000009</v>
      </c>
      <c r="K57" s="2" t="s">
        <v>77</v>
      </c>
    </row>
    <row r="58" spans="1:11" x14ac:dyDescent="0.25">
      <c r="A58">
        <v>10</v>
      </c>
      <c r="B58">
        <f t="shared" si="6"/>
        <v>99.239999999999981</v>
      </c>
      <c r="C58" s="2" t="s">
        <v>77</v>
      </c>
      <c r="E58"/>
      <c r="I58">
        <v>10</v>
      </c>
      <c r="J58">
        <f t="shared" si="7"/>
        <v>84.59</v>
      </c>
      <c r="K58" s="2" t="s">
        <v>77</v>
      </c>
    </row>
    <row r="59" spans="1:11" x14ac:dyDescent="0.25">
      <c r="A59">
        <v>9</v>
      </c>
      <c r="B59">
        <f t="shared" si="6"/>
        <v>103.26</v>
      </c>
      <c r="C59" s="2" t="s">
        <v>77</v>
      </c>
      <c r="E59"/>
      <c r="I59">
        <v>4</v>
      </c>
      <c r="J59">
        <f t="shared" si="7"/>
        <v>94.09999999999998</v>
      </c>
      <c r="K59" s="2" t="s">
        <v>77</v>
      </c>
    </row>
    <row r="60" spans="1:11" x14ac:dyDescent="0.25">
      <c r="A60">
        <v>2</v>
      </c>
      <c r="B60">
        <f t="shared" si="6"/>
        <v>116.31</v>
      </c>
      <c r="C60" s="2" t="s">
        <v>77</v>
      </c>
      <c r="E60"/>
      <c r="I60">
        <v>9</v>
      </c>
      <c r="J60">
        <f t="shared" si="7"/>
        <v>109.88999999999999</v>
      </c>
      <c r="K60" s="2" t="s">
        <v>77</v>
      </c>
    </row>
    <row r="61" spans="1:11" x14ac:dyDescent="0.25">
      <c r="A61">
        <v>23</v>
      </c>
      <c r="B61">
        <f t="shared" si="6"/>
        <v>131.52000000000001</v>
      </c>
      <c r="C61" s="2" t="s">
        <v>77</v>
      </c>
      <c r="E61"/>
      <c r="I61">
        <v>3</v>
      </c>
      <c r="J61">
        <f t="shared" si="7"/>
        <v>110.93000000000002</v>
      </c>
      <c r="K61" s="2" t="s">
        <v>77</v>
      </c>
    </row>
    <row r="62" spans="1:11" x14ac:dyDescent="0.25">
      <c r="A62">
        <v>21</v>
      </c>
      <c r="B62">
        <f t="shared" si="6"/>
        <v>140.29999999999998</v>
      </c>
      <c r="C62" s="2" t="s">
        <v>77</v>
      </c>
      <c r="E62"/>
      <c r="I62">
        <v>18</v>
      </c>
      <c r="J62">
        <f t="shared" si="7"/>
        <v>136.96</v>
      </c>
      <c r="K62" s="2" t="s">
        <v>77</v>
      </c>
    </row>
    <row r="63" spans="1:11" x14ac:dyDescent="0.25">
      <c r="A63">
        <v>17</v>
      </c>
      <c r="B63">
        <f t="shared" si="6"/>
        <v>169.61</v>
      </c>
      <c r="C63" s="2" t="s">
        <v>77</v>
      </c>
      <c r="K63" s="2"/>
    </row>
    <row r="68" spans="1:9" x14ac:dyDescent="0.25">
      <c r="A68" t="s">
        <v>245</v>
      </c>
      <c r="I68" t="s">
        <v>246</v>
      </c>
    </row>
  </sheetData>
  <autoFilter ref="A2:E26"/>
  <sortState ref="I40:K63">
    <sortCondition descending="1" ref="K40:K63"/>
    <sortCondition ref="J40:J63"/>
  </sortState>
  <pageMargins left="0.7" right="0.7" top="0.78740157499999996" bottom="0.78740157499999996" header="0.3" footer="0.3"/>
  <pageSetup paperSize="9" orientation="portrait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opLeftCell="A94" zoomScale="85" zoomScaleNormal="85" workbookViewId="0">
      <selection activeCell="D73" sqref="D73"/>
    </sheetView>
  </sheetViews>
  <sheetFormatPr baseColWidth="10" defaultRowHeight="15" x14ac:dyDescent="0.25"/>
  <cols>
    <col min="4" max="4" width="29.28515625" customWidth="1"/>
    <col min="5" max="5" width="20.42578125" style="2" customWidth="1"/>
  </cols>
  <sheetData>
    <row r="1" spans="1:10" x14ac:dyDescent="0.25">
      <c r="B1" t="s">
        <v>240</v>
      </c>
      <c r="I1" s="6" t="s">
        <v>213</v>
      </c>
    </row>
    <row r="2" spans="1:10" ht="30" x14ac:dyDescent="0.25">
      <c r="A2" t="s">
        <v>24</v>
      </c>
      <c r="B2" t="s">
        <v>185</v>
      </c>
      <c r="C2" t="s">
        <v>186</v>
      </c>
      <c r="D2" s="3" t="s">
        <v>37</v>
      </c>
      <c r="E2" s="2" t="s">
        <v>213</v>
      </c>
      <c r="I2" t="s">
        <v>214</v>
      </c>
      <c r="J2">
        <v>17</v>
      </c>
    </row>
    <row r="3" spans="1:10" x14ac:dyDescent="0.25">
      <c r="A3">
        <v>1</v>
      </c>
      <c r="B3">
        <f>VLOOKUP(A3,'re-finding times'!$A$2:$C$26,2)</f>
        <v>63.7</v>
      </c>
      <c r="C3">
        <f>VLOOKUP(A3,'re-finding times'!$A$2:$C$26,3)</f>
        <v>157.60000000000002</v>
      </c>
      <c r="D3" s="2" t="s">
        <v>66</v>
      </c>
      <c r="E3" s="2" t="s">
        <v>217</v>
      </c>
      <c r="I3" t="s">
        <v>215</v>
      </c>
      <c r="J3">
        <v>10</v>
      </c>
    </row>
    <row r="4" spans="1:10" x14ac:dyDescent="0.25">
      <c r="A4">
        <v>2</v>
      </c>
      <c r="B4">
        <f>VLOOKUP(A4,'re-finding times'!$A$2:$C$26,2)</f>
        <v>116.31</v>
      </c>
      <c r="C4">
        <f>VLOOKUP(A4,'re-finding times'!$A$2:$C$26,3)</f>
        <v>230.1</v>
      </c>
      <c r="D4" s="2" t="s">
        <v>66</v>
      </c>
      <c r="E4" s="2" t="s">
        <v>217</v>
      </c>
      <c r="I4" t="s">
        <v>216</v>
      </c>
      <c r="J4">
        <v>1</v>
      </c>
    </row>
    <row r="5" spans="1:10" x14ac:dyDescent="0.25">
      <c r="A5">
        <v>3</v>
      </c>
      <c r="B5">
        <f>VLOOKUP(A5,'re-finding times'!$A$2:$C$26,2)</f>
        <v>84.56</v>
      </c>
      <c r="C5">
        <f>VLOOKUP(A5,'re-finding times'!$A$2:$C$26,3)</f>
        <v>110.93000000000002</v>
      </c>
      <c r="D5" s="2" t="s">
        <v>81</v>
      </c>
      <c r="E5" s="2" t="s">
        <v>214</v>
      </c>
      <c r="I5" t="s">
        <v>66</v>
      </c>
      <c r="J5">
        <v>6</v>
      </c>
    </row>
    <row r="6" spans="1:10" x14ac:dyDescent="0.25">
      <c r="A6">
        <v>4</v>
      </c>
      <c r="B6">
        <f>VLOOKUP(A6,'re-finding times'!$A$2:$C$26,2)</f>
        <v>68.77000000000001</v>
      </c>
      <c r="C6">
        <f>VLOOKUP(A6,'re-finding times'!$A$2:$C$26,3)</f>
        <v>94.09999999999998</v>
      </c>
      <c r="D6" s="2" t="s">
        <v>88</v>
      </c>
      <c r="E6" s="2" t="s">
        <v>214</v>
      </c>
      <c r="J6">
        <f>SUM(J2:J5)</f>
        <v>34</v>
      </c>
    </row>
    <row r="7" spans="1:10" x14ac:dyDescent="0.25">
      <c r="A7">
        <v>4</v>
      </c>
      <c r="B7">
        <f>VLOOKUP(A7,'re-finding times'!$A$2:$C$26,2)</f>
        <v>68.77000000000001</v>
      </c>
      <c r="C7">
        <f>VLOOKUP(A7,'re-finding times'!$A$2:$C$26,3)</f>
        <v>94.09999999999998</v>
      </c>
      <c r="D7" s="2" t="s">
        <v>88</v>
      </c>
      <c r="E7" s="2" t="s">
        <v>217</v>
      </c>
      <c r="J7">
        <f>SUM(J3:J6)</f>
        <v>51</v>
      </c>
    </row>
    <row r="8" spans="1:10" x14ac:dyDescent="0.25">
      <c r="A8">
        <v>5</v>
      </c>
      <c r="B8">
        <f>VLOOKUP(A8,'re-finding times'!$A$2:$C$26,2)</f>
        <v>334.16</v>
      </c>
      <c r="C8">
        <f>VLOOKUP(A8,'re-finding times'!$A$2:$C$26,3)</f>
        <v>129.35</v>
      </c>
      <c r="D8" s="2" t="s">
        <v>66</v>
      </c>
      <c r="E8" s="2" t="s">
        <v>217</v>
      </c>
    </row>
    <row r="9" spans="1:10" x14ac:dyDescent="0.25">
      <c r="A9">
        <v>6</v>
      </c>
      <c r="B9">
        <f>VLOOKUP(A9,'re-finding times'!$A$2:$C$26,2)</f>
        <v>104.46</v>
      </c>
      <c r="C9">
        <f>VLOOKUP(A9,'re-finding times'!$A$2:$C$26,3)</f>
        <v>173.60000000000002</v>
      </c>
      <c r="D9" s="2" t="s">
        <v>100</v>
      </c>
      <c r="E9" s="2" t="s">
        <v>214</v>
      </c>
      <c r="I9" t="s">
        <v>214</v>
      </c>
      <c r="J9">
        <v>17</v>
      </c>
    </row>
    <row r="10" spans="1:10" x14ac:dyDescent="0.25">
      <c r="A10">
        <v>6</v>
      </c>
      <c r="B10">
        <f>VLOOKUP(A10,'re-finding times'!$A$2:$C$26,2)</f>
        <v>104.46</v>
      </c>
      <c r="C10">
        <f>VLOOKUP(A10,'re-finding times'!$A$2:$C$26,3)</f>
        <v>173.60000000000002</v>
      </c>
      <c r="D10" s="2" t="s">
        <v>100</v>
      </c>
      <c r="E10" s="2" t="s">
        <v>217</v>
      </c>
      <c r="I10" t="s">
        <v>217</v>
      </c>
      <c r="J10">
        <v>17</v>
      </c>
    </row>
    <row r="11" spans="1:10" x14ac:dyDescent="0.25">
      <c r="A11">
        <v>7</v>
      </c>
      <c r="B11">
        <f>VLOOKUP(A11,'re-finding times'!$A$2:$C$26,2)</f>
        <v>57.21</v>
      </c>
      <c r="C11">
        <f>VLOOKUP(A11,'re-finding times'!$A$2:$C$26,3)</f>
        <v>69.14</v>
      </c>
      <c r="D11" s="2" t="s">
        <v>106</v>
      </c>
      <c r="E11" s="2" t="s">
        <v>214</v>
      </c>
      <c r="F11">
        <v>7</v>
      </c>
    </row>
    <row r="12" spans="1:10" x14ac:dyDescent="0.25">
      <c r="A12">
        <v>7</v>
      </c>
      <c r="B12">
        <f>VLOOKUP(A12,'re-finding times'!$A$2:$C$26,2)</f>
        <v>57.21</v>
      </c>
      <c r="C12">
        <f>VLOOKUP(A12,'re-finding times'!$A$2:$C$26,3)</f>
        <v>69.14</v>
      </c>
      <c r="D12" s="2" t="s">
        <v>106</v>
      </c>
      <c r="E12" s="2" t="s">
        <v>214</v>
      </c>
      <c r="F12" t="s">
        <v>219</v>
      </c>
    </row>
    <row r="13" spans="1:10" x14ac:dyDescent="0.25">
      <c r="A13">
        <v>8</v>
      </c>
      <c r="B13">
        <f>VLOOKUP(A13,'re-finding times'!$A$2:$C$26,2)</f>
        <v>119.63999999999999</v>
      </c>
      <c r="C13">
        <f>VLOOKUP(A13,'re-finding times'!$A$2:$C$26,3)</f>
        <v>97.1</v>
      </c>
      <c r="D13" s="2" t="s">
        <v>111</v>
      </c>
      <c r="E13" s="2" t="s">
        <v>217</v>
      </c>
    </row>
    <row r="14" spans="1:10" x14ac:dyDescent="0.25">
      <c r="A14">
        <v>9</v>
      </c>
      <c r="B14">
        <f>VLOOKUP(A14,'re-finding times'!$A$2:$C$26,2)</f>
        <v>103.26</v>
      </c>
      <c r="C14">
        <f>VLOOKUP(A14,'re-finding times'!$A$2:$C$26,3)</f>
        <v>109.88999999999999</v>
      </c>
      <c r="D14" s="2" t="s">
        <v>66</v>
      </c>
      <c r="E14" s="2" t="s">
        <v>217</v>
      </c>
    </row>
    <row r="15" spans="1:10" x14ac:dyDescent="0.25">
      <c r="A15">
        <v>10</v>
      </c>
      <c r="B15">
        <f>VLOOKUP(A15,'re-finding times'!$A$2:$C$26,2)</f>
        <v>99.239999999999981</v>
      </c>
      <c r="C15">
        <f>VLOOKUP(A15,'re-finding times'!$A$2:$C$26,3)</f>
        <v>84.59</v>
      </c>
      <c r="D15" s="2" t="s">
        <v>121</v>
      </c>
      <c r="E15" s="2" t="s">
        <v>214</v>
      </c>
    </row>
    <row r="16" spans="1:10" x14ac:dyDescent="0.25">
      <c r="A16">
        <v>12</v>
      </c>
      <c r="B16">
        <f>VLOOKUP(A16,'re-finding times'!$A$2:$C$26,2)</f>
        <v>70.53</v>
      </c>
      <c r="C16">
        <f>VLOOKUP(A16,'re-finding times'!$A$2:$C$26,3)</f>
        <v>90.170000000000016</v>
      </c>
      <c r="D16" s="2" t="s">
        <v>121</v>
      </c>
      <c r="E16" s="2" t="s">
        <v>214</v>
      </c>
    </row>
    <row r="17" spans="1:6" x14ac:dyDescent="0.25">
      <c r="A17">
        <v>14</v>
      </c>
      <c r="B17">
        <f>VLOOKUP(A17,'re-finding times'!$A$2:$C$26,2)</f>
        <v>101.3</v>
      </c>
      <c r="C17">
        <f>VLOOKUP(A17,'re-finding times'!$A$2:$C$26,3)</f>
        <v>142.48000000000002</v>
      </c>
      <c r="D17" s="2" t="s">
        <v>128</v>
      </c>
      <c r="E17" s="2" t="s">
        <v>217</v>
      </c>
    </row>
    <row r="18" spans="1:6" x14ac:dyDescent="0.25">
      <c r="A18">
        <v>15</v>
      </c>
      <c r="B18">
        <f>VLOOKUP(A18,'re-finding times'!$A$2:$C$26,2)</f>
        <v>195.92999999999998</v>
      </c>
      <c r="C18">
        <f>VLOOKUP(A18,'re-finding times'!$A$2:$C$26,3)</f>
        <v>71.969999999999985</v>
      </c>
      <c r="D18" s="2" t="s">
        <v>121</v>
      </c>
      <c r="E18" s="2" t="s">
        <v>214</v>
      </c>
    </row>
    <row r="19" spans="1:6" x14ac:dyDescent="0.25">
      <c r="A19">
        <v>16</v>
      </c>
      <c r="B19">
        <f>VLOOKUP(A19,'re-finding times'!$A$2:$C$26,2)</f>
        <v>143.71</v>
      </c>
      <c r="C19">
        <f>VLOOKUP(A19,'re-finding times'!$A$2:$C$26,3)</f>
        <v>78.789999999999992</v>
      </c>
      <c r="D19" s="2" t="s">
        <v>138</v>
      </c>
      <c r="E19" s="2" t="s">
        <v>217</v>
      </c>
    </row>
    <row r="20" spans="1:6" x14ac:dyDescent="0.25">
      <c r="A20">
        <v>17</v>
      </c>
      <c r="B20">
        <f>VLOOKUP(A20,'re-finding times'!$A$2:$C$26,2)</f>
        <v>169.61</v>
      </c>
      <c r="C20">
        <f>VLOOKUP(A20,'re-finding times'!$A$2:$C$26,3)</f>
        <v>65.459999999999994</v>
      </c>
      <c r="D20" s="2" t="s">
        <v>81</v>
      </c>
      <c r="E20" s="2" t="s">
        <v>214</v>
      </c>
    </row>
    <row r="21" spans="1:6" x14ac:dyDescent="0.25">
      <c r="A21">
        <v>18</v>
      </c>
      <c r="B21">
        <f>VLOOKUP(A21,'re-finding times'!$A$2:$C$26,2)</f>
        <v>89.97</v>
      </c>
      <c r="C21">
        <f>VLOOKUP(A21,'re-finding times'!$A$2:$C$26,3)</f>
        <v>136.96</v>
      </c>
      <c r="D21" s="2" t="s">
        <v>81</v>
      </c>
      <c r="E21" s="2" t="s">
        <v>214</v>
      </c>
    </row>
    <row r="22" spans="1:6" ht="30" x14ac:dyDescent="0.25">
      <c r="A22">
        <v>19</v>
      </c>
      <c r="B22">
        <f>VLOOKUP(A22,'re-finding times'!$A$2:$C$26,2)</f>
        <v>135.59999999999997</v>
      </c>
      <c r="C22">
        <f>VLOOKUP(A22,'re-finding times'!$A$2:$C$26,3)</f>
        <v>88.1</v>
      </c>
      <c r="D22" s="2" t="s">
        <v>149</v>
      </c>
      <c r="E22" s="2" t="s">
        <v>214</v>
      </c>
      <c r="F22" t="s">
        <v>219</v>
      </c>
    </row>
    <row r="23" spans="1:6" ht="30" x14ac:dyDescent="0.25">
      <c r="A23">
        <v>19</v>
      </c>
      <c r="B23">
        <f>VLOOKUP(A23,'re-finding times'!$A$2:$C$26,2)</f>
        <v>135.59999999999997</v>
      </c>
      <c r="C23">
        <f>VLOOKUP(A23,'re-finding times'!$A$2:$C$26,3)</f>
        <v>88.1</v>
      </c>
      <c r="D23" s="2" t="s">
        <v>149</v>
      </c>
      <c r="E23" s="2" t="s">
        <v>214</v>
      </c>
      <c r="F23" t="s">
        <v>220</v>
      </c>
    </row>
    <row r="24" spans="1:6" ht="30" x14ac:dyDescent="0.25">
      <c r="A24">
        <v>19</v>
      </c>
      <c r="B24">
        <f>VLOOKUP(A24,'re-finding times'!$A$2:$C$26,2)</f>
        <v>135.59999999999997</v>
      </c>
      <c r="C24">
        <f>VLOOKUP(A24,'re-finding times'!$A$2:$C$26,3)</f>
        <v>88.1</v>
      </c>
      <c r="D24" s="2" t="s">
        <v>149</v>
      </c>
      <c r="E24" s="2" t="s">
        <v>217</v>
      </c>
      <c r="F24" t="s">
        <v>221</v>
      </c>
    </row>
    <row r="25" spans="1:6" ht="30" x14ac:dyDescent="0.25">
      <c r="A25">
        <v>19</v>
      </c>
      <c r="B25">
        <f>VLOOKUP(A25,'re-finding times'!$A$2:$C$26,2)</f>
        <v>135.59999999999997</v>
      </c>
      <c r="C25">
        <f>VLOOKUP(A25,'re-finding times'!$A$2:$C$26,3)</f>
        <v>88.1</v>
      </c>
      <c r="D25" s="2" t="s">
        <v>149</v>
      </c>
      <c r="E25" s="2" t="s">
        <v>217</v>
      </c>
      <c r="F25" t="s">
        <v>222</v>
      </c>
    </row>
    <row r="26" spans="1:6" x14ac:dyDescent="0.25">
      <c r="A26">
        <v>20</v>
      </c>
      <c r="B26">
        <f>VLOOKUP(A26,'re-finding times'!$A$2:$C$26,2)</f>
        <v>143.80000000000001</v>
      </c>
      <c r="C26">
        <f>VLOOKUP(A26,'re-finding times'!$A$2:$C$26,3)</f>
        <v>79.40000000000002</v>
      </c>
      <c r="D26" s="2" t="s">
        <v>128</v>
      </c>
      <c r="E26" s="2" t="s">
        <v>217</v>
      </c>
    </row>
    <row r="27" spans="1:6" x14ac:dyDescent="0.25">
      <c r="A27">
        <v>21</v>
      </c>
      <c r="B27">
        <f>VLOOKUP(A27,'re-finding times'!$A$2:$C$26,2)</f>
        <v>140.29999999999998</v>
      </c>
      <c r="C27">
        <f>VLOOKUP(A27,'re-finding times'!$A$2:$C$26,3)</f>
        <v>79.100000000000009</v>
      </c>
      <c r="D27" s="2" t="s">
        <v>121</v>
      </c>
      <c r="E27" s="2" t="s">
        <v>214</v>
      </c>
    </row>
    <row r="28" spans="1:6" x14ac:dyDescent="0.25">
      <c r="A28">
        <v>23</v>
      </c>
      <c r="B28">
        <f>VLOOKUP(A28,'re-finding times'!$A$2:$C$26,2)</f>
        <v>131.52000000000001</v>
      </c>
      <c r="C28">
        <f>VLOOKUP(A28,'re-finding times'!$A$2:$C$26,3)</f>
        <v>72.3</v>
      </c>
      <c r="D28" s="2" t="s">
        <v>161</v>
      </c>
      <c r="E28" s="2" t="s">
        <v>214</v>
      </c>
      <c r="F28">
        <v>7</v>
      </c>
    </row>
    <row r="29" spans="1:6" x14ac:dyDescent="0.25">
      <c r="A29">
        <v>23</v>
      </c>
      <c r="B29">
        <f>VLOOKUP(A29,'re-finding times'!$A$2:$C$26,2)</f>
        <v>131.52000000000001</v>
      </c>
      <c r="C29">
        <f>VLOOKUP(A29,'re-finding times'!$A$2:$C$26,3)</f>
        <v>72.3</v>
      </c>
      <c r="D29" s="2" t="s">
        <v>161</v>
      </c>
      <c r="E29" s="2" t="s">
        <v>214</v>
      </c>
      <c r="F29" t="s">
        <v>220</v>
      </c>
    </row>
    <row r="30" spans="1:6" x14ac:dyDescent="0.25">
      <c r="A30">
        <v>24</v>
      </c>
      <c r="B30">
        <f>VLOOKUP(A30,'re-finding times'!$A$2:$C$26,2)</f>
        <v>435</v>
      </c>
      <c r="C30">
        <f>VLOOKUP(A30,'re-finding times'!$A$2:$C$26,3)</f>
        <v>172.2</v>
      </c>
      <c r="D30" s="2" t="s">
        <v>111</v>
      </c>
      <c r="E30" s="2" t="s">
        <v>217</v>
      </c>
    </row>
    <row r="31" spans="1:6" ht="30" x14ac:dyDescent="0.25">
      <c r="A31">
        <v>25</v>
      </c>
      <c r="B31">
        <f>VLOOKUP(A31,'re-finding times'!$A$2:$C$26,2)</f>
        <v>190.47</v>
      </c>
      <c r="C31">
        <f>VLOOKUP(A31,'re-finding times'!$A$2:$C$26,3)</f>
        <v>83.2</v>
      </c>
      <c r="D31" s="2" t="s">
        <v>170</v>
      </c>
      <c r="E31" s="2" t="s">
        <v>217</v>
      </c>
      <c r="F31" t="s">
        <v>221</v>
      </c>
    </row>
    <row r="32" spans="1:6" ht="30" x14ac:dyDescent="0.25">
      <c r="A32">
        <v>25</v>
      </c>
      <c r="B32">
        <f>VLOOKUP(A32,'re-finding times'!$A$2:$C$26,2)</f>
        <v>190.47</v>
      </c>
      <c r="C32">
        <f>VLOOKUP(A32,'re-finding times'!$A$2:$C$26,3)</f>
        <v>83.2</v>
      </c>
      <c r="D32" s="2" t="s">
        <v>170</v>
      </c>
      <c r="E32" s="2" t="s">
        <v>217</v>
      </c>
      <c r="F32" t="s">
        <v>223</v>
      </c>
    </row>
    <row r="33" spans="1:9" x14ac:dyDescent="0.25">
      <c r="A33">
        <v>26</v>
      </c>
      <c r="B33">
        <f>VLOOKUP(A33,'re-finding times'!$A$2:$C$26,2)</f>
        <v>172.2</v>
      </c>
      <c r="C33">
        <f>VLOOKUP(A33,'re-finding times'!$A$2:$C$26,3)</f>
        <v>107.60000000000001</v>
      </c>
      <c r="D33" s="2" t="s">
        <v>174</v>
      </c>
      <c r="E33" s="2" t="s">
        <v>214</v>
      </c>
    </row>
    <row r="34" spans="1:9" x14ac:dyDescent="0.25">
      <c r="A34">
        <v>26</v>
      </c>
      <c r="B34">
        <f>VLOOKUP(A34,'re-finding times'!$A$2:$C$26,2)</f>
        <v>172.2</v>
      </c>
      <c r="C34">
        <f>VLOOKUP(A34,'re-finding times'!$A$2:$C$26,3)</f>
        <v>107.60000000000001</v>
      </c>
      <c r="D34" s="2" t="s">
        <v>174</v>
      </c>
      <c r="E34" s="2" t="s">
        <v>217</v>
      </c>
      <c r="F34" t="s">
        <v>218</v>
      </c>
    </row>
    <row r="35" spans="1:9" x14ac:dyDescent="0.25">
      <c r="A35">
        <v>26</v>
      </c>
      <c r="B35">
        <f>VLOOKUP(A35,'re-finding times'!$A$2:$C$26,2)</f>
        <v>172.2</v>
      </c>
      <c r="C35">
        <f>VLOOKUP(A35,'re-finding times'!$A$2:$C$26,3)</f>
        <v>107.60000000000001</v>
      </c>
      <c r="D35" s="2" t="s">
        <v>174</v>
      </c>
      <c r="E35" s="2" t="s">
        <v>217</v>
      </c>
      <c r="F35" t="s">
        <v>216</v>
      </c>
    </row>
    <row r="36" spans="1:9" x14ac:dyDescent="0.25">
      <c r="A36">
        <v>27</v>
      </c>
      <c r="B36">
        <f>VLOOKUP(A36,'re-finding times'!$A$2:$C$26,2)</f>
        <v>129.30000000000001</v>
      </c>
      <c r="C36">
        <f>VLOOKUP(A36,'re-finding times'!$A$2:$C$26,3)</f>
        <v>125.80000000000001</v>
      </c>
      <c r="D36" s="2" t="s">
        <v>121</v>
      </c>
      <c r="E36" s="2" t="s">
        <v>214</v>
      </c>
    </row>
    <row r="40" spans="1:9" x14ac:dyDescent="0.25">
      <c r="A40" t="s">
        <v>224</v>
      </c>
      <c r="F40" t="s">
        <v>214</v>
      </c>
    </row>
    <row r="41" spans="1:9" x14ac:dyDescent="0.25">
      <c r="A41" t="s">
        <v>24</v>
      </c>
      <c r="B41" t="s">
        <v>185</v>
      </c>
      <c r="C41" t="s">
        <v>186</v>
      </c>
      <c r="D41" s="2" t="s">
        <v>213</v>
      </c>
      <c r="F41" t="s">
        <v>24</v>
      </c>
      <c r="G41" t="s">
        <v>185</v>
      </c>
      <c r="H41" t="s">
        <v>186</v>
      </c>
      <c r="I41" s="2" t="s">
        <v>213</v>
      </c>
    </row>
    <row r="42" spans="1:9" x14ac:dyDescent="0.25">
      <c r="A42">
        <v>1</v>
      </c>
      <c r="B42">
        <f>VLOOKUP(A42,'re-finding times'!$A$2:$C$26,2)</f>
        <v>63.7</v>
      </c>
      <c r="C42">
        <f>VLOOKUP(A42,'re-finding times'!$A$2:$C$26,3)</f>
        <v>157.60000000000002</v>
      </c>
      <c r="D42" s="2" t="s">
        <v>217</v>
      </c>
      <c r="F42">
        <v>3</v>
      </c>
      <c r="G42">
        <f>VLOOKUP(F42,'re-finding times'!$A$2:$C$26,2)</f>
        <v>84.56</v>
      </c>
      <c r="H42">
        <f>VLOOKUP(F42,'re-finding times'!$A$2:$C$26,3)</f>
        <v>110.93000000000002</v>
      </c>
      <c r="I42" s="2" t="s">
        <v>214</v>
      </c>
    </row>
    <row r="43" spans="1:9" x14ac:dyDescent="0.25">
      <c r="A43">
        <v>2</v>
      </c>
      <c r="B43">
        <f>VLOOKUP(A43,'re-finding times'!$A$2:$C$26,2)</f>
        <v>116.31</v>
      </c>
      <c r="C43">
        <f>VLOOKUP(A43,'re-finding times'!$A$2:$C$26,3)</f>
        <v>230.1</v>
      </c>
      <c r="D43" s="2" t="s">
        <v>217</v>
      </c>
      <c r="F43">
        <v>4</v>
      </c>
      <c r="G43">
        <f>VLOOKUP(F43,'re-finding times'!$A$2:$C$26,2)</f>
        <v>68.77000000000001</v>
      </c>
      <c r="H43">
        <f>VLOOKUP(F43,'re-finding times'!$A$2:$C$26,3)</f>
        <v>94.09999999999998</v>
      </c>
      <c r="I43" s="2" t="s">
        <v>214</v>
      </c>
    </row>
    <row r="44" spans="1:9" x14ac:dyDescent="0.25">
      <c r="A44">
        <v>4</v>
      </c>
      <c r="B44">
        <f>VLOOKUP(A44,'re-finding times'!$A$2:$C$26,2)</f>
        <v>68.77000000000001</v>
      </c>
      <c r="C44">
        <f>VLOOKUP(A44,'re-finding times'!$A$2:$C$26,3)</f>
        <v>94.09999999999998</v>
      </c>
      <c r="D44" s="2" t="s">
        <v>217</v>
      </c>
      <c r="F44">
        <v>6</v>
      </c>
      <c r="G44">
        <f>VLOOKUP(F44,'re-finding times'!$A$2:$C$26,2)</f>
        <v>104.46</v>
      </c>
      <c r="H44">
        <f>VLOOKUP(F44,'re-finding times'!$A$2:$C$26,3)</f>
        <v>173.60000000000002</v>
      </c>
      <c r="I44" s="2" t="s">
        <v>214</v>
      </c>
    </row>
    <row r="45" spans="1:9" x14ac:dyDescent="0.25">
      <c r="A45">
        <v>5</v>
      </c>
      <c r="B45">
        <f>VLOOKUP(A45,'re-finding times'!$A$2:$C$26,2)</f>
        <v>334.16</v>
      </c>
      <c r="C45">
        <f>VLOOKUP(A45,'re-finding times'!$A$2:$C$26,3)</f>
        <v>129.35</v>
      </c>
      <c r="D45" s="2" t="s">
        <v>217</v>
      </c>
      <c r="F45">
        <v>7</v>
      </c>
      <c r="G45">
        <f>VLOOKUP(F45,'re-finding times'!$A$2:$C$26,2)</f>
        <v>57.21</v>
      </c>
      <c r="H45">
        <f>VLOOKUP(F45,'re-finding times'!$A$2:$C$26,3)</f>
        <v>69.14</v>
      </c>
      <c r="I45" s="2" t="s">
        <v>214</v>
      </c>
    </row>
    <row r="46" spans="1:9" x14ac:dyDescent="0.25">
      <c r="A46">
        <v>6</v>
      </c>
      <c r="B46">
        <f>VLOOKUP(A46,'re-finding times'!$A$2:$C$26,2)</f>
        <v>104.46</v>
      </c>
      <c r="C46">
        <f>VLOOKUP(A46,'re-finding times'!$A$2:$C$26,3)</f>
        <v>173.60000000000002</v>
      </c>
      <c r="D46" s="2" t="s">
        <v>217</v>
      </c>
      <c r="F46">
        <v>7</v>
      </c>
      <c r="G46">
        <f>VLOOKUP(F46,'re-finding times'!$A$2:$C$26,2)</f>
        <v>57.21</v>
      </c>
      <c r="H46">
        <f>VLOOKUP(F46,'re-finding times'!$A$2:$C$26,3)</f>
        <v>69.14</v>
      </c>
      <c r="I46" s="2" t="s">
        <v>214</v>
      </c>
    </row>
    <row r="47" spans="1:9" x14ac:dyDescent="0.25">
      <c r="A47">
        <v>8</v>
      </c>
      <c r="B47">
        <f>VLOOKUP(A47,'re-finding times'!$A$2:$C$26,2)</f>
        <v>119.63999999999999</v>
      </c>
      <c r="C47">
        <f>VLOOKUP(A47,'re-finding times'!$A$2:$C$26,3)</f>
        <v>97.1</v>
      </c>
      <c r="D47" s="2" t="s">
        <v>217</v>
      </c>
      <c r="F47">
        <v>10</v>
      </c>
      <c r="G47">
        <f>VLOOKUP(F47,'re-finding times'!$A$2:$C$26,2)</f>
        <v>99.239999999999981</v>
      </c>
      <c r="H47">
        <f>VLOOKUP(F47,'re-finding times'!$A$2:$C$26,3)</f>
        <v>84.59</v>
      </c>
      <c r="I47" s="2" t="s">
        <v>214</v>
      </c>
    </row>
    <row r="48" spans="1:9" x14ac:dyDescent="0.25">
      <c r="A48">
        <v>9</v>
      </c>
      <c r="B48">
        <f>VLOOKUP(A48,'re-finding times'!$A$2:$C$26,2)</f>
        <v>103.26</v>
      </c>
      <c r="C48">
        <f>VLOOKUP(A48,'re-finding times'!$A$2:$C$26,3)</f>
        <v>109.88999999999999</v>
      </c>
      <c r="D48" s="2" t="s">
        <v>217</v>
      </c>
      <c r="F48">
        <v>12</v>
      </c>
      <c r="G48">
        <f>VLOOKUP(F48,'re-finding times'!$A$2:$C$26,2)</f>
        <v>70.53</v>
      </c>
      <c r="H48">
        <f>VLOOKUP(F48,'re-finding times'!$A$2:$C$26,3)</f>
        <v>90.170000000000016</v>
      </c>
      <c r="I48" s="2" t="s">
        <v>214</v>
      </c>
    </row>
    <row r="49" spans="1:9" x14ac:dyDescent="0.25">
      <c r="A49">
        <v>14</v>
      </c>
      <c r="B49">
        <f>VLOOKUP(A49,'re-finding times'!$A$2:$C$26,2)</f>
        <v>101.3</v>
      </c>
      <c r="C49">
        <f>VLOOKUP(A49,'re-finding times'!$A$2:$C$26,3)</f>
        <v>142.48000000000002</v>
      </c>
      <c r="D49" s="2" t="s">
        <v>217</v>
      </c>
      <c r="F49">
        <v>15</v>
      </c>
      <c r="G49">
        <f>VLOOKUP(F49,'re-finding times'!$A$2:$C$26,2)</f>
        <v>195.92999999999998</v>
      </c>
      <c r="H49">
        <f>VLOOKUP(F49,'re-finding times'!$A$2:$C$26,3)</f>
        <v>71.969999999999985</v>
      </c>
      <c r="I49" s="2" t="s">
        <v>214</v>
      </c>
    </row>
    <row r="50" spans="1:9" x14ac:dyDescent="0.25">
      <c r="A50">
        <v>16</v>
      </c>
      <c r="B50">
        <f>VLOOKUP(A50,'re-finding times'!$A$2:$C$26,2)</f>
        <v>143.71</v>
      </c>
      <c r="C50">
        <f>VLOOKUP(A50,'re-finding times'!$A$2:$C$26,3)</f>
        <v>78.789999999999992</v>
      </c>
      <c r="D50" s="2" t="s">
        <v>217</v>
      </c>
      <c r="F50">
        <v>17</v>
      </c>
      <c r="G50">
        <f>VLOOKUP(F50,'re-finding times'!$A$2:$C$26,2)</f>
        <v>169.61</v>
      </c>
      <c r="H50">
        <f>VLOOKUP(F50,'re-finding times'!$A$2:$C$26,3)</f>
        <v>65.459999999999994</v>
      </c>
      <c r="I50" s="2" t="s">
        <v>214</v>
      </c>
    </row>
    <row r="51" spans="1:9" x14ac:dyDescent="0.25">
      <c r="A51">
        <v>19</v>
      </c>
      <c r="B51">
        <f>VLOOKUP(A51,'re-finding times'!$A$2:$C$26,2)</f>
        <v>135.59999999999997</v>
      </c>
      <c r="C51">
        <f>VLOOKUP(A51,'re-finding times'!$A$2:$C$26,3)</f>
        <v>88.1</v>
      </c>
      <c r="D51" s="2" t="s">
        <v>217</v>
      </c>
      <c r="F51">
        <v>18</v>
      </c>
      <c r="G51">
        <f>VLOOKUP(F51,'re-finding times'!$A$2:$C$26,2)</f>
        <v>89.97</v>
      </c>
      <c r="H51">
        <f>VLOOKUP(F51,'re-finding times'!$A$2:$C$26,3)</f>
        <v>136.96</v>
      </c>
      <c r="I51" s="2" t="s">
        <v>214</v>
      </c>
    </row>
    <row r="52" spans="1:9" x14ac:dyDescent="0.25">
      <c r="A52">
        <v>19</v>
      </c>
      <c r="B52">
        <f>VLOOKUP(A52,'re-finding times'!$A$2:$C$26,2)</f>
        <v>135.59999999999997</v>
      </c>
      <c r="C52">
        <f>VLOOKUP(A52,'re-finding times'!$A$2:$C$26,3)</f>
        <v>88.1</v>
      </c>
      <c r="D52" s="2" t="s">
        <v>217</v>
      </c>
      <c r="F52">
        <v>19</v>
      </c>
      <c r="G52">
        <f>VLOOKUP(F52,'re-finding times'!$A$2:$C$26,2)</f>
        <v>135.59999999999997</v>
      </c>
      <c r="H52">
        <f>VLOOKUP(F52,'re-finding times'!$A$2:$C$26,3)</f>
        <v>88.1</v>
      </c>
      <c r="I52" s="2" t="s">
        <v>214</v>
      </c>
    </row>
    <row r="53" spans="1:9" x14ac:dyDescent="0.25">
      <c r="A53">
        <v>20</v>
      </c>
      <c r="B53">
        <f>VLOOKUP(A53,'re-finding times'!$A$2:$C$26,2)</f>
        <v>143.80000000000001</v>
      </c>
      <c r="C53">
        <f>VLOOKUP(A53,'re-finding times'!$A$2:$C$26,3)</f>
        <v>79.40000000000002</v>
      </c>
      <c r="D53" s="2" t="s">
        <v>217</v>
      </c>
      <c r="F53">
        <v>19</v>
      </c>
      <c r="G53">
        <f>VLOOKUP(F53,'re-finding times'!$A$2:$C$26,2)</f>
        <v>135.59999999999997</v>
      </c>
      <c r="H53">
        <f>VLOOKUP(F53,'re-finding times'!$A$2:$C$26,3)</f>
        <v>88.1</v>
      </c>
      <c r="I53" s="2" t="s">
        <v>214</v>
      </c>
    </row>
    <row r="54" spans="1:9" x14ac:dyDescent="0.25">
      <c r="A54">
        <v>24</v>
      </c>
      <c r="B54">
        <f>VLOOKUP(A54,'re-finding times'!$A$2:$C$26,2)</f>
        <v>435</v>
      </c>
      <c r="C54">
        <f>VLOOKUP(A54,'re-finding times'!$A$2:$C$26,3)</f>
        <v>172.2</v>
      </c>
      <c r="D54" s="2" t="s">
        <v>217</v>
      </c>
      <c r="F54">
        <v>21</v>
      </c>
      <c r="G54">
        <f>VLOOKUP(F54,'re-finding times'!$A$2:$C$26,2)</f>
        <v>140.29999999999998</v>
      </c>
      <c r="H54">
        <f>VLOOKUP(F54,'re-finding times'!$A$2:$C$26,3)</f>
        <v>79.100000000000009</v>
      </c>
      <c r="I54" s="2" t="s">
        <v>214</v>
      </c>
    </row>
    <row r="55" spans="1:9" x14ac:dyDescent="0.25">
      <c r="A55">
        <v>25</v>
      </c>
      <c r="B55">
        <f>VLOOKUP(A55,'re-finding times'!$A$2:$C$26,2)</f>
        <v>190.47</v>
      </c>
      <c r="C55">
        <f>VLOOKUP(A55,'re-finding times'!$A$2:$C$26,3)</f>
        <v>83.2</v>
      </c>
      <c r="D55" s="2" t="s">
        <v>217</v>
      </c>
      <c r="F55">
        <v>23</v>
      </c>
      <c r="G55">
        <f>VLOOKUP(F55,'re-finding times'!$A$2:$C$26,2)</f>
        <v>131.52000000000001</v>
      </c>
      <c r="H55">
        <f>VLOOKUP(F55,'re-finding times'!$A$2:$C$26,3)</f>
        <v>72.3</v>
      </c>
      <c r="I55" s="2" t="s">
        <v>214</v>
      </c>
    </row>
    <row r="56" spans="1:9" x14ac:dyDescent="0.25">
      <c r="A56">
        <v>25</v>
      </c>
      <c r="B56">
        <f>VLOOKUP(A56,'re-finding times'!$A$2:$C$26,2)</f>
        <v>190.47</v>
      </c>
      <c r="C56">
        <f>VLOOKUP(A56,'re-finding times'!$A$2:$C$26,3)</f>
        <v>83.2</v>
      </c>
      <c r="D56" s="2" t="s">
        <v>217</v>
      </c>
      <c r="F56">
        <v>23</v>
      </c>
      <c r="G56">
        <f>VLOOKUP(F56,'re-finding times'!$A$2:$C$26,2)</f>
        <v>131.52000000000001</v>
      </c>
      <c r="H56">
        <f>VLOOKUP(F56,'re-finding times'!$A$2:$C$26,3)</f>
        <v>72.3</v>
      </c>
      <c r="I56" s="2" t="s">
        <v>214</v>
      </c>
    </row>
    <row r="57" spans="1:9" x14ac:dyDescent="0.25">
      <c r="A57">
        <v>26</v>
      </c>
      <c r="B57">
        <f>VLOOKUP(A57,'re-finding times'!$A$2:$C$26,2)</f>
        <v>172.2</v>
      </c>
      <c r="C57">
        <f>VLOOKUP(A57,'re-finding times'!$A$2:$C$26,3)</f>
        <v>107.60000000000001</v>
      </c>
      <c r="D57" s="2" t="s">
        <v>217</v>
      </c>
      <c r="F57">
        <v>26</v>
      </c>
      <c r="G57">
        <f>VLOOKUP(F57,'re-finding times'!$A$2:$C$26,2)</f>
        <v>172.2</v>
      </c>
      <c r="H57">
        <f>VLOOKUP(F57,'re-finding times'!$A$2:$C$26,3)</f>
        <v>107.60000000000001</v>
      </c>
      <c r="I57" s="2" t="s">
        <v>214</v>
      </c>
    </row>
    <row r="58" spans="1:9" x14ac:dyDescent="0.25">
      <c r="A58">
        <v>26</v>
      </c>
      <c r="B58">
        <f>VLOOKUP(A58,'re-finding times'!$A$2:$C$26,2)</f>
        <v>172.2</v>
      </c>
      <c r="C58">
        <f>VLOOKUP(A58,'re-finding times'!$A$2:$C$26,3)</f>
        <v>107.60000000000001</v>
      </c>
      <c r="D58" s="2" t="s">
        <v>217</v>
      </c>
      <c r="F58">
        <v>27</v>
      </c>
      <c r="G58">
        <f>VLOOKUP(F58,'re-finding times'!$A$2:$C$26,2)</f>
        <v>129.30000000000001</v>
      </c>
      <c r="H58">
        <f>VLOOKUP(F58,'re-finding times'!$A$2:$C$26,3)</f>
        <v>125.80000000000001</v>
      </c>
      <c r="I58" s="2" t="s">
        <v>214</v>
      </c>
    </row>
    <row r="61" spans="1:9" x14ac:dyDescent="0.25">
      <c r="A61" t="s">
        <v>185</v>
      </c>
      <c r="G61" t="s">
        <v>209</v>
      </c>
    </row>
    <row r="62" spans="1:9" x14ac:dyDescent="0.25">
      <c r="A62" t="s">
        <v>24</v>
      </c>
      <c r="B62" t="s">
        <v>185</v>
      </c>
      <c r="C62" s="2" t="s">
        <v>213</v>
      </c>
      <c r="G62" t="s">
        <v>24</v>
      </c>
      <c r="H62" t="s">
        <v>186</v>
      </c>
      <c r="I62" s="2" t="s">
        <v>213</v>
      </c>
    </row>
    <row r="63" spans="1:9" x14ac:dyDescent="0.25">
      <c r="A63">
        <v>1</v>
      </c>
      <c r="B63">
        <f t="shared" ref="B63:B77" si="0">VLOOKUP(A63,$A$41:$C$58,2)</f>
        <v>63.7</v>
      </c>
      <c r="C63" s="2" t="s">
        <v>217</v>
      </c>
      <c r="D63" s="8" t="s">
        <v>238</v>
      </c>
      <c r="G63">
        <v>16</v>
      </c>
      <c r="H63">
        <f t="shared" ref="H63:H78" si="1">VLOOKUP(G63,$A$41:$C$58,3)</f>
        <v>78.789999999999992</v>
      </c>
      <c r="I63" s="2" t="s">
        <v>217</v>
      </c>
    </row>
    <row r="64" spans="1:9" x14ac:dyDescent="0.25">
      <c r="A64">
        <v>4</v>
      </c>
      <c r="B64">
        <f t="shared" si="0"/>
        <v>68.77000000000001</v>
      </c>
      <c r="C64" s="2" t="s">
        <v>217</v>
      </c>
      <c r="D64" s="2" t="s">
        <v>225</v>
      </c>
      <c r="E64" s="9">
        <f>AVERAGE(B63:B79)</f>
        <v>130.76599999999999</v>
      </c>
      <c r="G64">
        <v>20</v>
      </c>
      <c r="H64">
        <f t="shared" si="1"/>
        <v>79.40000000000002</v>
      </c>
      <c r="I64" s="2" t="s">
        <v>217</v>
      </c>
    </row>
    <row r="65" spans="1:9" x14ac:dyDescent="0.25">
      <c r="A65">
        <v>14</v>
      </c>
      <c r="B65">
        <f t="shared" si="0"/>
        <v>101.3</v>
      </c>
      <c r="C65" s="2" t="s">
        <v>217</v>
      </c>
      <c r="D65" s="2" t="s">
        <v>226</v>
      </c>
      <c r="E65" s="9">
        <f>AVERAGE(B80:B96)</f>
        <v>116.08999999999999</v>
      </c>
      <c r="G65">
        <v>25</v>
      </c>
      <c r="H65">
        <f t="shared" si="1"/>
        <v>83.2</v>
      </c>
      <c r="I65" s="2" t="s">
        <v>217</v>
      </c>
    </row>
    <row r="66" spans="1:9" x14ac:dyDescent="0.25">
      <c r="A66">
        <v>9</v>
      </c>
      <c r="B66">
        <f t="shared" si="0"/>
        <v>103.26</v>
      </c>
      <c r="C66" s="2" t="s">
        <v>217</v>
      </c>
      <c r="D66" s="2"/>
      <c r="E66" s="9">
        <f>E64-E65</f>
        <v>14.676000000000002</v>
      </c>
      <c r="G66">
        <v>25</v>
      </c>
      <c r="H66">
        <f t="shared" si="1"/>
        <v>83.2</v>
      </c>
      <c r="I66" s="2" t="s">
        <v>217</v>
      </c>
    </row>
    <row r="67" spans="1:9" x14ac:dyDescent="0.25">
      <c r="A67">
        <v>6</v>
      </c>
      <c r="B67">
        <f t="shared" si="0"/>
        <v>104.46</v>
      </c>
      <c r="C67" s="2" t="s">
        <v>217</v>
      </c>
      <c r="D67" s="8" t="s">
        <v>239</v>
      </c>
      <c r="E67" s="10"/>
      <c r="G67">
        <v>19</v>
      </c>
      <c r="H67">
        <f t="shared" si="1"/>
        <v>88.1</v>
      </c>
      <c r="I67" s="2" t="s">
        <v>217</v>
      </c>
    </row>
    <row r="68" spans="1:9" x14ac:dyDescent="0.25">
      <c r="A68">
        <v>2</v>
      </c>
      <c r="B68">
        <f t="shared" si="0"/>
        <v>116.31</v>
      </c>
      <c r="C68" s="2" t="s">
        <v>217</v>
      </c>
      <c r="D68" s="2" t="s">
        <v>225</v>
      </c>
      <c r="E68" s="9">
        <f>AVERAGE(H63:H79)</f>
        <v>112.01937500000003</v>
      </c>
      <c r="G68">
        <v>19</v>
      </c>
      <c r="H68">
        <f t="shared" si="1"/>
        <v>88.1</v>
      </c>
      <c r="I68" s="2" t="s">
        <v>217</v>
      </c>
    </row>
    <row r="69" spans="1:9" x14ac:dyDescent="0.25">
      <c r="A69">
        <v>8</v>
      </c>
      <c r="B69">
        <f t="shared" si="0"/>
        <v>119.63999999999999</v>
      </c>
      <c r="C69" s="2" t="s">
        <v>217</v>
      </c>
      <c r="D69" s="2" t="s">
        <v>226</v>
      </c>
      <c r="E69" s="9">
        <f>AVERAGE(H80:H96)</f>
        <v>94.080000000000013</v>
      </c>
      <c r="G69">
        <v>4</v>
      </c>
      <c r="H69">
        <f t="shared" si="1"/>
        <v>94.09999999999998</v>
      </c>
      <c r="I69" s="2" t="s">
        <v>217</v>
      </c>
    </row>
    <row r="70" spans="1:9" x14ac:dyDescent="0.25">
      <c r="A70">
        <v>19</v>
      </c>
      <c r="B70">
        <f t="shared" si="0"/>
        <v>135.59999999999997</v>
      </c>
      <c r="C70" s="2" t="s">
        <v>217</v>
      </c>
      <c r="D70" s="2"/>
      <c r="E70" s="9">
        <f>E68-E69</f>
        <v>17.939375000000013</v>
      </c>
      <c r="G70">
        <v>8</v>
      </c>
      <c r="H70">
        <f t="shared" si="1"/>
        <v>97.1</v>
      </c>
      <c r="I70" s="2" t="s">
        <v>217</v>
      </c>
    </row>
    <row r="71" spans="1:9" x14ac:dyDescent="0.25">
      <c r="A71">
        <v>19</v>
      </c>
      <c r="B71">
        <f t="shared" si="0"/>
        <v>135.59999999999997</v>
      </c>
      <c r="C71" s="2" t="s">
        <v>217</v>
      </c>
      <c r="D71" s="8" t="s">
        <v>234</v>
      </c>
      <c r="G71">
        <v>26</v>
      </c>
      <c r="H71">
        <f t="shared" si="1"/>
        <v>107.60000000000001</v>
      </c>
      <c r="I71" s="2" t="s">
        <v>217</v>
      </c>
    </row>
    <row r="72" spans="1:9" ht="30" x14ac:dyDescent="0.25">
      <c r="A72">
        <v>16</v>
      </c>
      <c r="B72">
        <f t="shared" si="0"/>
        <v>143.71</v>
      </c>
      <c r="C72" s="2" t="s">
        <v>217</v>
      </c>
      <c r="D72" s="2" t="s">
        <v>254</v>
      </c>
      <c r="G72">
        <v>26</v>
      </c>
      <c r="H72">
        <f t="shared" si="1"/>
        <v>107.60000000000001</v>
      </c>
      <c r="I72" s="2" t="s">
        <v>217</v>
      </c>
    </row>
    <row r="73" spans="1:9" x14ac:dyDescent="0.25">
      <c r="A73">
        <v>20</v>
      </c>
      <c r="B73">
        <f t="shared" si="0"/>
        <v>143.80000000000001</v>
      </c>
      <c r="C73" s="2" t="s">
        <v>217</v>
      </c>
      <c r="D73" s="12"/>
      <c r="G73">
        <v>9</v>
      </c>
      <c r="H73">
        <f t="shared" si="1"/>
        <v>109.88999999999999</v>
      </c>
      <c r="I73" s="2" t="s">
        <v>217</v>
      </c>
    </row>
    <row r="74" spans="1:9" x14ac:dyDescent="0.25">
      <c r="A74">
        <v>26</v>
      </c>
      <c r="B74">
        <f t="shared" si="0"/>
        <v>172.2</v>
      </c>
      <c r="C74" s="2" t="s">
        <v>217</v>
      </c>
      <c r="G74">
        <v>5</v>
      </c>
      <c r="H74">
        <f t="shared" si="1"/>
        <v>129.35</v>
      </c>
      <c r="I74" s="2" t="s">
        <v>217</v>
      </c>
    </row>
    <row r="75" spans="1:9" x14ac:dyDescent="0.25">
      <c r="A75">
        <v>26</v>
      </c>
      <c r="B75">
        <f t="shared" si="0"/>
        <v>172.2</v>
      </c>
      <c r="C75" s="2" t="s">
        <v>217</v>
      </c>
      <c r="E75"/>
      <c r="G75">
        <v>14</v>
      </c>
      <c r="H75">
        <f t="shared" si="1"/>
        <v>142.48000000000002</v>
      </c>
      <c r="I75" s="2" t="s">
        <v>217</v>
      </c>
    </row>
    <row r="76" spans="1:9" x14ac:dyDescent="0.25">
      <c r="A76">
        <v>25</v>
      </c>
      <c r="B76">
        <f t="shared" si="0"/>
        <v>190.47</v>
      </c>
      <c r="C76" s="2" t="s">
        <v>217</v>
      </c>
      <c r="E76"/>
      <c r="G76">
        <v>1</v>
      </c>
      <c r="H76">
        <f t="shared" si="1"/>
        <v>157.60000000000002</v>
      </c>
      <c r="I76" s="2" t="s">
        <v>217</v>
      </c>
    </row>
    <row r="77" spans="1:9" x14ac:dyDescent="0.25">
      <c r="A77">
        <v>25</v>
      </c>
      <c r="B77">
        <f t="shared" si="0"/>
        <v>190.47</v>
      </c>
      <c r="C77" s="2" t="s">
        <v>217</v>
      </c>
      <c r="E77"/>
      <c r="G77">
        <v>24</v>
      </c>
      <c r="H77">
        <f t="shared" si="1"/>
        <v>172.2</v>
      </c>
      <c r="I77" s="2" t="s">
        <v>217</v>
      </c>
    </row>
    <row r="78" spans="1:9" x14ac:dyDescent="0.25">
      <c r="C78" s="2"/>
      <c r="E78"/>
      <c r="G78">
        <v>6</v>
      </c>
      <c r="H78">
        <f t="shared" si="1"/>
        <v>173.60000000000002</v>
      </c>
      <c r="I78" s="2" t="s">
        <v>217</v>
      </c>
    </row>
    <row r="79" spans="1:9" x14ac:dyDescent="0.25">
      <c r="C79" s="2"/>
      <c r="E79"/>
      <c r="I79" s="2"/>
    </row>
    <row r="80" spans="1:9" x14ac:dyDescent="0.25">
      <c r="A80">
        <v>7</v>
      </c>
      <c r="B80">
        <f t="shared" ref="B80:B96" si="2">VLOOKUP(A80,$F$41:$H$58,2)</f>
        <v>57.21</v>
      </c>
      <c r="C80" s="2" t="s">
        <v>214</v>
      </c>
      <c r="E80"/>
      <c r="G80">
        <v>17</v>
      </c>
      <c r="H80">
        <f t="shared" ref="H80:H96" si="3">VLOOKUP(G80,$F$41:$H$58,3)</f>
        <v>65.459999999999994</v>
      </c>
      <c r="I80" s="2" t="s">
        <v>214</v>
      </c>
    </row>
    <row r="81" spans="1:9" x14ac:dyDescent="0.25">
      <c r="A81">
        <v>7</v>
      </c>
      <c r="B81">
        <f t="shared" si="2"/>
        <v>57.21</v>
      </c>
      <c r="C81" s="2" t="s">
        <v>214</v>
      </c>
      <c r="E81"/>
      <c r="G81">
        <v>7</v>
      </c>
      <c r="H81">
        <f t="shared" si="3"/>
        <v>69.14</v>
      </c>
      <c r="I81" s="2" t="s">
        <v>214</v>
      </c>
    </row>
    <row r="82" spans="1:9" x14ac:dyDescent="0.25">
      <c r="A82">
        <v>4</v>
      </c>
      <c r="B82">
        <f t="shared" si="2"/>
        <v>68.77000000000001</v>
      </c>
      <c r="C82" s="2" t="s">
        <v>214</v>
      </c>
      <c r="E82"/>
      <c r="G82">
        <v>7</v>
      </c>
      <c r="H82">
        <f t="shared" si="3"/>
        <v>69.14</v>
      </c>
      <c r="I82" s="2" t="s">
        <v>214</v>
      </c>
    </row>
    <row r="83" spans="1:9" x14ac:dyDescent="0.25">
      <c r="A83">
        <v>12</v>
      </c>
      <c r="B83">
        <f t="shared" si="2"/>
        <v>70.53</v>
      </c>
      <c r="C83" s="2" t="s">
        <v>214</v>
      </c>
      <c r="E83"/>
      <c r="G83">
        <v>15</v>
      </c>
      <c r="H83">
        <f t="shared" si="3"/>
        <v>71.969999999999985</v>
      </c>
      <c r="I83" s="2" t="s">
        <v>214</v>
      </c>
    </row>
    <row r="84" spans="1:9" x14ac:dyDescent="0.25">
      <c r="A84">
        <v>3</v>
      </c>
      <c r="B84">
        <f t="shared" si="2"/>
        <v>84.56</v>
      </c>
      <c r="C84" s="2" t="s">
        <v>214</v>
      </c>
      <c r="E84"/>
      <c r="G84">
        <v>23</v>
      </c>
      <c r="H84">
        <f t="shared" si="3"/>
        <v>72.3</v>
      </c>
      <c r="I84" s="2" t="s">
        <v>214</v>
      </c>
    </row>
    <row r="85" spans="1:9" x14ac:dyDescent="0.25">
      <c r="A85">
        <v>18</v>
      </c>
      <c r="B85">
        <f t="shared" si="2"/>
        <v>89.97</v>
      </c>
      <c r="C85" s="2" t="s">
        <v>214</v>
      </c>
      <c r="E85"/>
      <c r="G85">
        <v>23</v>
      </c>
      <c r="H85">
        <f t="shared" si="3"/>
        <v>72.3</v>
      </c>
      <c r="I85" s="2" t="s">
        <v>214</v>
      </c>
    </row>
    <row r="86" spans="1:9" x14ac:dyDescent="0.25">
      <c r="A86">
        <v>10</v>
      </c>
      <c r="B86">
        <f t="shared" si="2"/>
        <v>99.239999999999981</v>
      </c>
      <c r="C86" s="2" t="s">
        <v>214</v>
      </c>
      <c r="E86"/>
      <c r="G86">
        <v>21</v>
      </c>
      <c r="H86">
        <f t="shared" si="3"/>
        <v>79.100000000000009</v>
      </c>
      <c r="I86" s="2" t="s">
        <v>214</v>
      </c>
    </row>
    <row r="87" spans="1:9" x14ac:dyDescent="0.25">
      <c r="A87">
        <v>6</v>
      </c>
      <c r="B87">
        <f t="shared" si="2"/>
        <v>104.46</v>
      </c>
      <c r="C87" s="2" t="s">
        <v>214</v>
      </c>
      <c r="E87"/>
      <c r="G87">
        <v>10</v>
      </c>
      <c r="H87">
        <f t="shared" si="3"/>
        <v>84.59</v>
      </c>
      <c r="I87" s="2" t="s">
        <v>214</v>
      </c>
    </row>
    <row r="88" spans="1:9" x14ac:dyDescent="0.25">
      <c r="A88">
        <v>27</v>
      </c>
      <c r="B88">
        <f t="shared" si="2"/>
        <v>129.30000000000001</v>
      </c>
      <c r="C88" s="2" t="s">
        <v>214</v>
      </c>
      <c r="E88"/>
      <c r="G88">
        <v>19</v>
      </c>
      <c r="H88">
        <f t="shared" si="3"/>
        <v>88.1</v>
      </c>
      <c r="I88" s="2" t="s">
        <v>214</v>
      </c>
    </row>
    <row r="89" spans="1:9" x14ac:dyDescent="0.25">
      <c r="A89">
        <v>23</v>
      </c>
      <c r="B89">
        <f t="shared" si="2"/>
        <v>131.52000000000001</v>
      </c>
      <c r="C89" s="2" t="s">
        <v>214</v>
      </c>
      <c r="E89"/>
      <c r="G89">
        <v>19</v>
      </c>
      <c r="H89">
        <f t="shared" si="3"/>
        <v>88.1</v>
      </c>
      <c r="I89" s="2" t="s">
        <v>214</v>
      </c>
    </row>
    <row r="90" spans="1:9" x14ac:dyDescent="0.25">
      <c r="A90">
        <v>23</v>
      </c>
      <c r="B90">
        <f t="shared" si="2"/>
        <v>131.52000000000001</v>
      </c>
      <c r="C90" s="2" t="s">
        <v>214</v>
      </c>
      <c r="E90"/>
      <c r="G90">
        <v>12</v>
      </c>
      <c r="H90">
        <f t="shared" si="3"/>
        <v>90.170000000000016</v>
      </c>
      <c r="I90" s="2" t="s">
        <v>214</v>
      </c>
    </row>
    <row r="91" spans="1:9" x14ac:dyDescent="0.25">
      <c r="A91">
        <v>19</v>
      </c>
      <c r="B91">
        <f t="shared" si="2"/>
        <v>135.59999999999997</v>
      </c>
      <c r="C91" s="2" t="s">
        <v>214</v>
      </c>
      <c r="E91"/>
      <c r="G91">
        <v>4</v>
      </c>
      <c r="H91">
        <f t="shared" si="3"/>
        <v>94.09999999999998</v>
      </c>
      <c r="I91" s="2" t="s">
        <v>214</v>
      </c>
    </row>
    <row r="92" spans="1:9" x14ac:dyDescent="0.25">
      <c r="A92">
        <v>19</v>
      </c>
      <c r="B92">
        <f t="shared" si="2"/>
        <v>135.59999999999997</v>
      </c>
      <c r="C92" s="2" t="s">
        <v>214</v>
      </c>
      <c r="E92"/>
      <c r="G92">
        <v>26</v>
      </c>
      <c r="H92">
        <f t="shared" si="3"/>
        <v>107.60000000000001</v>
      </c>
      <c r="I92" s="2" t="s">
        <v>214</v>
      </c>
    </row>
    <row r="93" spans="1:9" x14ac:dyDescent="0.25">
      <c r="A93">
        <v>21</v>
      </c>
      <c r="B93">
        <f t="shared" si="2"/>
        <v>140.29999999999998</v>
      </c>
      <c r="C93" s="2" t="s">
        <v>214</v>
      </c>
      <c r="E93"/>
      <c r="G93">
        <v>3</v>
      </c>
      <c r="H93">
        <f t="shared" si="3"/>
        <v>110.93000000000002</v>
      </c>
      <c r="I93" s="2" t="s">
        <v>214</v>
      </c>
    </row>
    <row r="94" spans="1:9" x14ac:dyDescent="0.25">
      <c r="A94">
        <v>17</v>
      </c>
      <c r="B94">
        <f t="shared" si="2"/>
        <v>169.61</v>
      </c>
      <c r="C94" s="2" t="s">
        <v>214</v>
      </c>
      <c r="E94"/>
      <c r="G94">
        <v>27</v>
      </c>
      <c r="H94">
        <f t="shared" si="3"/>
        <v>125.80000000000001</v>
      </c>
      <c r="I94" s="2" t="s">
        <v>214</v>
      </c>
    </row>
    <row r="95" spans="1:9" x14ac:dyDescent="0.25">
      <c r="A95">
        <v>26</v>
      </c>
      <c r="B95">
        <f t="shared" si="2"/>
        <v>172.2</v>
      </c>
      <c r="C95" s="2" t="s">
        <v>214</v>
      </c>
      <c r="E95"/>
      <c r="G95">
        <v>18</v>
      </c>
      <c r="H95">
        <f t="shared" si="3"/>
        <v>136.96</v>
      </c>
      <c r="I95" s="2" t="s">
        <v>214</v>
      </c>
    </row>
    <row r="96" spans="1:9" x14ac:dyDescent="0.25">
      <c r="A96">
        <v>15</v>
      </c>
      <c r="B96">
        <f t="shared" si="2"/>
        <v>195.92999999999998</v>
      </c>
      <c r="C96" s="2" t="s">
        <v>214</v>
      </c>
      <c r="E96"/>
      <c r="G96">
        <v>6</v>
      </c>
      <c r="H96">
        <f t="shared" si="3"/>
        <v>173.60000000000002</v>
      </c>
      <c r="I96" s="2" t="s">
        <v>214</v>
      </c>
    </row>
    <row r="101" spans="2:9" x14ac:dyDescent="0.25">
      <c r="B101" t="s">
        <v>245</v>
      </c>
      <c r="I101" t="s">
        <v>246</v>
      </c>
    </row>
  </sheetData>
  <sortState ref="G63:I96">
    <sortCondition ref="I63:I96"/>
    <sortCondition ref="H63:H96"/>
  </sortState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0"/>
  <sheetViews>
    <sheetView topLeftCell="A58" zoomScaleNormal="100" workbookViewId="0">
      <selection activeCell="E73" sqref="E73"/>
    </sheetView>
  </sheetViews>
  <sheetFormatPr baseColWidth="10" defaultRowHeight="15" x14ac:dyDescent="0.25"/>
  <cols>
    <col min="5" max="5" width="26.28515625" customWidth="1"/>
  </cols>
  <sheetData>
    <row r="1" spans="1:12" x14ac:dyDescent="0.25">
      <c r="A1" s="1" t="s">
        <v>24</v>
      </c>
      <c r="B1" s="6" t="s">
        <v>59</v>
      </c>
      <c r="C1" s="1" t="s">
        <v>27</v>
      </c>
      <c r="D1" s="1" t="s">
        <v>30</v>
      </c>
      <c r="E1" s="1" t="s">
        <v>31</v>
      </c>
      <c r="H1" t="s">
        <v>228</v>
      </c>
      <c r="K1" t="s">
        <v>229</v>
      </c>
    </row>
    <row r="2" spans="1:12" ht="30" x14ac:dyDescent="0.25">
      <c r="A2" s="2">
        <v>1</v>
      </c>
      <c r="B2">
        <v>1</v>
      </c>
      <c r="C2" s="2" t="s">
        <v>60</v>
      </c>
      <c r="D2" s="2" t="s">
        <v>62</v>
      </c>
      <c r="E2" s="2" t="s">
        <v>63</v>
      </c>
      <c r="F2" s="2" t="s">
        <v>217</v>
      </c>
      <c r="H2" t="s">
        <v>22</v>
      </c>
      <c r="I2">
        <v>5</v>
      </c>
      <c r="K2" t="s">
        <v>22</v>
      </c>
      <c r="L2">
        <v>7</v>
      </c>
    </row>
    <row r="3" spans="1:12" ht="30" x14ac:dyDescent="0.25">
      <c r="A3" s="2">
        <v>2</v>
      </c>
      <c r="B3">
        <v>1</v>
      </c>
      <c r="C3" s="2" t="s">
        <v>73</v>
      </c>
      <c r="D3" s="2" t="s">
        <v>62</v>
      </c>
      <c r="E3" s="2" t="s">
        <v>75</v>
      </c>
      <c r="F3" s="2" t="s">
        <v>217</v>
      </c>
      <c r="H3" t="s">
        <v>23</v>
      </c>
      <c r="I3">
        <v>7</v>
      </c>
      <c r="K3" t="s">
        <v>23</v>
      </c>
      <c r="L3">
        <v>4</v>
      </c>
    </row>
    <row r="4" spans="1:12" ht="30" x14ac:dyDescent="0.25">
      <c r="A4" s="2">
        <v>3</v>
      </c>
      <c r="B4">
        <v>1</v>
      </c>
      <c r="C4" s="2" t="s">
        <v>60</v>
      </c>
      <c r="D4" s="2" t="s">
        <v>62</v>
      </c>
      <c r="E4" s="2" t="s">
        <v>80</v>
      </c>
      <c r="F4" s="2" t="s">
        <v>227</v>
      </c>
      <c r="H4" t="s">
        <v>60</v>
      </c>
      <c r="I4">
        <v>10</v>
      </c>
      <c r="K4" t="s">
        <v>60</v>
      </c>
      <c r="L4">
        <v>6</v>
      </c>
    </row>
    <row r="5" spans="1:12" ht="30" x14ac:dyDescent="0.25">
      <c r="A5" s="2">
        <v>4</v>
      </c>
      <c r="B5">
        <v>1</v>
      </c>
      <c r="C5" s="2" t="s">
        <v>60</v>
      </c>
      <c r="D5" s="2" t="s">
        <v>87</v>
      </c>
      <c r="E5" s="2" t="s">
        <v>75</v>
      </c>
      <c r="F5" s="2" t="s">
        <v>217</v>
      </c>
      <c r="H5" t="s">
        <v>73</v>
      </c>
      <c r="I5">
        <v>2</v>
      </c>
      <c r="K5" t="s">
        <v>73</v>
      </c>
      <c r="L5">
        <v>5</v>
      </c>
    </row>
    <row r="6" spans="1:12" ht="30" x14ac:dyDescent="0.25">
      <c r="A6" s="2">
        <v>5</v>
      </c>
      <c r="B6">
        <v>1</v>
      </c>
      <c r="C6" s="2" t="s">
        <v>60</v>
      </c>
      <c r="D6" s="2" t="s">
        <v>62</v>
      </c>
      <c r="E6" s="2" t="s">
        <v>80</v>
      </c>
      <c r="F6" s="2" t="s">
        <v>227</v>
      </c>
    </row>
    <row r="7" spans="1:12" ht="60" x14ac:dyDescent="0.25">
      <c r="A7" s="2">
        <v>6</v>
      </c>
      <c r="B7">
        <v>1</v>
      </c>
      <c r="C7" s="2" t="s">
        <v>60</v>
      </c>
      <c r="D7" s="2" t="s">
        <v>62</v>
      </c>
      <c r="E7" s="2" t="s">
        <v>99</v>
      </c>
      <c r="F7" s="2" t="s">
        <v>217</v>
      </c>
      <c r="H7" s="2" t="s">
        <v>230</v>
      </c>
    </row>
    <row r="8" spans="1:12" ht="30" x14ac:dyDescent="0.25">
      <c r="A8" s="2">
        <v>7</v>
      </c>
      <c r="B8">
        <v>1</v>
      </c>
      <c r="C8" s="2" t="s">
        <v>73</v>
      </c>
      <c r="D8" s="2" t="s">
        <v>62</v>
      </c>
      <c r="E8" s="2" t="s">
        <v>105</v>
      </c>
      <c r="F8" s="2" t="s">
        <v>217</v>
      </c>
    </row>
    <row r="9" spans="1:12" ht="30" x14ac:dyDescent="0.25">
      <c r="A9" s="2">
        <v>8</v>
      </c>
      <c r="B9">
        <v>1</v>
      </c>
      <c r="C9" s="2" t="s">
        <v>60</v>
      </c>
      <c r="D9" s="2" t="s">
        <v>87</v>
      </c>
      <c r="E9" s="2" t="s">
        <v>110</v>
      </c>
      <c r="F9" s="2" t="s">
        <v>227</v>
      </c>
    </row>
    <row r="10" spans="1:12" ht="30" x14ac:dyDescent="0.25">
      <c r="A10" s="2">
        <v>9</v>
      </c>
      <c r="B10">
        <v>1</v>
      </c>
      <c r="C10" s="2" t="s">
        <v>73</v>
      </c>
      <c r="D10" s="2" t="s">
        <v>62</v>
      </c>
      <c r="E10" s="2" t="s">
        <v>117</v>
      </c>
      <c r="F10" s="2" t="s">
        <v>227</v>
      </c>
    </row>
    <row r="11" spans="1:12" ht="30" x14ac:dyDescent="0.25">
      <c r="A11" s="2">
        <v>10</v>
      </c>
      <c r="B11">
        <v>1</v>
      </c>
      <c r="C11" s="2" t="s">
        <v>73</v>
      </c>
      <c r="D11" s="2" t="s">
        <v>87</v>
      </c>
      <c r="E11" s="2" t="s">
        <v>120</v>
      </c>
      <c r="F11" s="2" t="s">
        <v>217</v>
      </c>
    </row>
    <row r="12" spans="1:12" ht="30" x14ac:dyDescent="0.25">
      <c r="A12" s="2">
        <v>12</v>
      </c>
      <c r="B12">
        <v>1</v>
      </c>
      <c r="C12" s="2" t="s">
        <v>60</v>
      </c>
      <c r="D12" s="2" t="s">
        <v>62</v>
      </c>
      <c r="E12" s="2" t="s">
        <v>123</v>
      </c>
      <c r="F12" s="2" t="s">
        <v>217</v>
      </c>
    </row>
    <row r="13" spans="1:12" ht="30" x14ac:dyDescent="0.25">
      <c r="A13" s="2" t="s">
        <v>25</v>
      </c>
      <c r="B13">
        <v>2</v>
      </c>
      <c r="C13" s="2" t="s">
        <v>60</v>
      </c>
      <c r="D13" s="2" t="s">
        <v>62</v>
      </c>
      <c r="E13" s="2" t="s">
        <v>127</v>
      </c>
      <c r="F13" s="2" t="s">
        <v>227</v>
      </c>
    </row>
    <row r="14" spans="1:12" ht="30" x14ac:dyDescent="0.25">
      <c r="A14" s="2">
        <v>15</v>
      </c>
      <c r="B14">
        <v>2</v>
      </c>
      <c r="C14" s="2" t="s">
        <v>60</v>
      </c>
      <c r="D14" s="2" t="s">
        <v>87</v>
      </c>
      <c r="E14" s="2" t="s">
        <v>117</v>
      </c>
      <c r="F14" s="2" t="s">
        <v>227</v>
      </c>
    </row>
    <row r="15" spans="1:12" ht="30" x14ac:dyDescent="0.25">
      <c r="A15" s="2">
        <v>16</v>
      </c>
      <c r="B15">
        <v>2</v>
      </c>
      <c r="C15" s="2" t="s">
        <v>60</v>
      </c>
      <c r="D15" s="2" t="s">
        <v>136</v>
      </c>
      <c r="E15" s="2" t="s">
        <v>137</v>
      </c>
      <c r="F15" s="2" t="s">
        <v>227</v>
      </c>
    </row>
    <row r="16" spans="1:12" ht="30" x14ac:dyDescent="0.25">
      <c r="A16" s="2">
        <v>17</v>
      </c>
      <c r="B16">
        <v>2</v>
      </c>
      <c r="C16" s="2" t="s">
        <v>60</v>
      </c>
      <c r="D16" s="2" t="s">
        <v>62</v>
      </c>
      <c r="E16" s="2" t="s">
        <v>142</v>
      </c>
      <c r="F16" s="2" t="s">
        <v>217</v>
      </c>
    </row>
    <row r="17" spans="1:11" ht="30" x14ac:dyDescent="0.25">
      <c r="A17" s="2">
        <v>18</v>
      </c>
      <c r="B17" s="5">
        <v>2</v>
      </c>
      <c r="C17" s="2" t="s">
        <v>73</v>
      </c>
      <c r="D17" s="2" t="s">
        <v>87</v>
      </c>
      <c r="E17" s="2" t="s">
        <v>145</v>
      </c>
      <c r="F17" s="2" t="s">
        <v>217</v>
      </c>
    </row>
    <row r="18" spans="1:11" ht="30" x14ac:dyDescent="0.25">
      <c r="A18" s="2">
        <v>19</v>
      </c>
      <c r="B18">
        <v>2</v>
      </c>
      <c r="C18" s="2" t="s">
        <v>60</v>
      </c>
      <c r="D18" s="2" t="s">
        <v>87</v>
      </c>
      <c r="E18" s="2" t="s">
        <v>127</v>
      </c>
      <c r="F18" s="2" t="s">
        <v>227</v>
      </c>
    </row>
    <row r="19" spans="1:11" ht="30" x14ac:dyDescent="0.25">
      <c r="A19" s="2">
        <v>20</v>
      </c>
      <c r="B19">
        <v>2</v>
      </c>
      <c r="C19" s="2" t="s">
        <v>60</v>
      </c>
      <c r="D19" s="2" t="s">
        <v>87</v>
      </c>
      <c r="E19" s="2" t="s">
        <v>155</v>
      </c>
      <c r="F19" s="2" t="s">
        <v>217</v>
      </c>
    </row>
    <row r="20" spans="1:11" ht="30" x14ac:dyDescent="0.25">
      <c r="A20" s="2">
        <v>21</v>
      </c>
      <c r="B20">
        <v>2</v>
      </c>
      <c r="C20" s="2" t="s">
        <v>60</v>
      </c>
      <c r="D20" s="2" t="s">
        <v>62</v>
      </c>
      <c r="E20" s="2" t="s">
        <v>80</v>
      </c>
      <c r="F20" s="2" t="s">
        <v>227</v>
      </c>
    </row>
    <row r="21" spans="1:11" ht="30" x14ac:dyDescent="0.25">
      <c r="A21" s="2" t="s">
        <v>26</v>
      </c>
      <c r="B21">
        <v>2</v>
      </c>
      <c r="C21" s="2" t="s">
        <v>73</v>
      </c>
      <c r="D21" s="2" t="s">
        <v>87</v>
      </c>
      <c r="E21" s="2"/>
    </row>
    <row r="22" spans="1:11" ht="30" x14ac:dyDescent="0.25">
      <c r="A22" s="2">
        <v>24</v>
      </c>
      <c r="B22">
        <v>2</v>
      </c>
      <c r="C22" s="2" t="s">
        <v>73</v>
      </c>
      <c r="D22" s="2" t="s">
        <v>62</v>
      </c>
      <c r="E22" s="2" t="s">
        <v>165</v>
      </c>
      <c r="F22" s="2" t="s">
        <v>217</v>
      </c>
    </row>
    <row r="23" spans="1:11" ht="30" x14ac:dyDescent="0.25">
      <c r="A23" s="2">
        <v>25</v>
      </c>
      <c r="B23">
        <v>2</v>
      </c>
      <c r="C23" s="2" t="s">
        <v>60</v>
      </c>
      <c r="D23" s="2" t="s">
        <v>62</v>
      </c>
      <c r="E23" s="2" t="s">
        <v>80</v>
      </c>
      <c r="F23" s="2" t="s">
        <v>227</v>
      </c>
    </row>
    <row r="24" spans="1:11" ht="30" x14ac:dyDescent="0.25">
      <c r="A24" s="2">
        <v>26</v>
      </c>
      <c r="B24">
        <v>2</v>
      </c>
      <c r="C24" s="2" t="s">
        <v>73</v>
      </c>
      <c r="D24" s="2" t="s">
        <v>62</v>
      </c>
      <c r="E24" s="2" t="s">
        <v>80</v>
      </c>
      <c r="F24" s="2" t="s">
        <v>227</v>
      </c>
    </row>
    <row r="25" spans="1:11" x14ac:dyDescent="0.25">
      <c r="A25" s="2">
        <v>27</v>
      </c>
      <c r="B25">
        <v>1</v>
      </c>
      <c r="C25" s="2" t="s">
        <v>60</v>
      </c>
      <c r="D25" s="2" t="s">
        <v>136</v>
      </c>
      <c r="E25" s="2" t="s">
        <v>178</v>
      </c>
      <c r="F25" s="2" t="s">
        <v>227</v>
      </c>
    </row>
    <row r="32" spans="1:11" x14ac:dyDescent="0.25">
      <c r="A32" s="6"/>
      <c r="B32" s="6" t="s">
        <v>187</v>
      </c>
      <c r="C32" s="6"/>
      <c r="D32" s="6"/>
      <c r="F32" s="6"/>
      <c r="G32" s="6" t="s">
        <v>187</v>
      </c>
      <c r="H32" s="6"/>
      <c r="I32" s="6"/>
      <c r="J32" s="6"/>
      <c r="K32" s="6"/>
    </row>
    <row r="33" spans="1:10" x14ac:dyDescent="0.25">
      <c r="A33" s="6" t="s">
        <v>24</v>
      </c>
      <c r="B33" s="6" t="s">
        <v>185</v>
      </c>
      <c r="C33" s="6" t="s">
        <v>186</v>
      </c>
      <c r="D33" s="6" t="s">
        <v>231</v>
      </c>
      <c r="F33" s="6" t="s">
        <v>24</v>
      </c>
      <c r="G33" s="6" t="s">
        <v>185</v>
      </c>
      <c r="H33" s="6" t="s">
        <v>186</v>
      </c>
      <c r="I33" s="6" t="s">
        <v>231</v>
      </c>
      <c r="J33" s="6"/>
    </row>
    <row r="34" spans="1:10" x14ac:dyDescent="0.25">
      <c r="A34">
        <v>1</v>
      </c>
      <c r="B34">
        <f>'re-finding times'!B3</f>
        <v>63.7</v>
      </c>
      <c r="C34">
        <f>'re-finding times'!C3</f>
        <v>157.60000000000002</v>
      </c>
      <c r="D34" s="2" t="s">
        <v>217</v>
      </c>
      <c r="F34">
        <v>1</v>
      </c>
      <c r="G34">
        <f t="shared" ref="G34:G44" si="0">VLOOKUP($F34,$A$33:$C$56,2)</f>
        <v>63.7</v>
      </c>
      <c r="H34">
        <f t="shared" ref="H34:H44" si="1">VLOOKUP($F34,$A$33:$C$56,3)</f>
        <v>157.60000000000002</v>
      </c>
      <c r="I34" s="2" t="s">
        <v>217</v>
      </c>
    </row>
    <row r="35" spans="1:10" x14ac:dyDescent="0.25">
      <c r="A35">
        <v>2</v>
      </c>
      <c r="B35">
        <f>'re-finding times'!B4</f>
        <v>116.31</v>
      </c>
      <c r="C35">
        <f>'re-finding times'!C4</f>
        <v>230.1</v>
      </c>
      <c r="D35" s="2" t="s">
        <v>217</v>
      </c>
      <c r="F35">
        <v>2</v>
      </c>
      <c r="G35">
        <f t="shared" si="0"/>
        <v>116.31</v>
      </c>
      <c r="H35">
        <f t="shared" si="1"/>
        <v>230.1</v>
      </c>
      <c r="I35" s="2" t="s">
        <v>217</v>
      </c>
    </row>
    <row r="36" spans="1:10" x14ac:dyDescent="0.25">
      <c r="A36">
        <v>3</v>
      </c>
      <c r="B36">
        <f>'re-finding times'!B5</f>
        <v>84.56</v>
      </c>
      <c r="C36">
        <f>'re-finding times'!C5</f>
        <v>110.93000000000002</v>
      </c>
      <c r="D36" s="2" t="s">
        <v>227</v>
      </c>
      <c r="F36">
        <v>4</v>
      </c>
      <c r="G36">
        <f t="shared" si="0"/>
        <v>68.77000000000001</v>
      </c>
      <c r="H36">
        <f t="shared" si="1"/>
        <v>94.09999999999998</v>
      </c>
      <c r="I36" s="2" t="s">
        <v>217</v>
      </c>
    </row>
    <row r="37" spans="1:10" x14ac:dyDescent="0.25">
      <c r="A37">
        <v>4</v>
      </c>
      <c r="B37">
        <f>'re-finding times'!B6</f>
        <v>68.77000000000001</v>
      </c>
      <c r="C37">
        <f>'re-finding times'!C6</f>
        <v>94.09999999999998</v>
      </c>
      <c r="D37" s="2" t="s">
        <v>217</v>
      </c>
      <c r="F37">
        <v>6</v>
      </c>
      <c r="G37">
        <f t="shared" si="0"/>
        <v>104.46</v>
      </c>
      <c r="H37">
        <f t="shared" si="1"/>
        <v>173.60000000000002</v>
      </c>
      <c r="I37" s="2" t="s">
        <v>217</v>
      </c>
    </row>
    <row r="38" spans="1:10" x14ac:dyDescent="0.25">
      <c r="A38">
        <v>5</v>
      </c>
      <c r="B38">
        <f>'re-finding times'!B7</f>
        <v>334.16</v>
      </c>
      <c r="C38">
        <f>'re-finding times'!C7</f>
        <v>129.35</v>
      </c>
      <c r="D38" s="2" t="s">
        <v>227</v>
      </c>
      <c r="F38">
        <v>7</v>
      </c>
      <c r="G38">
        <f t="shared" si="0"/>
        <v>57.21</v>
      </c>
      <c r="H38">
        <f t="shared" si="1"/>
        <v>69.14</v>
      </c>
      <c r="I38" s="2" t="s">
        <v>217</v>
      </c>
    </row>
    <row r="39" spans="1:10" x14ac:dyDescent="0.25">
      <c r="A39">
        <v>6</v>
      </c>
      <c r="B39">
        <f>'re-finding times'!B8</f>
        <v>104.46</v>
      </c>
      <c r="C39">
        <f>'re-finding times'!C8</f>
        <v>173.60000000000002</v>
      </c>
      <c r="D39" s="2" t="s">
        <v>217</v>
      </c>
      <c r="F39">
        <v>10</v>
      </c>
      <c r="G39">
        <f t="shared" si="0"/>
        <v>99.239999999999981</v>
      </c>
      <c r="H39">
        <f t="shared" si="1"/>
        <v>84.59</v>
      </c>
      <c r="I39" s="2" t="s">
        <v>217</v>
      </c>
    </row>
    <row r="40" spans="1:10" x14ac:dyDescent="0.25">
      <c r="A40">
        <v>7</v>
      </c>
      <c r="B40">
        <f>'re-finding times'!B9</f>
        <v>57.21</v>
      </c>
      <c r="C40">
        <f>'re-finding times'!C9</f>
        <v>69.14</v>
      </c>
      <c r="D40" s="2" t="s">
        <v>217</v>
      </c>
      <c r="F40">
        <v>12</v>
      </c>
      <c r="G40">
        <f t="shared" si="0"/>
        <v>70.53</v>
      </c>
      <c r="H40">
        <f t="shared" si="1"/>
        <v>90.170000000000016</v>
      </c>
      <c r="I40" s="2" t="s">
        <v>217</v>
      </c>
    </row>
    <row r="41" spans="1:10" x14ac:dyDescent="0.25">
      <c r="A41">
        <v>8</v>
      </c>
      <c r="B41">
        <f>'re-finding times'!B10</f>
        <v>119.63999999999999</v>
      </c>
      <c r="C41">
        <f>'re-finding times'!C10</f>
        <v>97.1</v>
      </c>
      <c r="D41" s="2" t="s">
        <v>227</v>
      </c>
      <c r="F41">
        <v>17</v>
      </c>
      <c r="G41">
        <f t="shared" si="0"/>
        <v>169.61</v>
      </c>
      <c r="H41">
        <f t="shared" si="1"/>
        <v>65.459999999999994</v>
      </c>
      <c r="I41" s="2" t="s">
        <v>217</v>
      </c>
    </row>
    <row r="42" spans="1:10" x14ac:dyDescent="0.25">
      <c r="A42">
        <v>9</v>
      </c>
      <c r="B42">
        <f>'re-finding times'!B11</f>
        <v>103.26</v>
      </c>
      <c r="C42">
        <f>'re-finding times'!C11</f>
        <v>109.88999999999999</v>
      </c>
      <c r="D42" s="2" t="s">
        <v>227</v>
      </c>
      <c r="F42">
        <v>18</v>
      </c>
      <c r="G42">
        <f t="shared" si="0"/>
        <v>89.97</v>
      </c>
      <c r="H42">
        <f t="shared" si="1"/>
        <v>136.96</v>
      </c>
      <c r="I42" s="2" t="s">
        <v>217</v>
      </c>
    </row>
    <row r="43" spans="1:10" x14ac:dyDescent="0.25">
      <c r="A43">
        <v>10</v>
      </c>
      <c r="B43">
        <f>'re-finding times'!B12</f>
        <v>99.239999999999981</v>
      </c>
      <c r="C43">
        <f>'re-finding times'!C12</f>
        <v>84.59</v>
      </c>
      <c r="D43" s="2" t="s">
        <v>217</v>
      </c>
      <c r="F43">
        <v>20</v>
      </c>
      <c r="G43">
        <f t="shared" si="0"/>
        <v>143.80000000000001</v>
      </c>
      <c r="H43">
        <f t="shared" si="1"/>
        <v>79.40000000000002</v>
      </c>
      <c r="I43" s="2" t="s">
        <v>217</v>
      </c>
    </row>
    <row r="44" spans="1:10" x14ac:dyDescent="0.25">
      <c r="A44">
        <v>12</v>
      </c>
      <c r="B44">
        <f>'re-finding times'!B13</f>
        <v>70.53</v>
      </c>
      <c r="C44">
        <f>'re-finding times'!C13</f>
        <v>90.170000000000016</v>
      </c>
      <c r="D44" s="2" t="s">
        <v>217</v>
      </c>
      <c r="F44">
        <v>24</v>
      </c>
      <c r="G44">
        <f t="shared" si="0"/>
        <v>435</v>
      </c>
      <c r="H44">
        <f t="shared" si="1"/>
        <v>72.3</v>
      </c>
      <c r="I44" s="2" t="s">
        <v>217</v>
      </c>
    </row>
    <row r="45" spans="1:10" x14ac:dyDescent="0.25">
      <c r="A45">
        <v>14</v>
      </c>
      <c r="B45">
        <f>'re-finding times'!B14</f>
        <v>101.3</v>
      </c>
      <c r="C45">
        <f>'re-finding times'!C14</f>
        <v>142.48000000000002</v>
      </c>
      <c r="D45" s="2" t="s">
        <v>227</v>
      </c>
    </row>
    <row r="46" spans="1:10" x14ac:dyDescent="0.25">
      <c r="A46">
        <v>15</v>
      </c>
      <c r="B46">
        <f>'re-finding times'!B15</f>
        <v>195.92999999999998</v>
      </c>
      <c r="C46">
        <f>'re-finding times'!C15</f>
        <v>71.969999999999985</v>
      </c>
      <c r="D46" s="2" t="s">
        <v>227</v>
      </c>
      <c r="F46">
        <v>3</v>
      </c>
      <c r="G46">
        <f t="shared" ref="G46:G57" si="2">VLOOKUP($F46,$A$33:$C$56,2)</f>
        <v>84.56</v>
      </c>
      <c r="H46">
        <f t="shared" ref="H46:H57" si="3">VLOOKUP($F46,$A$33:$C$56,3)</f>
        <v>110.93000000000002</v>
      </c>
      <c r="I46" s="2" t="s">
        <v>227</v>
      </c>
    </row>
    <row r="47" spans="1:10" x14ac:dyDescent="0.25">
      <c r="A47">
        <v>16</v>
      </c>
      <c r="B47">
        <f>'re-finding times'!B16</f>
        <v>143.71</v>
      </c>
      <c r="C47">
        <f>'re-finding times'!C16</f>
        <v>78.789999999999992</v>
      </c>
      <c r="D47" s="2" t="s">
        <v>227</v>
      </c>
      <c r="F47">
        <v>5</v>
      </c>
      <c r="G47">
        <f t="shared" si="2"/>
        <v>334.16</v>
      </c>
      <c r="H47">
        <f t="shared" si="3"/>
        <v>129.35</v>
      </c>
      <c r="I47" s="2" t="s">
        <v>227</v>
      </c>
    </row>
    <row r="48" spans="1:10" x14ac:dyDescent="0.25">
      <c r="A48">
        <v>17</v>
      </c>
      <c r="B48">
        <f>'re-finding times'!B17</f>
        <v>169.61</v>
      </c>
      <c r="C48">
        <f>'re-finding times'!C17</f>
        <v>65.459999999999994</v>
      </c>
      <c r="D48" s="2" t="s">
        <v>217</v>
      </c>
      <c r="F48">
        <v>8</v>
      </c>
      <c r="G48">
        <f t="shared" si="2"/>
        <v>119.63999999999999</v>
      </c>
      <c r="H48">
        <f t="shared" si="3"/>
        <v>97.1</v>
      </c>
      <c r="I48" s="2" t="s">
        <v>227</v>
      </c>
    </row>
    <row r="49" spans="1:11" x14ac:dyDescent="0.25">
      <c r="A49">
        <v>18</v>
      </c>
      <c r="B49">
        <f>'re-finding times'!B18</f>
        <v>89.97</v>
      </c>
      <c r="C49">
        <f>'re-finding times'!C18</f>
        <v>136.96</v>
      </c>
      <c r="D49" s="2" t="s">
        <v>217</v>
      </c>
      <c r="F49">
        <v>9</v>
      </c>
      <c r="G49">
        <f t="shared" si="2"/>
        <v>103.26</v>
      </c>
      <c r="H49">
        <f t="shared" si="3"/>
        <v>109.88999999999999</v>
      </c>
      <c r="I49" s="2" t="s">
        <v>227</v>
      </c>
    </row>
    <row r="50" spans="1:11" x14ac:dyDescent="0.25">
      <c r="A50">
        <v>19</v>
      </c>
      <c r="B50">
        <f>'re-finding times'!B19</f>
        <v>135.59999999999997</v>
      </c>
      <c r="C50">
        <f>'re-finding times'!C19</f>
        <v>88.1</v>
      </c>
      <c r="D50" s="2" t="s">
        <v>227</v>
      </c>
      <c r="F50">
        <v>14</v>
      </c>
      <c r="G50">
        <f t="shared" si="2"/>
        <v>101.3</v>
      </c>
      <c r="H50">
        <f t="shared" si="3"/>
        <v>142.48000000000002</v>
      </c>
      <c r="I50" s="2" t="s">
        <v>227</v>
      </c>
    </row>
    <row r="51" spans="1:11" x14ac:dyDescent="0.25">
      <c r="A51">
        <v>20</v>
      </c>
      <c r="B51">
        <f>'re-finding times'!B20</f>
        <v>143.80000000000001</v>
      </c>
      <c r="C51">
        <f>'re-finding times'!C20</f>
        <v>79.40000000000002</v>
      </c>
      <c r="D51" s="2" t="s">
        <v>217</v>
      </c>
      <c r="F51">
        <v>15</v>
      </c>
      <c r="G51">
        <f t="shared" si="2"/>
        <v>195.92999999999998</v>
      </c>
      <c r="H51">
        <f t="shared" si="3"/>
        <v>71.969999999999985</v>
      </c>
      <c r="I51" s="2" t="s">
        <v>227</v>
      </c>
    </row>
    <row r="52" spans="1:11" x14ac:dyDescent="0.25">
      <c r="A52">
        <v>21</v>
      </c>
      <c r="B52">
        <f>'re-finding times'!B21</f>
        <v>140.29999999999998</v>
      </c>
      <c r="C52">
        <f>'re-finding times'!C21</f>
        <v>79.100000000000009</v>
      </c>
      <c r="D52" s="2" t="s">
        <v>227</v>
      </c>
      <c r="F52">
        <v>16</v>
      </c>
      <c r="G52">
        <f t="shared" si="2"/>
        <v>143.71</v>
      </c>
      <c r="H52">
        <f t="shared" si="3"/>
        <v>78.789999999999992</v>
      </c>
      <c r="I52" s="2" t="s">
        <v>227</v>
      </c>
    </row>
    <row r="53" spans="1:11" x14ac:dyDescent="0.25">
      <c r="A53">
        <v>24</v>
      </c>
      <c r="B53">
        <f>'re-finding times'!B23</f>
        <v>435</v>
      </c>
      <c r="C53">
        <f>'re-finding times'!C22</f>
        <v>72.3</v>
      </c>
      <c r="D53" s="2" t="s">
        <v>217</v>
      </c>
      <c r="F53">
        <v>19</v>
      </c>
      <c r="G53">
        <f t="shared" si="2"/>
        <v>135.59999999999997</v>
      </c>
      <c r="H53">
        <f t="shared" si="3"/>
        <v>88.1</v>
      </c>
      <c r="I53" s="2" t="s">
        <v>227</v>
      </c>
    </row>
    <row r="54" spans="1:11" x14ac:dyDescent="0.25">
      <c r="A54">
        <v>25</v>
      </c>
      <c r="B54">
        <f>'re-finding times'!B24</f>
        <v>190.47</v>
      </c>
      <c r="C54">
        <f>'re-finding times'!C23</f>
        <v>172.2</v>
      </c>
      <c r="D54" s="2" t="s">
        <v>227</v>
      </c>
      <c r="F54">
        <v>21</v>
      </c>
      <c r="G54">
        <f t="shared" si="2"/>
        <v>140.29999999999998</v>
      </c>
      <c r="H54">
        <f t="shared" si="3"/>
        <v>79.100000000000009</v>
      </c>
      <c r="I54" s="2" t="s">
        <v>227</v>
      </c>
    </row>
    <row r="55" spans="1:11" x14ac:dyDescent="0.25">
      <c r="A55">
        <v>26</v>
      </c>
      <c r="B55">
        <f>'re-finding times'!B25</f>
        <v>172.2</v>
      </c>
      <c r="C55">
        <f>'re-finding times'!C24</f>
        <v>83.2</v>
      </c>
      <c r="D55" s="2" t="s">
        <v>227</v>
      </c>
      <c r="F55">
        <v>25</v>
      </c>
      <c r="G55">
        <f t="shared" si="2"/>
        <v>190.47</v>
      </c>
      <c r="H55">
        <f t="shared" si="3"/>
        <v>172.2</v>
      </c>
      <c r="I55" s="2" t="s">
        <v>227</v>
      </c>
    </row>
    <row r="56" spans="1:11" x14ac:dyDescent="0.25">
      <c r="A56">
        <v>27</v>
      </c>
      <c r="B56">
        <f>'re-finding times'!B26</f>
        <v>129.30000000000001</v>
      </c>
      <c r="C56">
        <f>'re-finding times'!C25</f>
        <v>107.60000000000001</v>
      </c>
      <c r="D56" s="2" t="s">
        <v>227</v>
      </c>
      <c r="F56">
        <v>26</v>
      </c>
      <c r="G56">
        <f t="shared" si="2"/>
        <v>172.2</v>
      </c>
      <c r="H56">
        <f t="shared" si="3"/>
        <v>83.2</v>
      </c>
      <c r="I56" s="2" t="s">
        <v>227</v>
      </c>
    </row>
    <row r="57" spans="1:11" x14ac:dyDescent="0.25">
      <c r="F57">
        <v>27</v>
      </c>
      <c r="G57">
        <f t="shared" si="2"/>
        <v>129.30000000000001</v>
      </c>
      <c r="H57">
        <f t="shared" si="3"/>
        <v>107.60000000000001</v>
      </c>
      <c r="I57" s="2" t="s">
        <v>227</v>
      </c>
    </row>
    <row r="61" spans="1:11" x14ac:dyDescent="0.25">
      <c r="A61" s="6"/>
      <c r="B61" s="6" t="s">
        <v>187</v>
      </c>
      <c r="C61" s="6"/>
      <c r="D61" s="6"/>
      <c r="H61" s="6"/>
      <c r="I61" s="6" t="s">
        <v>187</v>
      </c>
      <c r="J61" s="6"/>
      <c r="K61" s="6"/>
    </row>
    <row r="62" spans="1:11" x14ac:dyDescent="0.25">
      <c r="A62" s="6" t="s">
        <v>24</v>
      </c>
      <c r="B62" s="6" t="s">
        <v>185</v>
      </c>
      <c r="C62" s="6" t="s">
        <v>186</v>
      </c>
      <c r="D62" s="6" t="s">
        <v>231</v>
      </c>
      <c r="H62" s="6" t="s">
        <v>24</v>
      </c>
      <c r="I62" s="6" t="s">
        <v>185</v>
      </c>
      <c r="J62" s="6" t="s">
        <v>186</v>
      </c>
      <c r="K62" s="6" t="s">
        <v>231</v>
      </c>
    </row>
    <row r="63" spans="1:11" x14ac:dyDescent="0.25">
      <c r="A63">
        <v>7</v>
      </c>
      <c r="B63">
        <f t="shared" ref="B63:B72" si="4">VLOOKUP($A63,$A$33:$C$56,2)</f>
        <v>57.21</v>
      </c>
      <c r="C63">
        <f t="shared" ref="C63:C72" si="5">VLOOKUP($A63,$A$33:$C$56,3)</f>
        <v>69.14</v>
      </c>
      <c r="D63" t="str">
        <f t="shared" ref="D63:D72" si="6">VLOOKUP($A63,$A$33:$D$56,4)</f>
        <v>Other</v>
      </c>
      <c r="E63" s="8" t="s">
        <v>190</v>
      </c>
      <c r="F63" s="2"/>
      <c r="H63">
        <v>17</v>
      </c>
      <c r="I63">
        <f t="shared" ref="I63:I72" si="7">VLOOKUP($H63,$A$33:$C$56,2)</f>
        <v>169.61</v>
      </c>
      <c r="J63">
        <f t="shared" ref="J63:J72" si="8">VLOOKUP($H63,$A$33:$C$56,3)</f>
        <v>65.459999999999994</v>
      </c>
      <c r="K63" t="str">
        <f t="shared" ref="K63:K72" si="9">VLOOKUP($H63,$A$33:$D$56,4)</f>
        <v>Other</v>
      </c>
    </row>
    <row r="64" spans="1:11" x14ac:dyDescent="0.25">
      <c r="A64">
        <v>1</v>
      </c>
      <c r="B64">
        <f t="shared" si="4"/>
        <v>63.7</v>
      </c>
      <c r="C64">
        <f t="shared" si="5"/>
        <v>157.60000000000002</v>
      </c>
      <c r="D64" t="str">
        <f t="shared" si="6"/>
        <v>Other</v>
      </c>
      <c r="E64" s="2" t="s">
        <v>232</v>
      </c>
      <c r="F64" s="9">
        <f>AVERAGE(G34:G44)</f>
        <v>128.96363636363637</v>
      </c>
      <c r="H64">
        <v>7</v>
      </c>
      <c r="I64">
        <f t="shared" si="7"/>
        <v>57.21</v>
      </c>
      <c r="J64">
        <f t="shared" si="8"/>
        <v>69.14</v>
      </c>
      <c r="K64" t="str">
        <f t="shared" si="9"/>
        <v>Other</v>
      </c>
    </row>
    <row r="65" spans="1:11" x14ac:dyDescent="0.25">
      <c r="A65">
        <v>4</v>
      </c>
      <c r="B65">
        <f t="shared" si="4"/>
        <v>68.77000000000001</v>
      </c>
      <c r="C65">
        <f t="shared" si="5"/>
        <v>94.09999999999998</v>
      </c>
      <c r="D65" t="str">
        <f t="shared" si="6"/>
        <v>Other</v>
      </c>
      <c r="E65" s="2" t="s">
        <v>233</v>
      </c>
      <c r="F65" s="9">
        <f>AVERAGE(G46:G57)</f>
        <v>154.20249999999999</v>
      </c>
      <c r="H65">
        <v>24</v>
      </c>
      <c r="I65">
        <f t="shared" si="7"/>
        <v>435</v>
      </c>
      <c r="J65">
        <f t="shared" si="8"/>
        <v>72.3</v>
      </c>
      <c r="K65" t="str">
        <f t="shared" si="9"/>
        <v>Other</v>
      </c>
    </row>
    <row r="66" spans="1:11" x14ac:dyDescent="0.25">
      <c r="A66">
        <v>12</v>
      </c>
      <c r="B66">
        <f t="shared" si="4"/>
        <v>70.53</v>
      </c>
      <c r="C66">
        <f t="shared" si="5"/>
        <v>90.170000000000016</v>
      </c>
      <c r="D66" t="str">
        <f t="shared" si="6"/>
        <v>Other</v>
      </c>
      <c r="E66" s="2"/>
      <c r="F66" s="9">
        <f>F64-F65</f>
        <v>-25.238863636363618</v>
      </c>
      <c r="H66">
        <v>20</v>
      </c>
      <c r="I66">
        <f t="shared" si="7"/>
        <v>143.80000000000001</v>
      </c>
      <c r="J66">
        <f t="shared" si="8"/>
        <v>79.40000000000002</v>
      </c>
      <c r="K66" t="str">
        <f t="shared" si="9"/>
        <v>Other</v>
      </c>
    </row>
    <row r="67" spans="1:11" x14ac:dyDescent="0.25">
      <c r="A67">
        <v>18</v>
      </c>
      <c r="B67">
        <f t="shared" si="4"/>
        <v>89.97</v>
      </c>
      <c r="C67">
        <f t="shared" si="5"/>
        <v>136.96</v>
      </c>
      <c r="D67" t="str">
        <f t="shared" si="6"/>
        <v>Other</v>
      </c>
      <c r="E67" s="8" t="s">
        <v>191</v>
      </c>
      <c r="F67" s="10"/>
      <c r="H67">
        <v>10</v>
      </c>
      <c r="I67">
        <f t="shared" si="7"/>
        <v>99.239999999999981</v>
      </c>
      <c r="J67">
        <f t="shared" si="8"/>
        <v>84.59</v>
      </c>
      <c r="K67" t="str">
        <f t="shared" si="9"/>
        <v>Other</v>
      </c>
    </row>
    <row r="68" spans="1:11" x14ac:dyDescent="0.25">
      <c r="A68">
        <v>10</v>
      </c>
      <c r="B68">
        <f t="shared" si="4"/>
        <v>99.239999999999981</v>
      </c>
      <c r="C68">
        <f t="shared" si="5"/>
        <v>84.59</v>
      </c>
      <c r="D68" t="str">
        <f t="shared" si="6"/>
        <v>Other</v>
      </c>
      <c r="E68" s="2" t="s">
        <v>232</v>
      </c>
      <c r="F68" s="9">
        <f>AVERAGE(H34:H44)</f>
        <v>113.94727272727276</v>
      </c>
      <c r="H68">
        <v>12</v>
      </c>
      <c r="I68">
        <f t="shared" si="7"/>
        <v>70.53</v>
      </c>
      <c r="J68">
        <f t="shared" si="8"/>
        <v>90.170000000000016</v>
      </c>
      <c r="K68" t="str">
        <f t="shared" si="9"/>
        <v>Other</v>
      </c>
    </row>
    <row r="69" spans="1:11" x14ac:dyDescent="0.25">
      <c r="A69">
        <v>6</v>
      </c>
      <c r="B69">
        <f t="shared" si="4"/>
        <v>104.46</v>
      </c>
      <c r="C69">
        <f t="shared" si="5"/>
        <v>173.60000000000002</v>
      </c>
      <c r="D69" t="str">
        <f t="shared" si="6"/>
        <v>Other</v>
      </c>
      <c r="E69" s="2" t="s">
        <v>233</v>
      </c>
      <c r="F69" s="9">
        <f>AVERAGE(H46:H57)</f>
        <v>105.8925</v>
      </c>
      <c r="H69">
        <v>4</v>
      </c>
      <c r="I69">
        <f t="shared" si="7"/>
        <v>68.77000000000001</v>
      </c>
      <c r="J69">
        <f t="shared" si="8"/>
        <v>94.09999999999998</v>
      </c>
      <c r="K69" t="str">
        <f t="shared" si="9"/>
        <v>Other</v>
      </c>
    </row>
    <row r="70" spans="1:11" x14ac:dyDescent="0.25">
      <c r="A70">
        <v>2</v>
      </c>
      <c r="B70">
        <f t="shared" si="4"/>
        <v>116.31</v>
      </c>
      <c r="C70">
        <f t="shared" si="5"/>
        <v>230.1</v>
      </c>
      <c r="D70" t="str">
        <f t="shared" si="6"/>
        <v>Other</v>
      </c>
      <c r="E70" s="2"/>
      <c r="F70" s="9">
        <f>F68-F69</f>
        <v>8.0547727272727627</v>
      </c>
      <c r="H70">
        <v>18</v>
      </c>
      <c r="I70">
        <f t="shared" si="7"/>
        <v>89.97</v>
      </c>
      <c r="J70">
        <f t="shared" si="8"/>
        <v>136.96</v>
      </c>
      <c r="K70" t="str">
        <f t="shared" si="9"/>
        <v>Other</v>
      </c>
    </row>
    <row r="71" spans="1:11" x14ac:dyDescent="0.25">
      <c r="A71">
        <v>20</v>
      </c>
      <c r="B71">
        <f t="shared" si="4"/>
        <v>143.80000000000001</v>
      </c>
      <c r="C71">
        <f t="shared" si="5"/>
        <v>79.40000000000002</v>
      </c>
      <c r="D71" t="str">
        <f t="shared" si="6"/>
        <v>Other</v>
      </c>
      <c r="E71" s="8" t="s">
        <v>234</v>
      </c>
      <c r="F71" s="2"/>
      <c r="H71">
        <v>1</v>
      </c>
      <c r="I71">
        <f t="shared" si="7"/>
        <v>63.7</v>
      </c>
      <c r="J71">
        <f t="shared" si="8"/>
        <v>157.60000000000002</v>
      </c>
      <c r="K71" t="str">
        <f t="shared" si="9"/>
        <v>Other</v>
      </c>
    </row>
    <row r="72" spans="1:11" ht="45" x14ac:dyDescent="0.25">
      <c r="A72">
        <v>17</v>
      </c>
      <c r="B72">
        <f t="shared" si="4"/>
        <v>169.61</v>
      </c>
      <c r="C72">
        <f t="shared" si="5"/>
        <v>65.459999999999994</v>
      </c>
      <c r="D72" t="str">
        <f t="shared" si="6"/>
        <v>Other</v>
      </c>
      <c r="E72" s="2" t="s">
        <v>255</v>
      </c>
      <c r="F72" s="2"/>
      <c r="H72">
        <v>6</v>
      </c>
      <c r="I72">
        <f t="shared" si="7"/>
        <v>104.46</v>
      </c>
      <c r="J72">
        <f t="shared" si="8"/>
        <v>173.60000000000002</v>
      </c>
      <c r="K72" t="str">
        <f t="shared" si="9"/>
        <v>Other</v>
      </c>
    </row>
    <row r="73" spans="1:11" x14ac:dyDescent="0.25">
      <c r="E73" s="12"/>
    </row>
    <row r="74" spans="1:11" x14ac:dyDescent="0.25">
      <c r="A74">
        <v>3</v>
      </c>
      <c r="B74">
        <f t="shared" ref="B74:B84" si="10">VLOOKUP($A74,$A$33:$C$56,2)</f>
        <v>84.56</v>
      </c>
      <c r="C74">
        <f t="shared" ref="C74:C84" si="11">VLOOKUP($A74,$A$33:$C$56,3)</f>
        <v>110.93000000000002</v>
      </c>
      <c r="D74" t="str">
        <f t="shared" ref="D74:D84" si="12">VLOOKUP($A74,$A$33:$D$56,4)</f>
        <v>IT</v>
      </c>
      <c r="H74">
        <v>15</v>
      </c>
      <c r="I74">
        <f t="shared" ref="I74:I85" si="13">VLOOKUP($H74,$A$33:$C$56,2)</f>
        <v>195.92999999999998</v>
      </c>
      <c r="J74">
        <f t="shared" ref="J74:J85" si="14">VLOOKUP($H74,$A$33:$C$56,3)</f>
        <v>71.969999999999985</v>
      </c>
      <c r="K74" t="str">
        <f t="shared" ref="K74:K85" si="15">VLOOKUP($H74,$A$33:$D$56,4)</f>
        <v>IT</v>
      </c>
    </row>
    <row r="75" spans="1:11" x14ac:dyDescent="0.25">
      <c r="A75">
        <v>14</v>
      </c>
      <c r="B75">
        <f t="shared" si="10"/>
        <v>101.3</v>
      </c>
      <c r="C75">
        <f t="shared" si="11"/>
        <v>142.48000000000002</v>
      </c>
      <c r="D75" t="str">
        <f t="shared" si="12"/>
        <v>IT</v>
      </c>
      <c r="H75">
        <v>16</v>
      </c>
      <c r="I75">
        <f t="shared" si="13"/>
        <v>143.71</v>
      </c>
      <c r="J75">
        <f t="shared" si="14"/>
        <v>78.789999999999992</v>
      </c>
      <c r="K75" t="str">
        <f t="shared" si="15"/>
        <v>IT</v>
      </c>
    </row>
    <row r="76" spans="1:11" x14ac:dyDescent="0.25">
      <c r="A76">
        <v>9</v>
      </c>
      <c r="B76">
        <f t="shared" si="10"/>
        <v>103.26</v>
      </c>
      <c r="C76">
        <f t="shared" si="11"/>
        <v>109.88999999999999</v>
      </c>
      <c r="D76" t="str">
        <f t="shared" si="12"/>
        <v>IT</v>
      </c>
      <c r="H76">
        <v>21</v>
      </c>
      <c r="I76">
        <f t="shared" si="13"/>
        <v>140.29999999999998</v>
      </c>
      <c r="J76">
        <f t="shared" si="14"/>
        <v>79.100000000000009</v>
      </c>
      <c r="K76" t="str">
        <f t="shared" si="15"/>
        <v>IT</v>
      </c>
    </row>
    <row r="77" spans="1:11" x14ac:dyDescent="0.25">
      <c r="A77">
        <v>8</v>
      </c>
      <c r="B77">
        <f t="shared" si="10"/>
        <v>119.63999999999999</v>
      </c>
      <c r="C77">
        <f t="shared" si="11"/>
        <v>97.1</v>
      </c>
      <c r="D77" t="str">
        <f t="shared" si="12"/>
        <v>IT</v>
      </c>
      <c r="H77">
        <v>26</v>
      </c>
      <c r="I77">
        <f t="shared" si="13"/>
        <v>172.2</v>
      </c>
      <c r="J77">
        <f t="shared" si="14"/>
        <v>83.2</v>
      </c>
      <c r="K77" t="str">
        <f t="shared" si="15"/>
        <v>IT</v>
      </c>
    </row>
    <row r="78" spans="1:11" x14ac:dyDescent="0.25">
      <c r="A78">
        <v>27</v>
      </c>
      <c r="B78">
        <f t="shared" si="10"/>
        <v>129.30000000000001</v>
      </c>
      <c r="C78">
        <f t="shared" si="11"/>
        <v>107.60000000000001</v>
      </c>
      <c r="D78" t="str">
        <f t="shared" si="12"/>
        <v>IT</v>
      </c>
      <c r="H78">
        <v>19</v>
      </c>
      <c r="I78">
        <f t="shared" si="13"/>
        <v>135.59999999999997</v>
      </c>
      <c r="J78">
        <f t="shared" si="14"/>
        <v>88.1</v>
      </c>
      <c r="K78" t="str">
        <f t="shared" si="15"/>
        <v>IT</v>
      </c>
    </row>
    <row r="79" spans="1:11" x14ac:dyDescent="0.25">
      <c r="A79">
        <v>19</v>
      </c>
      <c r="B79">
        <f t="shared" si="10"/>
        <v>135.59999999999997</v>
      </c>
      <c r="C79">
        <f t="shared" si="11"/>
        <v>88.1</v>
      </c>
      <c r="D79" t="str">
        <f t="shared" si="12"/>
        <v>IT</v>
      </c>
      <c r="H79">
        <v>8</v>
      </c>
      <c r="I79">
        <f t="shared" si="13"/>
        <v>119.63999999999999</v>
      </c>
      <c r="J79">
        <f t="shared" si="14"/>
        <v>97.1</v>
      </c>
      <c r="K79" t="str">
        <f t="shared" si="15"/>
        <v>IT</v>
      </c>
    </row>
    <row r="80" spans="1:11" x14ac:dyDescent="0.25">
      <c r="A80">
        <v>21</v>
      </c>
      <c r="B80">
        <f t="shared" si="10"/>
        <v>140.29999999999998</v>
      </c>
      <c r="C80">
        <f t="shared" si="11"/>
        <v>79.100000000000009</v>
      </c>
      <c r="D80" t="str">
        <f t="shared" si="12"/>
        <v>IT</v>
      </c>
      <c r="H80">
        <v>27</v>
      </c>
      <c r="I80">
        <f t="shared" si="13"/>
        <v>129.30000000000001</v>
      </c>
      <c r="J80">
        <f t="shared" si="14"/>
        <v>107.60000000000001</v>
      </c>
      <c r="K80" t="str">
        <f t="shared" si="15"/>
        <v>IT</v>
      </c>
    </row>
    <row r="81" spans="1:11" x14ac:dyDescent="0.25">
      <c r="A81">
        <v>16</v>
      </c>
      <c r="B81">
        <f t="shared" si="10"/>
        <v>143.71</v>
      </c>
      <c r="C81">
        <f t="shared" si="11"/>
        <v>78.789999999999992</v>
      </c>
      <c r="D81" t="str">
        <f t="shared" si="12"/>
        <v>IT</v>
      </c>
      <c r="H81">
        <v>9</v>
      </c>
      <c r="I81">
        <f t="shared" si="13"/>
        <v>103.26</v>
      </c>
      <c r="J81">
        <f t="shared" si="14"/>
        <v>109.88999999999999</v>
      </c>
      <c r="K81" t="str">
        <f t="shared" si="15"/>
        <v>IT</v>
      </c>
    </row>
    <row r="82" spans="1:11" x14ac:dyDescent="0.25">
      <c r="A82">
        <v>26</v>
      </c>
      <c r="B82">
        <f t="shared" si="10"/>
        <v>172.2</v>
      </c>
      <c r="C82">
        <f t="shared" si="11"/>
        <v>83.2</v>
      </c>
      <c r="D82" t="str">
        <f t="shared" si="12"/>
        <v>IT</v>
      </c>
      <c r="H82">
        <v>3</v>
      </c>
      <c r="I82">
        <f t="shared" si="13"/>
        <v>84.56</v>
      </c>
      <c r="J82">
        <f t="shared" si="14"/>
        <v>110.93000000000002</v>
      </c>
      <c r="K82" t="str">
        <f t="shared" si="15"/>
        <v>IT</v>
      </c>
    </row>
    <row r="83" spans="1:11" x14ac:dyDescent="0.25">
      <c r="A83">
        <v>25</v>
      </c>
      <c r="B83">
        <f t="shared" si="10"/>
        <v>190.47</v>
      </c>
      <c r="C83">
        <f t="shared" si="11"/>
        <v>172.2</v>
      </c>
      <c r="D83" t="str">
        <f t="shared" si="12"/>
        <v>IT</v>
      </c>
      <c r="H83">
        <v>5</v>
      </c>
      <c r="I83">
        <f t="shared" si="13"/>
        <v>334.16</v>
      </c>
      <c r="J83">
        <f t="shared" si="14"/>
        <v>129.35</v>
      </c>
      <c r="K83" t="str">
        <f t="shared" si="15"/>
        <v>IT</v>
      </c>
    </row>
    <row r="84" spans="1:11" x14ac:dyDescent="0.25">
      <c r="A84">
        <v>15</v>
      </c>
      <c r="B84">
        <f t="shared" si="10"/>
        <v>195.92999999999998</v>
      </c>
      <c r="C84">
        <f t="shared" si="11"/>
        <v>71.969999999999985</v>
      </c>
      <c r="D84" t="str">
        <f t="shared" si="12"/>
        <v>IT</v>
      </c>
      <c r="H84">
        <v>14</v>
      </c>
      <c r="I84">
        <f t="shared" si="13"/>
        <v>101.3</v>
      </c>
      <c r="J84">
        <f t="shared" si="14"/>
        <v>142.48000000000002</v>
      </c>
      <c r="K84" t="str">
        <f t="shared" si="15"/>
        <v>IT</v>
      </c>
    </row>
    <row r="85" spans="1:11" x14ac:dyDescent="0.25">
      <c r="H85">
        <v>25</v>
      </c>
      <c r="I85">
        <f t="shared" si="13"/>
        <v>190.47</v>
      </c>
      <c r="J85">
        <f t="shared" si="14"/>
        <v>172.2</v>
      </c>
      <c r="K85" t="str">
        <f t="shared" si="15"/>
        <v>IT</v>
      </c>
    </row>
    <row r="86" spans="1:11" x14ac:dyDescent="0.25">
      <c r="J86" s="2"/>
    </row>
    <row r="90" spans="1:11" x14ac:dyDescent="0.25">
      <c r="A90" t="s">
        <v>245</v>
      </c>
      <c r="H90" t="s">
        <v>246</v>
      </c>
    </row>
  </sheetData>
  <sortState ref="H63:K85">
    <sortCondition descending="1" ref="K63:K85"/>
    <sortCondition ref="J63:J85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1</vt:i4>
      </vt:variant>
    </vt:vector>
  </HeadingPairs>
  <TitlesOfParts>
    <vt:vector size="10" baseType="lpstr">
      <vt:lpstr>re-finding times</vt:lpstr>
      <vt:lpstr>Testuser</vt:lpstr>
      <vt:lpstr>Groups</vt:lpstr>
      <vt:lpstr>Metriken</vt:lpstr>
      <vt:lpstr>Group 1 vs 2 re-finding</vt:lpstr>
      <vt:lpstr>Gender re-finding</vt:lpstr>
      <vt:lpstr>tagging re-finding</vt:lpstr>
      <vt:lpstr>Platform re-finding</vt:lpstr>
      <vt:lpstr>Studies re-finding</vt:lpstr>
      <vt:lpstr>Testuser!_FilterDatenbank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2012-04-25T13:05:17Z</dcterms:created>
  <dcterms:modified xsi:type="dcterms:W3CDTF">2012-06-20T14:16:02Z</dcterms:modified>
</cp:coreProperties>
</file>