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lass files\QTTM509(R and M)\CA 1\"/>
    </mc:Choice>
  </mc:AlternateContent>
  <xr:revisionPtr revIDLastSave="0" documentId="13_ncr:1_{8D85F73C-DD78-4C9F-959C-6D7031728217}" xr6:coauthVersionLast="47" xr6:coauthVersionMax="47" xr10:uidLastSave="{00000000-0000-0000-0000-000000000000}"/>
  <bookViews>
    <workbookView xWindow="-110" yWindow="-110" windowWidth="19420" windowHeight="10300" xr2:uid="{56F2034C-351D-4498-BEB5-1B2880AC7BB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" i="1" l="1"/>
  <c r="D15" i="1"/>
  <c r="E15" i="1"/>
  <c r="F15" i="1"/>
  <c r="G15" i="1"/>
  <c r="H15" i="1"/>
  <c r="I15" i="1"/>
  <c r="J15" i="1"/>
  <c r="B15" i="1"/>
  <c r="C12" i="1"/>
  <c r="D12" i="1"/>
  <c r="E12" i="1"/>
  <c r="F12" i="1"/>
  <c r="G12" i="1"/>
  <c r="H12" i="1"/>
  <c r="I12" i="1"/>
  <c r="J12" i="1"/>
  <c r="B12" i="1"/>
  <c r="C24" i="1"/>
  <c r="D24" i="1"/>
  <c r="E24" i="1"/>
  <c r="F24" i="1"/>
  <c r="G24" i="1"/>
  <c r="H24" i="1"/>
  <c r="I24" i="1"/>
  <c r="J24" i="1"/>
  <c r="B24" i="1"/>
  <c r="C23" i="1"/>
  <c r="D23" i="1"/>
  <c r="E23" i="1"/>
  <c r="F23" i="1"/>
  <c r="G23" i="1"/>
  <c r="H23" i="1"/>
  <c r="I23" i="1"/>
  <c r="J23" i="1"/>
  <c r="B23" i="1"/>
  <c r="C20" i="1"/>
  <c r="D20" i="1"/>
  <c r="E20" i="1"/>
  <c r="F20" i="1"/>
  <c r="G20" i="1"/>
  <c r="H20" i="1"/>
  <c r="I20" i="1"/>
  <c r="J20" i="1"/>
  <c r="B20" i="1"/>
  <c r="C19" i="1"/>
  <c r="D19" i="1"/>
  <c r="E19" i="1"/>
  <c r="F19" i="1"/>
  <c r="G19" i="1"/>
  <c r="H19" i="1"/>
  <c r="I19" i="1"/>
  <c r="J19" i="1"/>
  <c r="B19" i="1"/>
  <c r="C16" i="1"/>
  <c r="D16" i="1"/>
  <c r="E16" i="1"/>
  <c r="F16" i="1"/>
  <c r="G16" i="1"/>
  <c r="H16" i="1"/>
  <c r="I16" i="1"/>
  <c r="J16" i="1"/>
  <c r="B16" i="1"/>
  <c r="C14" i="1"/>
  <c r="D14" i="1"/>
  <c r="E14" i="1"/>
  <c r="F14" i="1"/>
  <c r="G14" i="1"/>
  <c r="H14" i="1"/>
  <c r="I14" i="1"/>
  <c r="J14" i="1"/>
  <c r="B14" i="1"/>
  <c r="C13" i="1"/>
  <c r="D13" i="1"/>
  <c r="E13" i="1"/>
  <c r="F13" i="1"/>
  <c r="G13" i="1"/>
  <c r="H13" i="1"/>
  <c r="I13" i="1"/>
  <c r="J13" i="1"/>
  <c r="B13" i="1"/>
  <c r="C11" i="1"/>
  <c r="D11" i="1"/>
  <c r="E11" i="1"/>
  <c r="F11" i="1"/>
  <c r="G11" i="1"/>
  <c r="H11" i="1"/>
  <c r="I11" i="1"/>
  <c r="J11" i="1"/>
  <c r="B11" i="1"/>
  <c r="C10" i="1"/>
  <c r="D10" i="1"/>
  <c r="E10" i="1"/>
  <c r="F10" i="1"/>
  <c r="G10" i="1"/>
  <c r="H10" i="1"/>
  <c r="I10" i="1"/>
  <c r="J10" i="1"/>
  <c r="B10" i="1"/>
  <c r="C9" i="1"/>
  <c r="D9" i="1"/>
  <c r="E9" i="1"/>
  <c r="F9" i="1"/>
  <c r="G9" i="1"/>
  <c r="H9" i="1"/>
  <c r="I9" i="1"/>
  <c r="J9" i="1"/>
  <c r="B9" i="1"/>
  <c r="C8" i="1"/>
  <c r="D8" i="1"/>
  <c r="E8" i="1"/>
  <c r="F8" i="1"/>
  <c r="G8" i="1"/>
  <c r="H8" i="1"/>
  <c r="I8" i="1"/>
  <c r="J8" i="1"/>
  <c r="B8" i="1"/>
</calcChain>
</file>

<file path=xl/sharedStrings.xml><?xml version="1.0" encoding="utf-8"?>
<sst xmlns="http://schemas.openxmlformats.org/spreadsheetml/2006/main" count="23" uniqueCount="23">
  <si>
    <t>Financial Year</t>
  </si>
  <si>
    <t>% of sales revenues</t>
  </si>
  <si>
    <t>Sales Revenues(¥ Billion)</t>
  </si>
  <si>
    <t>Operating Income(¥ Billion)</t>
  </si>
  <si>
    <t>Net income(¥ Billion)</t>
  </si>
  <si>
    <t>Return of Equity(%)</t>
  </si>
  <si>
    <t>Capital Investment(¥ Billion)</t>
  </si>
  <si>
    <t xml:space="preserve">Mean </t>
  </si>
  <si>
    <t>Median</t>
  </si>
  <si>
    <t>Standard Deviation</t>
  </si>
  <si>
    <t>Minimum</t>
  </si>
  <si>
    <t>Maximum</t>
  </si>
  <si>
    <t>Q1</t>
  </si>
  <si>
    <t>Q3</t>
  </si>
  <si>
    <t>RANGE</t>
  </si>
  <si>
    <t>P10</t>
  </si>
  <si>
    <t>P50</t>
  </si>
  <si>
    <t>Skew</t>
  </si>
  <si>
    <t>Kurtosis</t>
  </si>
  <si>
    <t>Mode</t>
  </si>
  <si>
    <t>R &amp; D expense(¥ Billion)</t>
  </si>
  <si>
    <t>Overall Vehicle Production(Thousand Unit)</t>
  </si>
  <si>
    <t>Overall Vehicle sales(Thousand units)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</si>
</sst>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[$¥-804]* #,##0.00_ ;_ [$¥-804]* \-#,##0.00_ ;_ [$¥-804]* &quot;-&quot;??_ ;_ @_ 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Expense</a:t>
            </a:r>
            <a:r>
              <a:rPr lang="en-IN" baseline="0"/>
              <a:t> and capital investment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R &amp; D expense(¥ Billion)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Sheet1!$G$2:$G$6</c:f>
              <c:numCache>
                <c:formatCode>General</c:formatCode>
                <c:ptCount val="5"/>
                <c:pt idx="0">
                  <c:v>1038</c:v>
                </c:pt>
                <c:pt idx="1">
                  <c:v>1064</c:v>
                </c:pt>
                <c:pt idx="2">
                  <c:v>1049</c:v>
                </c:pt>
                <c:pt idx="3">
                  <c:v>1110</c:v>
                </c:pt>
                <c:pt idx="4">
                  <c:v>1090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34-430B-B70D-691A650378B3}"/>
            </c:ext>
          </c:extLst>
        </c:ser>
        <c:ser>
          <c:idx val="1"/>
          <c:order val="1"/>
          <c:tx>
            <c:strRef>
              <c:f>Sheet1!$H$1</c:f>
              <c:strCache>
                <c:ptCount val="1"/>
                <c:pt idx="0">
                  <c:v>Capital Investment(¥ Billion)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Sheet1!$H$2:$H$6</c:f>
              <c:numCache>
                <c:formatCode>General</c:formatCode>
                <c:ptCount val="5"/>
                <c:pt idx="0">
                  <c:v>1212</c:v>
                </c:pt>
                <c:pt idx="1">
                  <c:v>1303</c:v>
                </c:pt>
                <c:pt idx="2">
                  <c:v>1466</c:v>
                </c:pt>
                <c:pt idx="3">
                  <c:v>1372</c:v>
                </c:pt>
                <c:pt idx="4">
                  <c:v>1293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34-430B-B70D-691A650378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3275968"/>
        <c:axId val="2053278048"/>
      </c:lineChart>
      <c:catAx>
        <c:axId val="20532759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3278048"/>
        <c:crosses val="autoZero"/>
        <c:auto val="1"/>
        <c:lblAlgn val="ctr"/>
        <c:lblOffset val="100"/>
        <c:noMultiLvlLbl val="0"/>
      </c:catAx>
      <c:valAx>
        <c:axId val="205327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3275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production</a:t>
            </a:r>
            <a:r>
              <a:rPr lang="en-IN" baseline="0"/>
              <a:t> Vs sales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Overall Vehicle Production(Thousand Unit)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Sheet1!$I$2:$I$6</c:f>
              <c:numCache>
                <c:formatCode>General</c:formatCode>
                <c:ptCount val="5"/>
                <c:pt idx="0">
                  <c:v>8975</c:v>
                </c:pt>
                <c:pt idx="1">
                  <c:v>8964</c:v>
                </c:pt>
                <c:pt idx="2">
                  <c:v>8985</c:v>
                </c:pt>
                <c:pt idx="3">
                  <c:v>8820</c:v>
                </c:pt>
                <c:pt idx="4">
                  <c:v>7553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E2-4FDB-86EF-BB8860122E10}"/>
            </c:ext>
          </c:extLst>
        </c:ser>
        <c:ser>
          <c:idx val="1"/>
          <c:order val="1"/>
          <c:tx>
            <c:strRef>
              <c:f>Sheet1!$J$1</c:f>
              <c:strCache>
                <c:ptCount val="1"/>
                <c:pt idx="0">
                  <c:v>Overall Vehicle sales(Thousand units)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Sheet1!$J$2:$J$6</c:f>
              <c:numCache>
                <c:formatCode>General</c:formatCode>
                <c:ptCount val="5"/>
                <c:pt idx="0">
                  <c:v>8971</c:v>
                </c:pt>
                <c:pt idx="1">
                  <c:v>8964</c:v>
                </c:pt>
                <c:pt idx="2">
                  <c:v>8977</c:v>
                </c:pt>
                <c:pt idx="3">
                  <c:v>8955</c:v>
                </c:pt>
                <c:pt idx="4">
                  <c:v>7646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E2-4FDB-86EF-BB8860122E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762734432"/>
        <c:axId val="361428320"/>
      </c:barChart>
      <c:catAx>
        <c:axId val="1762734432"/>
        <c:scaling>
          <c:orientation val="minMax"/>
        </c:scaling>
        <c:delete val="0"/>
        <c:axPos val="b"/>
        <c:numFmt formatCode="#,##0_);\(#,##0\)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428320"/>
        <c:crosses val="autoZero"/>
        <c:auto val="1"/>
        <c:lblAlgn val="ctr"/>
        <c:lblOffset val="100"/>
        <c:noMultiLvlLbl val="0"/>
      </c:catAx>
      <c:valAx>
        <c:axId val="36142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734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Operating Income(¥ Billion)</c:v>
                </c:pt>
              </c:strCache>
            </c:strRef>
          </c:tx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Sheet1!$D$2:$D$6</c:f>
              <c:numCache>
                <c:formatCode>General</c:formatCode>
                <c:ptCount val="5"/>
                <c:pt idx="0">
                  <c:v>1994</c:v>
                </c:pt>
                <c:pt idx="1">
                  <c:v>2400</c:v>
                </c:pt>
                <c:pt idx="2">
                  <c:v>2468</c:v>
                </c:pt>
                <c:pt idx="3">
                  <c:v>2399</c:v>
                </c:pt>
                <c:pt idx="4">
                  <c:v>2197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B7-4A7E-8500-B540A6651121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Net income(¥ Billion)</c:v>
                </c:pt>
              </c:strCache>
            </c:strRef>
          </c:tx>
          <c:spPr>
            <a:solidFill>
              <a:schemeClr val="accent2">
                <a:alpha val="88000"/>
              </a:schemeClr>
            </a:solidFill>
            <a:ln>
              <a:solidFill>
                <a:schemeClr val="accent2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2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2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Sheet1!$E$2:$E$6</c:f>
              <c:numCache>
                <c:formatCode>General</c:formatCode>
                <c:ptCount val="5"/>
                <c:pt idx="0">
                  <c:v>1831</c:v>
                </c:pt>
                <c:pt idx="1">
                  <c:v>2494</c:v>
                </c:pt>
                <c:pt idx="2">
                  <c:v>1883</c:v>
                </c:pt>
                <c:pt idx="3">
                  <c:v>2036</c:v>
                </c:pt>
                <c:pt idx="4">
                  <c:v>2245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B7-4A7E-8500-B540A665112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63957904"/>
        <c:axId val="363947920"/>
        <c:axId val="0"/>
      </c:bar3DChart>
      <c:catAx>
        <c:axId val="3639579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947920"/>
        <c:crosses val="autoZero"/>
        <c:auto val="1"/>
        <c:lblAlgn val="ctr"/>
        <c:lblOffset val="100"/>
        <c:noMultiLvlLbl val="0"/>
      </c:catAx>
      <c:valAx>
        <c:axId val="363947920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63957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Sales</a:t>
            </a:r>
            <a:r>
              <a:rPr lang="en-IN" baseline="0"/>
              <a:t> Revenue and its percent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percent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 Sales Revenues(¥ Billion)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Lit>
              <c:formatCode>General</c:formatCode>
              <c:ptCount val="5"/>
              <c:pt idx="0">
                <c:v>2017</c:v>
              </c:pt>
              <c:pt idx="1">
                <c:v>2018</c:v>
              </c:pt>
              <c:pt idx="2">
                <c:v>2019</c:v>
              </c:pt>
              <c:pt idx="3">
                <c:v>2020</c:v>
              </c:pt>
              <c:pt idx="4">
                <c:v>2021</c:v>
              </c:pt>
            </c:numLit>
          </c:cat>
          <c:val>
            <c:numRef>
              <c:f>Sheet1!$B$2:$B$6</c:f>
              <c:numCache>
                <c:formatCode>General</c:formatCode>
                <c:ptCount val="5"/>
                <c:pt idx="0">
                  <c:v>27597</c:v>
                </c:pt>
                <c:pt idx="1">
                  <c:v>29380</c:v>
                </c:pt>
                <c:pt idx="2">
                  <c:v>30226</c:v>
                </c:pt>
                <c:pt idx="3">
                  <c:v>29866</c:v>
                </c:pt>
                <c:pt idx="4">
                  <c:v>27214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E4-410F-9502-2EC10EA50678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% of sales revenues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Lit>
              <c:formatCode>General</c:formatCode>
              <c:ptCount val="5"/>
              <c:pt idx="0">
                <c:v>2017</c:v>
              </c:pt>
              <c:pt idx="1">
                <c:v>2018</c:v>
              </c:pt>
              <c:pt idx="2">
                <c:v>2019</c:v>
              </c:pt>
              <c:pt idx="3">
                <c:v>2020</c:v>
              </c:pt>
              <c:pt idx="4">
                <c:v>2021</c:v>
              </c:pt>
            </c:numLit>
          </c:cat>
          <c:val>
            <c:numRef>
              <c:f>Sheet1!$C$2:$C$6</c:f>
              <c:numCache>
                <c:formatCode>General</c:formatCode>
                <c:ptCount val="5"/>
                <c:pt idx="0">
                  <c:v>7.2</c:v>
                </c:pt>
                <c:pt idx="1">
                  <c:v>8.1999999999999993</c:v>
                </c:pt>
                <c:pt idx="2">
                  <c:v>8.1999999999999993</c:v>
                </c:pt>
                <c:pt idx="3">
                  <c:v>8</c:v>
                </c:pt>
                <c:pt idx="4">
                  <c:v>8.1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E4-410F-9502-2EC10EA506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10432704"/>
        <c:axId val="1010434784"/>
        <c:axId val="0"/>
      </c:bar3DChart>
      <c:catAx>
        <c:axId val="1010432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0434784"/>
        <c:crosses val="autoZero"/>
        <c:auto val="1"/>
        <c:lblAlgn val="ctr"/>
        <c:lblOffset val="100"/>
        <c:noMultiLvlLbl val="0"/>
      </c:catAx>
      <c:valAx>
        <c:axId val="101043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0432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1378446</xdr:colOff>
      <xdr:row>25</xdr:row>
      <xdr:rowOff>38182</xdr:rowOff>
    </xdr:from>
    <xdr:to>
      <xdr:col>12</xdr:col>
      <xdr:colOff>412751</xdr:colOff>
      <xdr:row>40</xdr:row>
      <xdr:rowOff>59953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1B47C28-F9E9-B9EF-AD6C-0057C36617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753343</xdr:colOff>
      <xdr:row>25</xdr:row>
      <xdr:rowOff>27460</xdr:rowOff>
    </xdr:from>
    <xdr:to>
      <xdr:col>8</xdr:col>
      <xdr:colOff>99375</xdr:colOff>
      <xdr:row>40</xdr:row>
      <xdr:rowOff>52531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7F9CAEB-47D6-4CD4-86F5-C9105CE49D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838284</xdr:colOff>
      <xdr:row>25</xdr:row>
      <xdr:rowOff>23339</xdr:rowOff>
    </xdr:from>
    <xdr:to>
      <xdr:col>3</xdr:col>
      <xdr:colOff>1362777</xdr:colOff>
      <xdr:row>40</xdr:row>
      <xdr:rowOff>45110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73AF359-7EDB-D027-CCA7-D0CBB532B1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1027545</xdr:colOff>
      <xdr:row>2</xdr:row>
      <xdr:rowOff>19627</xdr:rowOff>
    </xdr:from>
    <xdr:to>
      <xdr:col>17</xdr:col>
      <xdr:colOff>392545</xdr:colOff>
      <xdr:row>16</xdr:row>
      <xdr:rowOff>176646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FF146AB-79B4-3B62-A952-F098F089F5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C59A2-AF7A-46D4-AF99-40256E4DFEE4}">
  <dimension ref="A1:J24"/>
  <sheetViews>
    <sheetView tabSelected="1" zoomScale="40" zoomScaleNormal="40" workbookViewId="0">
      <selection activeCell="P29" sqref="P29"/>
    </sheetView>
  </sheetViews>
  <sheetFormatPr defaultRowHeight="14.5" x14ac:dyDescent="0.35"/>
  <cols>
    <col min="1" max="1" width="16.7265625" customWidth="1"/>
    <col min="2" max="2" width="23.6328125" customWidth="1"/>
    <col min="3" max="3" width="17.26953125" customWidth="1"/>
    <col min="4" max="4" width="24.36328125" customWidth="1"/>
    <col min="5" max="5" width="18.36328125" customWidth="1"/>
    <col min="6" max="6" width="18" customWidth="1"/>
    <col min="7" max="7" width="17.90625" customWidth="1"/>
    <col min="8" max="8" width="25.36328125" customWidth="1"/>
    <col min="9" max="9" width="22.26953125" customWidth="1"/>
    <col min="10" max="10" width="26.54296875" customWidth="1"/>
    <col min="11" max="11" width="22" customWidth="1"/>
  </cols>
  <sheetData>
    <row r="1" spans="1:10" x14ac:dyDescent="0.35">
      <c r="A1" t="s">
        <v>0</v>
      </c>
      <c r="B1" s="1" t="s">
        <v>2</v>
      </c>
      <c r="C1" t="s">
        <v>1</v>
      </c>
      <c r="D1" t="s">
        <v>3</v>
      </c>
      <c r="E1" t="s">
        <v>4</v>
      </c>
      <c r="F1" t="s">
        <v>5</v>
      </c>
      <c r="G1" t="s">
        <v>20</v>
      </c>
      <c r="H1" t="s">
        <v>6</v>
      </c>
      <c r="I1" t="s">
        <v>21</v>
      </c>
      <c r="J1" t="s">
        <v>22</v>
      </c>
    </row>
    <row r="2" spans="1:10" x14ac:dyDescent="0.35">
      <c r="A2">
        <v>2017</v>
      </c>
      <c r="B2">
        <v>27597</v>
      </c>
      <c r="C2">
        <v>7.2</v>
      </c>
      <c r="D2">
        <v>1994</v>
      </c>
      <c r="E2">
        <v>1831</v>
      </c>
      <c r="F2">
        <v>10.6</v>
      </c>
      <c r="G2">
        <v>1038</v>
      </c>
      <c r="H2">
        <v>1212</v>
      </c>
      <c r="I2">
        <v>8975</v>
      </c>
      <c r="J2">
        <v>8971</v>
      </c>
    </row>
    <row r="3" spans="1:10" x14ac:dyDescent="0.35">
      <c r="A3">
        <v>2018</v>
      </c>
      <c r="B3">
        <v>29380</v>
      </c>
      <c r="C3">
        <v>8.1999999999999993</v>
      </c>
      <c r="D3">
        <v>2400</v>
      </c>
      <c r="E3">
        <v>2494</v>
      </c>
      <c r="F3">
        <v>13.7</v>
      </c>
      <c r="G3">
        <v>1064</v>
      </c>
      <c r="H3">
        <v>1303</v>
      </c>
      <c r="I3">
        <v>8964</v>
      </c>
      <c r="J3">
        <v>8964</v>
      </c>
    </row>
    <row r="4" spans="1:10" x14ac:dyDescent="0.35">
      <c r="A4">
        <v>2019</v>
      </c>
      <c r="B4">
        <v>30226</v>
      </c>
      <c r="C4">
        <v>8.1999999999999993</v>
      </c>
      <c r="D4">
        <v>2468</v>
      </c>
      <c r="E4">
        <v>1883</v>
      </c>
      <c r="F4">
        <v>9.8000000000000007</v>
      </c>
      <c r="G4">
        <v>1049</v>
      </c>
      <c r="H4">
        <v>1466</v>
      </c>
      <c r="I4">
        <v>8985</v>
      </c>
      <c r="J4">
        <v>8977</v>
      </c>
    </row>
    <row r="5" spans="1:10" x14ac:dyDescent="0.35">
      <c r="A5">
        <v>2020</v>
      </c>
      <c r="B5">
        <v>29866</v>
      </c>
      <c r="C5">
        <v>8</v>
      </c>
      <c r="D5">
        <v>2399</v>
      </c>
      <c r="E5">
        <v>2036</v>
      </c>
      <c r="F5">
        <v>10</v>
      </c>
      <c r="G5">
        <v>1110</v>
      </c>
      <c r="H5">
        <v>1372</v>
      </c>
      <c r="I5">
        <v>8820</v>
      </c>
      <c r="J5">
        <v>8955</v>
      </c>
    </row>
    <row r="6" spans="1:10" x14ac:dyDescent="0.35">
      <c r="A6">
        <v>2021</v>
      </c>
      <c r="B6">
        <v>27214</v>
      </c>
      <c r="C6">
        <v>8.1</v>
      </c>
      <c r="D6">
        <v>2197</v>
      </c>
      <c r="E6">
        <v>2245</v>
      </c>
      <c r="F6">
        <v>10.199999999999999</v>
      </c>
      <c r="G6">
        <v>1090</v>
      </c>
      <c r="H6">
        <v>1293</v>
      </c>
      <c r="I6">
        <v>7553</v>
      </c>
      <c r="J6">
        <v>7646</v>
      </c>
    </row>
    <row r="8" spans="1:10" x14ac:dyDescent="0.35">
      <c r="A8" t="s">
        <v>7</v>
      </c>
      <c r="B8">
        <f>AVERAGE(B2:B6)</f>
        <v>28856.6</v>
      </c>
      <c r="C8">
        <f t="shared" ref="C8:J8" si="0">AVERAGE(C2:C6)</f>
        <v>7.9399999999999995</v>
      </c>
      <c r="D8">
        <f t="shared" si="0"/>
        <v>2291.6</v>
      </c>
      <c r="E8">
        <f t="shared" si="0"/>
        <v>2097.8000000000002</v>
      </c>
      <c r="F8">
        <f t="shared" si="0"/>
        <v>10.86</v>
      </c>
      <c r="G8">
        <f t="shared" si="0"/>
        <v>1070.2</v>
      </c>
      <c r="H8">
        <f t="shared" si="0"/>
        <v>1329.2</v>
      </c>
      <c r="I8">
        <f t="shared" si="0"/>
        <v>8659.4</v>
      </c>
      <c r="J8">
        <f t="shared" si="0"/>
        <v>8702.6</v>
      </c>
    </row>
    <row r="9" spans="1:10" x14ac:dyDescent="0.35">
      <c r="A9" t="s">
        <v>9</v>
      </c>
      <c r="B9">
        <f>_xlfn.STDEV.S(B2:B6)</f>
        <v>1364.9926007125459</v>
      </c>
      <c r="C9">
        <f t="shared" ref="C9:J9" si="1">_xlfn.STDEV.S(C2:C6)</f>
        <v>0.42190046219457938</v>
      </c>
      <c r="D9">
        <f t="shared" si="1"/>
        <v>194.88278528387261</v>
      </c>
      <c r="E9">
        <f t="shared" si="1"/>
        <v>273.76212301923761</v>
      </c>
      <c r="F9">
        <f t="shared" si="1"/>
        <v>1.6149303390549092</v>
      </c>
      <c r="G9">
        <f t="shared" si="1"/>
        <v>29.583779339360952</v>
      </c>
      <c r="H9">
        <f t="shared" si="1"/>
        <v>95.234972567854513</v>
      </c>
      <c r="I9">
        <f t="shared" si="1"/>
        <v>622.15617010522374</v>
      </c>
      <c r="J9">
        <f t="shared" si="1"/>
        <v>590.71422870961896</v>
      </c>
    </row>
    <row r="10" spans="1:10" x14ac:dyDescent="0.35">
      <c r="A10" t="s">
        <v>10</v>
      </c>
      <c r="B10">
        <f>MIN(B2:B6)</f>
        <v>27214</v>
      </c>
      <c r="C10">
        <f t="shared" ref="C10:J10" si="2">MIN(C2:C6)</f>
        <v>7.2</v>
      </c>
      <c r="D10">
        <f t="shared" si="2"/>
        <v>1994</v>
      </c>
      <c r="E10">
        <f t="shared" si="2"/>
        <v>1831</v>
      </c>
      <c r="F10">
        <f t="shared" si="2"/>
        <v>9.8000000000000007</v>
      </c>
      <c r="G10">
        <f t="shared" si="2"/>
        <v>1038</v>
      </c>
      <c r="H10">
        <f t="shared" si="2"/>
        <v>1212</v>
      </c>
      <c r="I10">
        <f t="shared" si="2"/>
        <v>7553</v>
      </c>
      <c r="J10">
        <f t="shared" si="2"/>
        <v>7646</v>
      </c>
    </row>
    <row r="11" spans="1:10" x14ac:dyDescent="0.35">
      <c r="A11" t="s">
        <v>11</v>
      </c>
      <c r="B11">
        <f>MAX(B2:B6)</f>
        <v>30226</v>
      </c>
      <c r="C11">
        <f t="shared" ref="C11:J11" si="3">MAX(C2:C6)</f>
        <v>8.1999999999999993</v>
      </c>
      <c r="D11">
        <f t="shared" si="3"/>
        <v>2468</v>
      </c>
      <c r="E11">
        <f t="shared" si="3"/>
        <v>2494</v>
      </c>
      <c r="F11">
        <f t="shared" si="3"/>
        <v>13.7</v>
      </c>
      <c r="G11">
        <f t="shared" si="3"/>
        <v>1110</v>
      </c>
      <c r="H11">
        <f t="shared" si="3"/>
        <v>1466</v>
      </c>
      <c r="I11">
        <f t="shared" si="3"/>
        <v>8985</v>
      </c>
      <c r="J11">
        <f t="shared" si="3"/>
        <v>8977</v>
      </c>
    </row>
    <row r="12" spans="1:10" x14ac:dyDescent="0.35">
      <c r="A12" t="s">
        <v>8</v>
      </c>
      <c r="B12">
        <f>MEDIAN(B2:B6)</f>
        <v>29380</v>
      </c>
      <c r="C12">
        <f t="shared" ref="C12:J12" si="4">MEDIAN(C2:C6)</f>
        <v>8.1</v>
      </c>
      <c r="D12">
        <f t="shared" si="4"/>
        <v>2399</v>
      </c>
      <c r="E12">
        <f t="shared" si="4"/>
        <v>2036</v>
      </c>
      <c r="F12">
        <f t="shared" si="4"/>
        <v>10.199999999999999</v>
      </c>
      <c r="G12">
        <f t="shared" si="4"/>
        <v>1064</v>
      </c>
      <c r="H12">
        <f t="shared" si="4"/>
        <v>1303</v>
      </c>
      <c r="I12">
        <f t="shared" si="4"/>
        <v>8964</v>
      </c>
      <c r="J12">
        <f t="shared" si="4"/>
        <v>8964</v>
      </c>
    </row>
    <row r="13" spans="1:10" x14ac:dyDescent="0.35">
      <c r="A13" t="s">
        <v>12</v>
      </c>
      <c r="B13">
        <f>QUARTILE(B2:B6,1)</f>
        <v>27597</v>
      </c>
      <c r="C13">
        <f t="shared" ref="C13:J13" si="5">QUARTILE(C2:C6,1)</f>
        <v>8</v>
      </c>
      <c r="D13">
        <f t="shared" si="5"/>
        <v>2197</v>
      </c>
      <c r="E13">
        <f t="shared" si="5"/>
        <v>1883</v>
      </c>
      <c r="F13">
        <f t="shared" si="5"/>
        <v>10</v>
      </c>
      <c r="G13">
        <f t="shared" si="5"/>
        <v>1049</v>
      </c>
      <c r="H13">
        <f t="shared" si="5"/>
        <v>1293</v>
      </c>
      <c r="I13">
        <f t="shared" si="5"/>
        <v>8820</v>
      </c>
      <c r="J13">
        <f t="shared" si="5"/>
        <v>8955</v>
      </c>
    </row>
    <row r="14" spans="1:10" x14ac:dyDescent="0.35">
      <c r="A14" t="s">
        <v>13</v>
      </c>
      <c r="B14">
        <f>QUARTILE(B2:B6,3)</f>
        <v>29866</v>
      </c>
      <c r="C14">
        <f t="shared" ref="C14:J14" si="6">QUARTILE(C2:C6,3)</f>
        <v>8.1999999999999993</v>
      </c>
      <c r="D14">
        <f t="shared" si="6"/>
        <v>2400</v>
      </c>
      <c r="E14">
        <f t="shared" si="6"/>
        <v>2245</v>
      </c>
      <c r="F14">
        <f t="shared" si="6"/>
        <v>10.6</v>
      </c>
      <c r="G14">
        <f t="shared" si="6"/>
        <v>1090</v>
      </c>
      <c r="H14">
        <f t="shared" si="6"/>
        <v>1372</v>
      </c>
      <c r="I14">
        <f t="shared" si="6"/>
        <v>8975</v>
      </c>
      <c r="J14">
        <f t="shared" si="6"/>
        <v>8971</v>
      </c>
    </row>
    <row r="15" spans="1:10" x14ac:dyDescent="0.35">
      <c r="A15" t="s">
        <v>19</v>
      </c>
      <c r="B15" t="e">
        <f t="shared" ref="B15:J15" si="7">MODE(B2:B6)</f>
        <v>#N/A</v>
      </c>
      <c r="C15">
        <f t="shared" si="7"/>
        <v>8.1999999999999993</v>
      </c>
      <c r="D15" t="e">
        <f t="shared" si="7"/>
        <v>#N/A</v>
      </c>
      <c r="E15" t="e">
        <f t="shared" si="7"/>
        <v>#N/A</v>
      </c>
      <c r="F15" t="e">
        <f t="shared" si="7"/>
        <v>#N/A</v>
      </c>
      <c r="G15" t="e">
        <f t="shared" si="7"/>
        <v>#N/A</v>
      </c>
      <c r="H15" t="e">
        <f t="shared" si="7"/>
        <v>#N/A</v>
      </c>
      <c r="I15" t="e">
        <f t="shared" si="7"/>
        <v>#N/A</v>
      </c>
      <c r="J15" t="e">
        <f t="shared" si="7"/>
        <v>#N/A</v>
      </c>
    </row>
    <row r="16" spans="1:10" x14ac:dyDescent="0.35">
      <c r="A16" t="s">
        <v>14</v>
      </c>
      <c r="B16">
        <f>MAX(B2:B6)-MIN(B2:B6)</f>
        <v>3012</v>
      </c>
      <c r="C16">
        <f t="shared" ref="C16:J16" si="8">MAX(C2:C6)-MIN(C2:C6)</f>
        <v>0.99999999999999911</v>
      </c>
      <c r="D16">
        <f t="shared" si="8"/>
        <v>474</v>
      </c>
      <c r="E16">
        <f t="shared" si="8"/>
        <v>663</v>
      </c>
      <c r="F16">
        <f t="shared" si="8"/>
        <v>3.8999999999999986</v>
      </c>
      <c r="G16">
        <f t="shared" si="8"/>
        <v>72</v>
      </c>
      <c r="H16">
        <f t="shared" si="8"/>
        <v>254</v>
      </c>
      <c r="I16">
        <f t="shared" si="8"/>
        <v>1432</v>
      </c>
      <c r="J16">
        <f t="shared" si="8"/>
        <v>1331</v>
      </c>
    </row>
    <row r="19" spans="1:10" x14ac:dyDescent="0.35">
      <c r="A19" t="s">
        <v>15</v>
      </c>
      <c r="B19">
        <f>PERCENTILE(B2:B6,0.1)</f>
        <v>27367.200000000001</v>
      </c>
      <c r="C19">
        <f t="shared" ref="C19:J19" si="9">PERCENTILE(C2:C6,0.1)</f>
        <v>7.52</v>
      </c>
      <c r="D19">
        <f t="shared" si="9"/>
        <v>2075.1999999999998</v>
      </c>
      <c r="E19">
        <f t="shared" si="9"/>
        <v>1851.8</v>
      </c>
      <c r="F19">
        <f t="shared" si="9"/>
        <v>9.8800000000000008</v>
      </c>
      <c r="G19">
        <f t="shared" si="9"/>
        <v>1042.4000000000001</v>
      </c>
      <c r="H19">
        <f t="shared" si="9"/>
        <v>1244.4000000000001</v>
      </c>
      <c r="I19">
        <f t="shared" si="9"/>
        <v>8059.8</v>
      </c>
      <c r="J19">
        <f t="shared" si="9"/>
        <v>8169.6</v>
      </c>
    </row>
    <row r="20" spans="1:10" x14ac:dyDescent="0.35">
      <c r="A20" t="s">
        <v>16</v>
      </c>
      <c r="B20">
        <f>PERCENTILE(B2:B6,0.5)</f>
        <v>29380</v>
      </c>
      <c r="C20">
        <f t="shared" ref="C20:J20" si="10">PERCENTILE(C2:C6,0.5)</f>
        <v>8.1</v>
      </c>
      <c r="D20">
        <f t="shared" si="10"/>
        <v>2399</v>
      </c>
      <c r="E20">
        <f t="shared" si="10"/>
        <v>2036</v>
      </c>
      <c r="F20">
        <f t="shared" si="10"/>
        <v>10.199999999999999</v>
      </c>
      <c r="G20">
        <f t="shared" si="10"/>
        <v>1064</v>
      </c>
      <c r="H20">
        <f t="shared" si="10"/>
        <v>1303</v>
      </c>
      <c r="I20">
        <f t="shared" si="10"/>
        <v>8964</v>
      </c>
      <c r="J20">
        <f t="shared" si="10"/>
        <v>8964</v>
      </c>
    </row>
    <row r="23" spans="1:10" x14ac:dyDescent="0.35">
      <c r="A23" t="s">
        <v>17</v>
      </c>
      <c r="B23">
        <f>SKEW(B2:B6)</f>
        <v>-0.44080574876881323</v>
      </c>
      <c r="C23">
        <f t="shared" ref="C23:J23" si="11">SKEW(C2:C6)</f>
        <v>-2.0293406905205762</v>
      </c>
      <c r="D23">
        <f t="shared" si="11"/>
        <v>-1.0809804607120783</v>
      </c>
      <c r="E23">
        <f t="shared" si="11"/>
        <v>0.73605919191075764</v>
      </c>
      <c r="F23">
        <f t="shared" si="11"/>
        <v>2.0551846609631674</v>
      </c>
      <c r="G23">
        <f t="shared" si="11"/>
        <v>0.44503410214730832</v>
      </c>
      <c r="H23">
        <f t="shared" si="11"/>
        <v>0.46466220273662429</v>
      </c>
      <c r="I23">
        <f t="shared" si="11"/>
        <v>-2.1731206078901351</v>
      </c>
      <c r="J23">
        <f t="shared" si="11"/>
        <v>-2.2349926765991475</v>
      </c>
    </row>
    <row r="24" spans="1:10" x14ac:dyDescent="0.35">
      <c r="A24" t="s">
        <v>18</v>
      </c>
      <c r="B24">
        <f>KURT(B2:B6)</f>
        <v>-2.8052572646350322</v>
      </c>
      <c r="C24">
        <f t="shared" ref="C24:J24" si="12">KURT(C2:C6)</f>
        <v>4.2172705466481446</v>
      </c>
      <c r="D24">
        <f t="shared" si="12"/>
        <v>-5.9068322212137758E-2</v>
      </c>
      <c r="E24">
        <f t="shared" si="12"/>
        <v>-0.80719325250497054</v>
      </c>
      <c r="F24">
        <f t="shared" si="12"/>
        <v>4.3237684190221621</v>
      </c>
      <c r="G24">
        <f t="shared" si="12"/>
        <v>-1.5680195010009772</v>
      </c>
      <c r="H24">
        <f t="shared" si="12"/>
        <v>0.27321536297273141</v>
      </c>
      <c r="I24">
        <f t="shared" si="12"/>
        <v>4.7553708901344098</v>
      </c>
      <c r="J24">
        <f t="shared" si="12"/>
        <v>4.9961443520185345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nowneesh thiru</dc:creator>
  <cp:lastModifiedBy>nowneesh thiru</cp:lastModifiedBy>
  <dcterms:created xsi:type="dcterms:W3CDTF">2022-09-07T15:20:36Z</dcterms:created>
  <dcterms:modified xsi:type="dcterms:W3CDTF">2022-09-10T09:17:19Z</dcterms:modified>
</cp:coreProperties>
</file>