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7590" tabRatio="778"/>
  </bookViews>
  <sheets>
    <sheet name="StudentList" sheetId="1" r:id="rId1"/>
    <sheet name="CourseList" sheetId="11" r:id="rId2"/>
    <sheet name="CourseTeacher" sheetId="2" r:id="rId3"/>
    <sheet name="Term-1" sheetId="29" r:id="rId4"/>
    <sheet name="Term-2" sheetId="30" r:id="rId5"/>
    <sheet name="Term-3" sheetId="31" r:id="rId6"/>
    <sheet name="tebulation-1" sheetId="36" r:id="rId7"/>
    <sheet name="tebulation-2" sheetId="34" r:id="rId8"/>
    <sheet name="tebulation-3" sheetId="35" r:id="rId9"/>
  </sheets>
  <definedNames>
    <definedName name="_xlnm.Print_Area" localSheetId="2">CourseTeacher!$A:$E</definedName>
    <definedName name="_xlnm.Print_Area" localSheetId="0">StudentList!$A:$E</definedName>
    <definedName name="temp" localSheetId="1">CourseList!$B$1:$E$14</definedName>
    <definedName name="temp" localSheetId="2">CourseTeacher!#REF!</definedName>
    <definedName name="temp_1" localSheetId="1">CourseList!#REF!</definedName>
    <definedName name="temp_1" localSheetId="2">CourseTeacher!$B$1:$E$13</definedName>
  </definedNames>
  <calcPr calcId="124519" fullCalcOnLoad="1"/>
</workbook>
</file>

<file path=xl/calcChain.xml><?xml version="1.0" encoding="utf-8"?>
<calcChain xmlns="http://schemas.openxmlformats.org/spreadsheetml/2006/main">
  <c r="W4" i="36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AB4" i="35"/>
  <c r="AF5" i="31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"/>
  <c r="AB5" i="35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D5"/>
  <c r="Q5" s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"/>
  <c r="C5" i="3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M3" i="35"/>
  <c r="J3"/>
  <c r="G3"/>
  <c r="D3"/>
  <c r="D2"/>
  <c r="G2"/>
  <c r="J2"/>
  <c r="M2"/>
  <c r="Y5" i="29"/>
  <c r="Z5"/>
  <c r="J5" i="36"/>
  <c r="Y6" i="29"/>
  <c r="Z6"/>
  <c r="J6" i="36"/>
  <c r="Y7" i="29"/>
  <c r="Z7"/>
  <c r="J7" i="36"/>
  <c r="Y8" i="29"/>
  <c r="Z8"/>
  <c r="J8" i="36"/>
  <c r="Y9" i="29"/>
  <c r="Z9"/>
  <c r="J9" i="36"/>
  <c r="Y10" i="29"/>
  <c r="Z10"/>
  <c r="J10" i="36"/>
  <c r="Y11" i="29"/>
  <c r="Z11"/>
  <c r="J11" i="36"/>
  <c r="Y12" i="29"/>
  <c r="Z12"/>
  <c r="J12" i="36"/>
  <c r="Y13" i="29"/>
  <c r="Z13"/>
  <c r="J13" i="36"/>
  <c r="Y14" i="29"/>
  <c r="Z14"/>
  <c r="J14" i="36"/>
  <c r="Y15" i="29"/>
  <c r="Z15"/>
  <c r="J15" i="36"/>
  <c r="Y16" i="29"/>
  <c r="Z16"/>
  <c r="J16" i="36"/>
  <c r="Y17" i="29"/>
  <c r="Z17"/>
  <c r="J17" i="36"/>
  <c r="Y18" i="29"/>
  <c r="Z18"/>
  <c r="J18" i="36"/>
  <c r="Y19" i="29"/>
  <c r="Z19"/>
  <c r="J19" i="36"/>
  <c r="Y20" i="29"/>
  <c r="Z20"/>
  <c r="J20" i="36"/>
  <c r="Y21" i="29"/>
  <c r="Z21"/>
  <c r="J21" i="36"/>
  <c r="Y22" i="29"/>
  <c r="Z22"/>
  <c r="J22" i="36"/>
  <c r="Y23" i="29"/>
  <c r="Z23"/>
  <c r="J23" i="36"/>
  <c r="Y24" i="29"/>
  <c r="Z24"/>
  <c r="J24" i="36"/>
  <c r="Y25" i="29"/>
  <c r="Z25"/>
  <c r="J25" i="36"/>
  <c r="Y26" i="29"/>
  <c r="Z26"/>
  <c r="J26" i="36"/>
  <c r="Y27" i="29"/>
  <c r="Z27"/>
  <c r="J27" i="36"/>
  <c r="Y28" i="29"/>
  <c r="Z28"/>
  <c r="J28" i="36"/>
  <c r="Y29" i="29"/>
  <c r="Z29"/>
  <c r="J29" i="36"/>
  <c r="Y30" i="29"/>
  <c r="Z30"/>
  <c r="J30" i="36"/>
  <c r="Y31" i="29"/>
  <c r="Z31"/>
  <c r="J31" i="36"/>
  <c r="Y32" i="29"/>
  <c r="Z32"/>
  <c r="J32" i="36"/>
  <c r="Y33" i="29"/>
  <c r="Z33"/>
  <c r="J33" i="36"/>
  <c r="Y34" i="29"/>
  <c r="Z34"/>
  <c r="J34" i="36"/>
  <c r="Y35" i="29"/>
  <c r="Z35"/>
  <c r="J35" i="36"/>
  <c r="Y36" i="29"/>
  <c r="Z36"/>
  <c r="J36" i="36"/>
  <c r="Y37" i="29"/>
  <c r="Z37"/>
  <c r="J37" i="36"/>
  <c r="Y38" i="29"/>
  <c r="Z38"/>
  <c r="J38" i="36"/>
  <c r="Y39" i="29"/>
  <c r="Z39"/>
  <c r="J39" i="36"/>
  <c r="Y40" i="29"/>
  <c r="Z40"/>
  <c r="J40" i="36"/>
  <c r="Y41" i="29"/>
  <c r="Z41"/>
  <c r="J41" i="36"/>
  <c r="Y42" i="29"/>
  <c r="Z42"/>
  <c r="J42" i="36"/>
  <c r="Y43" i="29"/>
  <c r="Z43"/>
  <c r="J43" i="36"/>
  <c r="Y44" i="29"/>
  <c r="Z44"/>
  <c r="J44" i="36"/>
  <c r="Y45" i="29"/>
  <c r="Z45"/>
  <c r="J45" i="36"/>
  <c r="Y46" i="29"/>
  <c r="Z46"/>
  <c r="J46" i="36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AD5" i="31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"/>
  <c r="AF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"/>
  <c r="X4"/>
  <c r="P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"/>
  <c r="F5"/>
  <c r="H5"/>
  <c r="F6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F26"/>
  <c r="H26"/>
  <c r="F27"/>
  <c r="H27"/>
  <c r="F28"/>
  <c r="H28"/>
  <c r="F29"/>
  <c r="H29"/>
  <c r="F30"/>
  <c r="H30"/>
  <c r="F31"/>
  <c r="H31"/>
  <c r="F32"/>
  <c r="H32"/>
  <c r="F33"/>
  <c r="H33"/>
  <c r="F34"/>
  <c r="H34"/>
  <c r="F35"/>
  <c r="H35"/>
  <c r="F36"/>
  <c r="H36"/>
  <c r="F37"/>
  <c r="H37"/>
  <c r="F38"/>
  <c r="H38"/>
  <c r="F39"/>
  <c r="H39"/>
  <c r="F40"/>
  <c r="H40"/>
  <c r="F41"/>
  <c r="H41"/>
  <c r="F42"/>
  <c r="H42"/>
  <c r="F43"/>
  <c r="H43"/>
  <c r="F44"/>
  <c r="H44"/>
  <c r="F45"/>
  <c r="H45"/>
  <c r="F46"/>
  <c r="H46"/>
  <c r="F4"/>
  <c r="H4"/>
  <c r="AD5" i="30"/>
  <c r="AF5"/>
  <c r="AD6"/>
  <c r="AF6"/>
  <c r="AD7"/>
  <c r="AF7"/>
  <c r="AD8"/>
  <c r="AF8"/>
  <c r="AD9"/>
  <c r="AF9"/>
  <c r="AD10"/>
  <c r="AF10"/>
  <c r="AD11"/>
  <c r="AF11"/>
  <c r="AD12"/>
  <c r="AF12"/>
  <c r="AD13"/>
  <c r="AF13"/>
  <c r="AD14"/>
  <c r="AF14"/>
  <c r="AD15"/>
  <c r="AF15"/>
  <c r="AD16"/>
  <c r="AF16"/>
  <c r="AD17"/>
  <c r="AF17"/>
  <c r="AD18"/>
  <c r="AF18"/>
  <c r="AD19"/>
  <c r="AF19"/>
  <c r="AD20"/>
  <c r="AF20"/>
  <c r="AD21"/>
  <c r="AF21"/>
  <c r="AD22"/>
  <c r="AF22"/>
  <c r="AD23"/>
  <c r="AF23"/>
  <c r="AD24"/>
  <c r="AF24"/>
  <c r="AD25"/>
  <c r="AF25"/>
  <c r="AD26"/>
  <c r="AF26"/>
  <c r="AD27"/>
  <c r="AF27"/>
  <c r="AD28"/>
  <c r="AF28"/>
  <c r="AD29"/>
  <c r="AF29"/>
  <c r="AD30"/>
  <c r="AF30"/>
  <c r="AD31"/>
  <c r="AF31"/>
  <c r="AD32"/>
  <c r="AF32"/>
  <c r="AD33"/>
  <c r="AF33"/>
  <c r="AD34"/>
  <c r="AF34"/>
  <c r="N34" i="34"/>
  <c r="AD35" i="30"/>
  <c r="AF35"/>
  <c r="N35" i="34"/>
  <c r="AD36" i="30"/>
  <c r="AF36"/>
  <c r="N36" i="34"/>
  <c r="AD37" i="30"/>
  <c r="AF37"/>
  <c r="N37" i="34"/>
  <c r="AD38" i="30"/>
  <c r="AF38"/>
  <c r="N38" i="34"/>
  <c r="AD39" i="30"/>
  <c r="AF39"/>
  <c r="N39" i="34"/>
  <c r="AD40" i="30"/>
  <c r="AF40"/>
  <c r="N40" i="34"/>
  <c r="AD41" i="30"/>
  <c r="AF41"/>
  <c r="N41" i="34"/>
  <c r="AD42" i="30"/>
  <c r="AF42"/>
  <c r="N42" i="34"/>
  <c r="AD43" i="30"/>
  <c r="AF43"/>
  <c r="N43" i="34"/>
  <c r="AD44" i="30"/>
  <c r="AF44"/>
  <c r="N44" i="34"/>
  <c r="AD45" i="30"/>
  <c r="AF45"/>
  <c r="N45" i="34"/>
  <c r="AD46" i="30"/>
  <c r="AF46"/>
  <c r="N46" i="34"/>
  <c r="AD4" i="30"/>
  <c r="AE4"/>
  <c r="V5"/>
  <c r="X5"/>
  <c r="K5" i="34"/>
  <c r="V6" i="30"/>
  <c r="W6"/>
  <c r="J6" i="34"/>
  <c r="V7" i="30"/>
  <c r="X7"/>
  <c r="K7" i="34"/>
  <c r="V8" i="30"/>
  <c r="W8"/>
  <c r="J8" i="34"/>
  <c r="V9" i="30"/>
  <c r="X9"/>
  <c r="K9" i="34"/>
  <c r="V10" i="30"/>
  <c r="W10"/>
  <c r="J10" i="34"/>
  <c r="V11" i="30"/>
  <c r="X11"/>
  <c r="K11" i="34"/>
  <c r="V12" i="30"/>
  <c r="W12"/>
  <c r="J12" i="34"/>
  <c r="V13" i="30"/>
  <c r="X13"/>
  <c r="K13" i="34"/>
  <c r="V14" i="30"/>
  <c r="W14"/>
  <c r="J14" i="34"/>
  <c r="V15" i="30"/>
  <c r="X15"/>
  <c r="K15" i="34"/>
  <c r="V16" i="30"/>
  <c r="W16"/>
  <c r="J16" i="34"/>
  <c r="V17" i="30"/>
  <c r="X17"/>
  <c r="K17" i="34"/>
  <c r="V18" i="30"/>
  <c r="W18"/>
  <c r="J18" i="34"/>
  <c r="V19" i="30"/>
  <c r="X19"/>
  <c r="K19" i="34"/>
  <c r="V20" i="30"/>
  <c r="W20"/>
  <c r="J20" i="34"/>
  <c r="V21" i="30"/>
  <c r="X21"/>
  <c r="K21" i="34"/>
  <c r="V22" i="30"/>
  <c r="W22"/>
  <c r="J22" i="34"/>
  <c r="V23" i="30"/>
  <c r="X23"/>
  <c r="K23" i="34"/>
  <c r="V24" i="30"/>
  <c r="W24"/>
  <c r="J24" i="34"/>
  <c r="V25" i="30"/>
  <c r="X25"/>
  <c r="K25" i="34"/>
  <c r="V26" i="30"/>
  <c r="W26"/>
  <c r="J26" i="34"/>
  <c r="V27" i="30"/>
  <c r="X27"/>
  <c r="K27" i="34"/>
  <c r="V28" i="30"/>
  <c r="W28"/>
  <c r="J28" i="34"/>
  <c r="V29" i="30"/>
  <c r="X29"/>
  <c r="K29" i="34"/>
  <c r="V30" i="30"/>
  <c r="W30"/>
  <c r="J30" i="34"/>
  <c r="V31" i="30"/>
  <c r="X31"/>
  <c r="K31" i="34"/>
  <c r="V32" i="30"/>
  <c r="W32"/>
  <c r="J32" i="34"/>
  <c r="V33" i="30"/>
  <c r="X33"/>
  <c r="K33" i="34"/>
  <c r="V34" i="30"/>
  <c r="W34"/>
  <c r="J34" i="34"/>
  <c r="V35" i="30"/>
  <c r="X35"/>
  <c r="K35" i="34"/>
  <c r="V36" i="30"/>
  <c r="W36"/>
  <c r="J36" i="34"/>
  <c r="V37" i="30"/>
  <c r="X37"/>
  <c r="K37" i="34"/>
  <c r="V38" i="30"/>
  <c r="W38"/>
  <c r="J38" i="34"/>
  <c r="V39" i="30"/>
  <c r="X39"/>
  <c r="K39" i="34"/>
  <c r="V40" i="30"/>
  <c r="W40"/>
  <c r="J40" i="34"/>
  <c r="V41" i="30"/>
  <c r="X41"/>
  <c r="K41" i="34"/>
  <c r="V42" i="30"/>
  <c r="W42"/>
  <c r="J42" i="34"/>
  <c r="V43" i="30"/>
  <c r="X43"/>
  <c r="K43" i="34"/>
  <c r="V44" i="30"/>
  <c r="W44"/>
  <c r="J44" i="34"/>
  <c r="V45" i="30"/>
  <c r="X45"/>
  <c r="K45" i="34"/>
  <c r="V46" i="30"/>
  <c r="W46"/>
  <c r="J46" i="34"/>
  <c r="V4" i="30"/>
  <c r="X4"/>
  <c r="F5"/>
  <c r="H5"/>
  <c r="E5" i="34"/>
  <c r="F6" i="30"/>
  <c r="H6"/>
  <c r="E6" i="34"/>
  <c r="F7" i="30"/>
  <c r="H7"/>
  <c r="E7" i="34"/>
  <c r="F8" i="30"/>
  <c r="H8"/>
  <c r="E8" i="34"/>
  <c r="F9" i="30"/>
  <c r="H9"/>
  <c r="E9" i="34"/>
  <c r="F10" i="30"/>
  <c r="H10"/>
  <c r="E10" i="34"/>
  <c r="F11" i="30"/>
  <c r="H11"/>
  <c r="E11" i="34"/>
  <c r="F12" i="30"/>
  <c r="H12"/>
  <c r="E12" i="34"/>
  <c r="F13" i="30"/>
  <c r="H13"/>
  <c r="E13" i="34"/>
  <c r="F14" i="30"/>
  <c r="H14"/>
  <c r="E14" i="34"/>
  <c r="F15" i="30"/>
  <c r="H15"/>
  <c r="E15" i="34"/>
  <c r="F16" i="30"/>
  <c r="H16"/>
  <c r="E16" i="34"/>
  <c r="F17" i="30"/>
  <c r="H17"/>
  <c r="E17" i="34"/>
  <c r="F18" i="30"/>
  <c r="H18"/>
  <c r="E18" i="34"/>
  <c r="F19" i="30"/>
  <c r="H19"/>
  <c r="E19" i="34"/>
  <c r="F20" i="30"/>
  <c r="H20"/>
  <c r="E20" i="34"/>
  <c r="F21" i="30"/>
  <c r="H21"/>
  <c r="E21" i="34"/>
  <c r="F22" i="30"/>
  <c r="H22"/>
  <c r="E22" i="34"/>
  <c r="F23" i="30"/>
  <c r="H23"/>
  <c r="E23" i="34"/>
  <c r="F24" i="30"/>
  <c r="H24"/>
  <c r="E24" i="34"/>
  <c r="F25" i="30"/>
  <c r="H25"/>
  <c r="E25" i="34"/>
  <c r="F26" i="30"/>
  <c r="H26"/>
  <c r="E26" i="34"/>
  <c r="F27" i="30"/>
  <c r="H27"/>
  <c r="E27" i="34"/>
  <c r="F28" i="30"/>
  <c r="H28"/>
  <c r="E28" i="34"/>
  <c r="F29" i="30"/>
  <c r="H29"/>
  <c r="E29" i="34"/>
  <c r="F30" i="30"/>
  <c r="H30"/>
  <c r="E30" i="34"/>
  <c r="F31" i="30"/>
  <c r="H31"/>
  <c r="E31" i="34"/>
  <c r="F32" i="30"/>
  <c r="H32"/>
  <c r="E32" i="34"/>
  <c r="F33" i="30"/>
  <c r="H33"/>
  <c r="E33" i="34"/>
  <c r="F34" i="30"/>
  <c r="H34"/>
  <c r="E34" i="34"/>
  <c r="F35" i="30"/>
  <c r="H35"/>
  <c r="E35" i="34"/>
  <c r="F36" i="30"/>
  <c r="H36"/>
  <c r="E36" i="34"/>
  <c r="F37" i="30"/>
  <c r="H37"/>
  <c r="E37" i="34"/>
  <c r="F38" i="30"/>
  <c r="H38"/>
  <c r="E38" i="34"/>
  <c r="F39" i="30"/>
  <c r="H39"/>
  <c r="E39" i="34"/>
  <c r="F40" i="30"/>
  <c r="H40"/>
  <c r="E40" i="34"/>
  <c r="F41" i="30"/>
  <c r="H41"/>
  <c r="E41" i="34"/>
  <c r="F42" i="30"/>
  <c r="H42"/>
  <c r="E42" i="34"/>
  <c r="F43" i="30"/>
  <c r="H43"/>
  <c r="E43" i="34"/>
  <c r="F44" i="30"/>
  <c r="H44"/>
  <c r="E44" i="34"/>
  <c r="F45" i="30"/>
  <c r="H45"/>
  <c r="E45" i="34"/>
  <c r="F46" i="30"/>
  <c r="H46"/>
  <c r="E46" i="34"/>
  <c r="N5" i="30"/>
  <c r="P5"/>
  <c r="H5" i="34"/>
  <c r="N6" i="30"/>
  <c r="O6"/>
  <c r="G6" i="34"/>
  <c r="N7" i="30"/>
  <c r="P7"/>
  <c r="H7" i="34"/>
  <c r="N8" i="30"/>
  <c r="O8"/>
  <c r="G8" i="34"/>
  <c r="N9" i="30"/>
  <c r="P9"/>
  <c r="H9" i="34"/>
  <c r="N10" i="30"/>
  <c r="O10"/>
  <c r="G10" i="34"/>
  <c r="N11" i="30"/>
  <c r="P11"/>
  <c r="H11" i="34"/>
  <c r="N12" i="30"/>
  <c r="O12"/>
  <c r="G12" i="34"/>
  <c r="N13" i="30"/>
  <c r="P13"/>
  <c r="H13" i="34"/>
  <c r="N14" i="30"/>
  <c r="O14"/>
  <c r="G14" i="34"/>
  <c r="N15" i="30"/>
  <c r="P15"/>
  <c r="H15" i="34"/>
  <c r="N16" i="30"/>
  <c r="O16"/>
  <c r="G16" i="34"/>
  <c r="N17" i="30"/>
  <c r="P17"/>
  <c r="H17" i="34"/>
  <c r="N18" i="30"/>
  <c r="O18"/>
  <c r="G18" i="34"/>
  <c r="N19" i="30"/>
  <c r="P19"/>
  <c r="H19" i="34"/>
  <c r="N20" i="30"/>
  <c r="O20"/>
  <c r="G20" i="34"/>
  <c r="N21" i="30"/>
  <c r="P21"/>
  <c r="H21" i="34"/>
  <c r="N22" i="30"/>
  <c r="O22"/>
  <c r="G22" i="34"/>
  <c r="N23" i="30"/>
  <c r="P23"/>
  <c r="H23" i="34"/>
  <c r="N24" i="30"/>
  <c r="O24"/>
  <c r="G24" i="34"/>
  <c r="N25" i="30"/>
  <c r="P25"/>
  <c r="H25" i="34"/>
  <c r="N26" i="30"/>
  <c r="O26"/>
  <c r="G26" i="34"/>
  <c r="N27" i="30"/>
  <c r="P27"/>
  <c r="H27" i="34"/>
  <c r="N28" i="30"/>
  <c r="O28"/>
  <c r="G28" i="34"/>
  <c r="N29" i="30"/>
  <c r="P29"/>
  <c r="H29" i="34"/>
  <c r="N30" i="30"/>
  <c r="O30"/>
  <c r="G30" i="34"/>
  <c r="N31" i="30"/>
  <c r="P31"/>
  <c r="H31" i="34"/>
  <c r="N32" i="30"/>
  <c r="O32"/>
  <c r="G32" i="34"/>
  <c r="N33" i="30"/>
  <c r="P33"/>
  <c r="H33" i="34"/>
  <c r="N34" i="30"/>
  <c r="O34"/>
  <c r="G34" i="34"/>
  <c r="N35" i="30"/>
  <c r="P35"/>
  <c r="H35" i="34"/>
  <c r="N36" i="30"/>
  <c r="O36"/>
  <c r="G36" i="34"/>
  <c r="N37" i="30"/>
  <c r="P37"/>
  <c r="H37" i="34"/>
  <c r="N38" i="30"/>
  <c r="O38"/>
  <c r="G38" i="34"/>
  <c r="N39" i="30"/>
  <c r="P39"/>
  <c r="H39" i="34"/>
  <c r="N40" i="30"/>
  <c r="O40"/>
  <c r="G40" i="34"/>
  <c r="N41" i="30"/>
  <c r="P41"/>
  <c r="H41" i="34"/>
  <c r="N42" i="30"/>
  <c r="O42"/>
  <c r="G42" i="34"/>
  <c r="N43" i="30"/>
  <c r="P43"/>
  <c r="H43" i="34"/>
  <c r="N44" i="30"/>
  <c r="O44"/>
  <c r="G44" i="34"/>
  <c r="N45" i="30"/>
  <c r="P45"/>
  <c r="H45" i="34"/>
  <c r="N46" i="30"/>
  <c r="O46"/>
  <c r="G46" i="34"/>
  <c r="N4" i="30"/>
  <c r="P4"/>
  <c r="F4"/>
  <c r="H4"/>
  <c r="Z5" i="31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Z5" i="30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AC5" i="29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"/>
  <c r="R5"/>
  <c r="G5" i="36"/>
  <c r="R6" i="29"/>
  <c r="G6" i="36"/>
  <c r="S7" i="29"/>
  <c r="H7" i="36"/>
  <c r="S8" i="29"/>
  <c r="H8" i="36"/>
  <c r="S9" i="29"/>
  <c r="H9" i="36"/>
  <c r="R10" i="29"/>
  <c r="G10" i="36"/>
  <c r="S11" i="29"/>
  <c r="H11" i="36"/>
  <c r="S12" i="29"/>
  <c r="H12" i="36"/>
  <c r="S13" i="29"/>
  <c r="H13" i="36"/>
  <c r="R14" i="29"/>
  <c r="G14" i="36"/>
  <c r="S14" i="29"/>
  <c r="H14" i="36"/>
  <c r="S15" i="29"/>
  <c r="H15" i="36"/>
  <c r="S16" i="29"/>
  <c r="H16" i="36"/>
  <c r="S17" i="29"/>
  <c r="H17" i="36"/>
  <c r="R18" i="29"/>
  <c r="G18" i="36"/>
  <c r="S18" i="29"/>
  <c r="H18" i="36"/>
  <c r="S19" i="29"/>
  <c r="H19" i="36"/>
  <c r="S20" i="29"/>
  <c r="H20" i="36"/>
  <c r="S21" i="29"/>
  <c r="H21" i="36"/>
  <c r="S22" i="29"/>
  <c r="H22" i="36"/>
  <c r="S23" i="29"/>
  <c r="H23" i="36"/>
  <c r="S24" i="29"/>
  <c r="H24" i="36"/>
  <c r="S25" i="29"/>
  <c r="H25" i="36"/>
  <c r="S26" i="29"/>
  <c r="H26" i="36"/>
  <c r="S27" i="29"/>
  <c r="H27" i="36"/>
  <c r="S28" i="29"/>
  <c r="H28" i="36"/>
  <c r="S29" i="29"/>
  <c r="H29" i="36"/>
  <c r="S30" i="29"/>
  <c r="H30" i="36"/>
  <c r="S31" i="29"/>
  <c r="H31" i="36"/>
  <c r="S32" i="29"/>
  <c r="H32" i="36"/>
  <c r="S33" i="29"/>
  <c r="H33" i="36"/>
  <c r="S34" i="29"/>
  <c r="H34" i="36"/>
  <c r="S35" i="29"/>
  <c r="H35" i="36"/>
  <c r="S36" i="29"/>
  <c r="H36" i="36"/>
  <c r="S37" i="29"/>
  <c r="H37" i="36"/>
  <c r="S38" i="29"/>
  <c r="H38" i="36"/>
  <c r="S39" i="29"/>
  <c r="H39" i="36"/>
  <c r="S40" i="29"/>
  <c r="H40" i="36"/>
  <c r="S41" i="29"/>
  <c r="H41" i="36"/>
  <c r="S42" i="29"/>
  <c r="H42" i="36"/>
  <c r="S43" i="29"/>
  <c r="H43" i="36"/>
  <c r="S44" i="29"/>
  <c r="H44" i="36"/>
  <c r="S45" i="29"/>
  <c r="H45" i="36"/>
  <c r="S46" i="29"/>
  <c r="H46" i="36"/>
  <c r="AA5" i="29"/>
  <c r="K5" i="36"/>
  <c r="AA6" i="29"/>
  <c r="K6" i="36"/>
  <c r="AA7" i="29"/>
  <c r="K7" i="36"/>
  <c r="AA8" i="29"/>
  <c r="K8" i="36"/>
  <c r="AA9" i="29"/>
  <c r="K9" i="36"/>
  <c r="AA10" i="29"/>
  <c r="K10" i="36"/>
  <c r="AA11" i="29"/>
  <c r="K11" i="36"/>
  <c r="AA12" i="29"/>
  <c r="K12" i="36"/>
  <c r="AA13" i="29"/>
  <c r="K13" i="36"/>
  <c r="AA14" i="29"/>
  <c r="K14" i="36"/>
  <c r="AA15" i="29"/>
  <c r="K15" i="36"/>
  <c r="AA16" i="29"/>
  <c r="K16" i="36"/>
  <c r="AA17" i="29"/>
  <c r="K17" i="36"/>
  <c r="AA19" i="29"/>
  <c r="K19" i="36"/>
  <c r="AA21" i="29"/>
  <c r="K21" i="36"/>
  <c r="AA23" i="29"/>
  <c r="K23" i="36"/>
  <c r="AA25" i="29"/>
  <c r="K25" i="36"/>
  <c r="AA26" i="29"/>
  <c r="K26" i="36"/>
  <c r="AA27" i="29"/>
  <c r="K27" i="36"/>
  <c r="AA28" i="29"/>
  <c r="K28" i="36"/>
  <c r="AA29" i="29"/>
  <c r="K29" i="36"/>
  <c r="AA30" i="29"/>
  <c r="K30" i="36"/>
  <c r="AA31" i="29"/>
  <c r="K31" i="36"/>
  <c r="AA32" i="29"/>
  <c r="K32" i="36"/>
  <c r="AA33" i="29"/>
  <c r="K33" i="36"/>
  <c r="AA35" i="29"/>
  <c r="K35" i="36"/>
  <c r="AA37" i="29"/>
  <c r="K37" i="36"/>
  <c r="AA39" i="29"/>
  <c r="K39" i="36"/>
  <c r="AA41" i="29"/>
  <c r="K41" i="36"/>
  <c r="AA43" i="29"/>
  <c r="K43" i="36"/>
  <c r="AA45" i="29"/>
  <c r="K45" i="36"/>
  <c r="AI10" i="29"/>
  <c r="N10" i="36"/>
  <c r="AI23" i="29"/>
  <c r="N23" i="36"/>
  <c r="F4" i="29"/>
  <c r="G4"/>
  <c r="D4" i="36"/>
  <c r="AI4" i="29"/>
  <c r="N4" i="36"/>
  <c r="Y4" i="29"/>
  <c r="Z4"/>
  <c r="J4" i="36"/>
  <c r="S4" i="29"/>
  <c r="H4" i="36"/>
  <c r="F5" i="29"/>
  <c r="H5"/>
  <c r="E5" i="36"/>
  <c r="F6" i="29"/>
  <c r="H6"/>
  <c r="E6" i="36"/>
  <c r="F7" i="29"/>
  <c r="H7"/>
  <c r="E7" i="36"/>
  <c r="F8" i="29"/>
  <c r="H8"/>
  <c r="E8" i="36"/>
  <c r="F9" i="29"/>
  <c r="H9"/>
  <c r="E9" i="36"/>
  <c r="F10" i="29"/>
  <c r="H10"/>
  <c r="E10" i="36"/>
  <c r="F11" i="29"/>
  <c r="H11"/>
  <c r="E11" i="36"/>
  <c r="F12" i="29"/>
  <c r="H12"/>
  <c r="E12" i="36"/>
  <c r="F13" i="29"/>
  <c r="H13"/>
  <c r="E13" i="36"/>
  <c r="F14" i="29"/>
  <c r="F15"/>
  <c r="H15"/>
  <c r="E15" i="36"/>
  <c r="F16" i="29"/>
  <c r="F17"/>
  <c r="H17"/>
  <c r="E17" i="36"/>
  <c r="F18" i="29"/>
  <c r="F19"/>
  <c r="H19"/>
  <c r="E19" i="36"/>
  <c r="F20" i="29"/>
  <c r="F21"/>
  <c r="H21"/>
  <c r="E21" i="36"/>
  <c r="F22" i="29"/>
  <c r="F23"/>
  <c r="G23"/>
  <c r="D23" i="36"/>
  <c r="F24" i="29"/>
  <c r="F25"/>
  <c r="G25"/>
  <c r="D25" i="36"/>
  <c r="F26" i="29"/>
  <c r="F27"/>
  <c r="G27"/>
  <c r="D27" i="36"/>
  <c r="F28" i="29"/>
  <c r="F29"/>
  <c r="G29"/>
  <c r="D29" i="36"/>
  <c r="F30" i="29"/>
  <c r="H30"/>
  <c r="E30" i="36"/>
  <c r="F31" i="29"/>
  <c r="G31"/>
  <c r="D31" i="36"/>
  <c r="F32" i="29"/>
  <c r="F33"/>
  <c r="H33"/>
  <c r="E33" i="36"/>
  <c r="F34" i="29"/>
  <c r="H34"/>
  <c r="E34" i="36"/>
  <c r="F35" i="29"/>
  <c r="H35"/>
  <c r="E35" i="36"/>
  <c r="F36" i="29"/>
  <c r="H36"/>
  <c r="E36" i="36"/>
  <c r="F37" i="29"/>
  <c r="H37"/>
  <c r="E37" i="36"/>
  <c r="F38" i="29"/>
  <c r="F39"/>
  <c r="H39"/>
  <c r="E39" i="36"/>
  <c r="F40" i="29"/>
  <c r="F41"/>
  <c r="H41"/>
  <c r="E41" i="36"/>
  <c r="F42" i="29"/>
  <c r="F43"/>
  <c r="H43"/>
  <c r="E43" i="36"/>
  <c r="F44" i="29"/>
  <c r="H44"/>
  <c r="E44" i="36"/>
  <c r="F45" i="29"/>
  <c r="H45"/>
  <c r="E45" i="36"/>
  <c r="F46" i="29"/>
  <c r="H46"/>
  <c r="E46" i="36"/>
  <c r="H4" i="29"/>
  <c r="G12" i="30"/>
  <c r="D12" i="34"/>
  <c r="G7" i="30"/>
  <c r="D7" i="34"/>
  <c r="R20" i="29"/>
  <c r="G20" i="36"/>
  <c r="R16" i="29"/>
  <c r="G16" i="36"/>
  <c r="R12" i="29"/>
  <c r="G12" i="36"/>
  <c r="R8" i="29"/>
  <c r="G8" i="36"/>
  <c r="G45" i="29"/>
  <c r="D45" i="36"/>
  <c r="H25" i="29"/>
  <c r="E25" i="36"/>
  <c r="H23" i="29"/>
  <c r="E23" i="36"/>
  <c r="R4" i="29"/>
  <c r="G4" i="36"/>
  <c r="R46" i="29"/>
  <c r="G46" i="36"/>
  <c r="R44" i="29"/>
  <c r="G44" i="36"/>
  <c r="R42" i="29"/>
  <c r="G42" i="36"/>
  <c r="R40" i="29"/>
  <c r="G40" i="36"/>
  <c r="R38" i="29"/>
  <c r="G38" i="36"/>
  <c r="R36" i="29"/>
  <c r="G36" i="36"/>
  <c r="R34" i="29"/>
  <c r="G34" i="36"/>
  <c r="R32" i="29"/>
  <c r="G32" i="36"/>
  <c r="R30" i="29"/>
  <c r="G30" i="36"/>
  <c r="R28" i="29"/>
  <c r="G28" i="36"/>
  <c r="R26" i="29"/>
  <c r="G26" i="36"/>
  <c r="R24" i="29"/>
  <c r="G24" i="36"/>
  <c r="R21" i="29"/>
  <c r="G21" i="36"/>
  <c r="R19" i="29"/>
  <c r="G19" i="36"/>
  <c r="R17" i="29"/>
  <c r="G17" i="36"/>
  <c r="R15" i="29"/>
  <c r="G15" i="36"/>
  <c r="R13" i="29"/>
  <c r="G13" i="36"/>
  <c r="R11" i="29"/>
  <c r="G11" i="36"/>
  <c r="R9" i="29"/>
  <c r="G9" i="36"/>
  <c r="R7" i="29"/>
  <c r="G7" i="36"/>
  <c r="G21" i="29"/>
  <c r="D21" i="36"/>
  <c r="G19" i="29"/>
  <c r="D19" i="36"/>
  <c r="G17" i="29"/>
  <c r="D17" i="36"/>
  <c r="G15" i="29"/>
  <c r="D15" i="36"/>
  <c r="G13" i="29"/>
  <c r="D13" i="36"/>
  <c r="G11" i="29"/>
  <c r="D11" i="36"/>
  <c r="G9" i="29"/>
  <c r="D9" i="36"/>
  <c r="G5" i="29"/>
  <c r="D5" i="36"/>
  <c r="R45" i="29"/>
  <c r="G45" i="36"/>
  <c r="R43" i="29"/>
  <c r="G43" i="36"/>
  <c r="R41" i="29"/>
  <c r="G41" i="36"/>
  <c r="R39" i="29"/>
  <c r="G39" i="36"/>
  <c r="R37" i="29"/>
  <c r="G37" i="36"/>
  <c r="R35" i="29"/>
  <c r="G35" i="36"/>
  <c r="R33" i="29"/>
  <c r="G33" i="36"/>
  <c r="R31" i="29"/>
  <c r="G31" i="36"/>
  <c r="R29" i="29"/>
  <c r="G29" i="36"/>
  <c r="R27" i="29"/>
  <c r="G27" i="36"/>
  <c r="R25" i="29"/>
  <c r="G25" i="36"/>
  <c r="R23" i="29"/>
  <c r="G23" i="36"/>
  <c r="S5" i="29"/>
  <c r="H5" i="36"/>
  <c r="G4" i="30"/>
  <c r="R22" i="29"/>
  <c r="G22" i="36"/>
  <c r="AA1" i="31"/>
  <c r="S1"/>
  <c r="K1"/>
  <c r="C1"/>
  <c r="B4"/>
  <c r="F4" i="35"/>
  <c r="I4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L4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O4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D3" i="34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G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J3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M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M2"/>
  <c r="J2"/>
  <c r="G2"/>
  <c r="D2"/>
  <c r="C4" i="36"/>
  <c r="B4"/>
  <c r="M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J3"/>
  <c r="L4" s="1"/>
  <c r="L5" s="1"/>
  <c r="L6" s="1"/>
  <c r="L7" s="1"/>
  <c r="L8" s="1"/>
  <c r="L9" s="1"/>
  <c r="L10" s="1"/>
  <c r="L11" s="1"/>
  <c r="L12" s="1"/>
  <c r="L13" s="1"/>
  <c r="L14" s="1"/>
  <c r="L15" s="1"/>
  <c r="G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D3"/>
  <c r="F4" s="1"/>
  <c r="M2"/>
  <c r="J2"/>
  <c r="G2"/>
  <c r="D2"/>
  <c r="C4" i="35"/>
  <c r="C4" i="34"/>
  <c r="B4"/>
  <c r="AA1" i="30"/>
  <c r="S1"/>
  <c r="K1"/>
  <c r="C1"/>
  <c r="Z4" i="31"/>
  <c r="R4"/>
  <c r="J4"/>
  <c r="Z4" i="30"/>
  <c r="R4"/>
  <c r="J4"/>
  <c r="B4"/>
  <c r="K4" i="29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I4"/>
  <c r="AD1"/>
  <c r="V1"/>
  <c r="N1"/>
  <c r="C1"/>
  <c r="E15" i="11"/>
  <c r="B13" i="2"/>
  <c r="B12"/>
  <c r="B11"/>
  <c r="B10"/>
  <c r="B9"/>
  <c r="B8"/>
  <c r="B7"/>
  <c r="B6"/>
  <c r="B5"/>
  <c r="B4"/>
  <c r="B3"/>
  <c r="B2"/>
  <c r="I5" i="29"/>
  <c r="N27" i="34"/>
  <c r="N29"/>
  <c r="N31"/>
  <c r="N33"/>
  <c r="I6" i="29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N32" i="34"/>
  <c r="N30"/>
  <c r="N28"/>
  <c r="G4" i="35"/>
  <c r="Q4" s="1"/>
  <c r="K4" i="34"/>
  <c r="N14"/>
  <c r="N26"/>
  <c r="N5"/>
  <c r="N12"/>
  <c r="M4"/>
  <c r="N11"/>
  <c r="H4" i="35"/>
  <c r="M4"/>
  <c r="N9" i="34"/>
  <c r="N23"/>
  <c r="N4" i="35"/>
  <c r="J4"/>
  <c r="N18" i="34"/>
  <c r="K4" i="35"/>
  <c r="D4" i="34"/>
  <c r="E4"/>
  <c r="N8"/>
  <c r="N21"/>
  <c r="N22"/>
  <c r="N6"/>
  <c r="N10"/>
  <c r="N13"/>
  <c r="N15"/>
  <c r="D4" i="35"/>
  <c r="N19" i="34"/>
  <c r="N24"/>
  <c r="N20"/>
  <c r="N17"/>
  <c r="N7"/>
  <c r="N16"/>
  <c r="E4" i="36"/>
  <c r="E4" i="35"/>
  <c r="H4" i="34"/>
  <c r="N25"/>
  <c r="F5" i="3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S10" i="29"/>
  <c r="H10" i="36"/>
  <c r="AH4" i="29"/>
  <c r="M4" i="36"/>
  <c r="AH23" i="29"/>
  <c r="M23" i="36"/>
  <c r="AH10" i="29"/>
  <c r="M10" i="36"/>
  <c r="P46" i="35"/>
  <c r="R46"/>
  <c r="P44"/>
  <c r="R44" s="1"/>
  <c r="S44" s="1"/>
  <c r="P42"/>
  <c r="R42"/>
  <c r="P40"/>
  <c r="R40" s="1"/>
  <c r="T40" s="1"/>
  <c r="P38"/>
  <c r="R38"/>
  <c r="P36"/>
  <c r="R36" s="1"/>
  <c r="S36" s="1"/>
  <c r="P34"/>
  <c r="R34"/>
  <c r="P32"/>
  <c r="R32" s="1"/>
  <c r="T32" s="1"/>
  <c r="P30"/>
  <c r="R30" s="1"/>
  <c r="S30" s="1"/>
  <c r="P28"/>
  <c r="R28" s="1"/>
  <c r="S28" s="1"/>
  <c r="P26"/>
  <c r="R26" s="1"/>
  <c r="S26" s="1"/>
  <c r="P24"/>
  <c r="R24" s="1"/>
  <c r="T24" s="1"/>
  <c r="P22"/>
  <c r="R22" s="1"/>
  <c r="S22" s="1"/>
  <c r="P20"/>
  <c r="R20" s="1"/>
  <c r="S20" s="1"/>
  <c r="P18"/>
  <c r="R18" s="1"/>
  <c r="S18" s="1"/>
  <c r="P16"/>
  <c r="R16" s="1"/>
  <c r="T16" s="1"/>
  <c r="P14"/>
  <c r="R14" s="1"/>
  <c r="S14" s="1"/>
  <c r="P12"/>
  <c r="R12" s="1"/>
  <c r="S12" s="1"/>
  <c r="P10"/>
  <c r="R10" s="1"/>
  <c r="S10" s="1"/>
  <c r="P8"/>
  <c r="R8" s="1"/>
  <c r="T8" s="1"/>
  <c r="P6"/>
  <c r="R6" s="1"/>
  <c r="S6" s="1"/>
  <c r="P45"/>
  <c r="R45" s="1"/>
  <c r="S45" s="1"/>
  <c r="P43"/>
  <c r="R43" s="1"/>
  <c r="S43" s="1"/>
  <c r="P41"/>
  <c r="R41" s="1"/>
  <c r="T41" s="1"/>
  <c r="P39"/>
  <c r="R39" s="1"/>
  <c r="S39" s="1"/>
  <c r="P37"/>
  <c r="R37" s="1"/>
  <c r="S37" s="1"/>
  <c r="P35"/>
  <c r="R35" s="1"/>
  <c r="S35" s="1"/>
  <c r="P33"/>
  <c r="R33" s="1"/>
  <c r="T33" s="1"/>
  <c r="P31"/>
  <c r="R31" s="1"/>
  <c r="S31" s="1"/>
  <c r="P29"/>
  <c r="R29" s="1"/>
  <c r="S29" s="1"/>
  <c r="P27"/>
  <c r="R27" s="1"/>
  <c r="S27" s="1"/>
  <c r="P25"/>
  <c r="R25" s="1"/>
  <c r="T25" s="1"/>
  <c r="P23"/>
  <c r="R23" s="1"/>
  <c r="S23" s="1"/>
  <c r="P21"/>
  <c r="R21" s="1"/>
  <c r="S21" s="1"/>
  <c r="P19"/>
  <c r="R19" s="1"/>
  <c r="S19" s="1"/>
  <c r="P17"/>
  <c r="R17" s="1"/>
  <c r="T17" s="1"/>
  <c r="P15"/>
  <c r="R15" s="1"/>
  <c r="S15" s="1"/>
  <c r="P13"/>
  <c r="R13" s="1"/>
  <c r="S13" s="1"/>
  <c r="P11"/>
  <c r="R11" s="1"/>
  <c r="S11" s="1"/>
  <c r="P9"/>
  <c r="R9" s="1"/>
  <c r="S9" s="1"/>
  <c r="P7"/>
  <c r="R7" s="1"/>
  <c r="S7" s="1"/>
  <c r="P5"/>
  <c r="R5" s="1"/>
  <c r="S5" s="1"/>
  <c r="O4" i="30"/>
  <c r="G4" i="34"/>
  <c r="O45" i="30"/>
  <c r="G45" i="34"/>
  <c r="O43" i="30"/>
  <c r="G43" i="34"/>
  <c r="O41" i="30"/>
  <c r="G41" i="34"/>
  <c r="O39" i="30"/>
  <c r="G39" i="34"/>
  <c r="O37" i="30"/>
  <c r="G37" i="34"/>
  <c r="O35" i="30"/>
  <c r="G35" i="34"/>
  <c r="O33" i="30"/>
  <c r="G33" i="34"/>
  <c r="O31" i="30"/>
  <c r="G31" i="34"/>
  <c r="O29" i="30"/>
  <c r="G29" i="34"/>
  <c r="O27" i="30"/>
  <c r="G27" i="34"/>
  <c r="O25" i="30"/>
  <c r="G25" i="34"/>
  <c r="O23" i="30"/>
  <c r="G23" i="34"/>
  <c r="O21" i="30"/>
  <c r="G21" i="34"/>
  <c r="O19" i="30"/>
  <c r="G19" i="34"/>
  <c r="O17" i="30"/>
  <c r="G17" i="34"/>
  <c r="O15" i="30"/>
  <c r="G15" i="34"/>
  <c r="O13" i="30"/>
  <c r="G13" i="34"/>
  <c r="O11" i="30"/>
  <c r="G11" i="34"/>
  <c r="O9" i="30"/>
  <c r="G9" i="34"/>
  <c r="O7" i="30"/>
  <c r="G7" i="34"/>
  <c r="O5" i="30"/>
  <c r="G5" i="34"/>
  <c r="P46" i="30"/>
  <c r="H46" i="34"/>
  <c r="P44" i="30"/>
  <c r="H44" i="34"/>
  <c r="P42" i="30"/>
  <c r="H42" i="34"/>
  <c r="P40" i="30"/>
  <c r="H40" i="34"/>
  <c r="P38" i="30"/>
  <c r="H38" i="34"/>
  <c r="P36" i="30"/>
  <c r="H36" i="34"/>
  <c r="P34" i="30"/>
  <c r="H34" i="34"/>
  <c r="P32" i="30"/>
  <c r="H32" i="34"/>
  <c r="P30" i="30"/>
  <c r="H30" i="34"/>
  <c r="P28" i="30"/>
  <c r="H28" i="34"/>
  <c r="P26" i="30"/>
  <c r="H26" i="34"/>
  <c r="P24" i="30"/>
  <c r="H24" i="34"/>
  <c r="P22" i="30"/>
  <c r="H22" i="34"/>
  <c r="P20" i="30"/>
  <c r="H20" i="34"/>
  <c r="P18" i="30"/>
  <c r="H18" i="34"/>
  <c r="P16" i="30"/>
  <c r="H16" i="34"/>
  <c r="P14" i="30"/>
  <c r="H14" i="34"/>
  <c r="P12" i="30"/>
  <c r="H12" i="34"/>
  <c r="P10" i="30"/>
  <c r="H10" i="34"/>
  <c r="P8" i="30"/>
  <c r="H8" i="34"/>
  <c r="P6" i="30"/>
  <c r="H6" i="34"/>
  <c r="W4" i="30"/>
  <c r="J4" i="34"/>
  <c r="W45" i="30"/>
  <c r="J45" i="34"/>
  <c r="W43" i="30"/>
  <c r="J43" i="34"/>
  <c r="W41" i="30"/>
  <c r="J41" i="34"/>
  <c r="W39" i="30"/>
  <c r="J39" i="34"/>
  <c r="W37" i="30"/>
  <c r="J37" i="34"/>
  <c r="W35" i="30"/>
  <c r="J35" i="34"/>
  <c r="W33" i="30"/>
  <c r="J33" i="34"/>
  <c r="W31" i="30"/>
  <c r="J31" i="34"/>
  <c r="W29" i="30"/>
  <c r="J29" i="34"/>
  <c r="W27" i="30"/>
  <c r="J27" i="34"/>
  <c r="W25" i="30"/>
  <c r="J25" i="34"/>
  <c r="W23" i="30"/>
  <c r="J23" i="34"/>
  <c r="W21" i="30"/>
  <c r="J21" i="34"/>
  <c r="W19" i="30"/>
  <c r="J19" i="34"/>
  <c r="W17" i="30"/>
  <c r="J17" i="34"/>
  <c r="W15" i="30"/>
  <c r="J15" i="34"/>
  <c r="W13" i="30"/>
  <c r="J13" i="34"/>
  <c r="W11" i="30"/>
  <c r="J11" i="34"/>
  <c r="W9" i="30"/>
  <c r="J9" i="34"/>
  <c r="W7" i="30"/>
  <c r="J7" i="34"/>
  <c r="W5" i="30"/>
  <c r="J5" i="34"/>
  <c r="X46" i="30"/>
  <c r="K46" i="34"/>
  <c r="X44" i="30"/>
  <c r="K44" i="34"/>
  <c r="X42" i="30"/>
  <c r="K42" i="34"/>
  <c r="X40" i="30"/>
  <c r="K40" i="34"/>
  <c r="X38" i="30"/>
  <c r="K38" i="34"/>
  <c r="X36" i="30"/>
  <c r="K36" i="34"/>
  <c r="X34" i="30"/>
  <c r="K34" i="34"/>
  <c r="X32" i="30"/>
  <c r="K32" i="34"/>
  <c r="X30" i="30"/>
  <c r="K30" i="34"/>
  <c r="X28" i="30"/>
  <c r="K28" i="34"/>
  <c r="X26" i="30"/>
  <c r="K26" i="34"/>
  <c r="X24" i="30"/>
  <c r="K24" i="34"/>
  <c r="X22" i="30"/>
  <c r="K22" i="34"/>
  <c r="X20" i="30"/>
  <c r="K20" i="34"/>
  <c r="X18" i="30"/>
  <c r="K18" i="34"/>
  <c r="X16" i="30"/>
  <c r="K16" i="34"/>
  <c r="X14" i="30"/>
  <c r="K14" i="34"/>
  <c r="X12" i="30"/>
  <c r="K12" i="34"/>
  <c r="X10" i="30"/>
  <c r="K10" i="34"/>
  <c r="X8" i="30"/>
  <c r="K8" i="34"/>
  <c r="X6" i="30"/>
  <c r="K6" i="34"/>
  <c r="AF4" i="30"/>
  <c r="N4" i="34"/>
  <c r="AE46" i="30"/>
  <c r="M46" i="34"/>
  <c r="AE44" i="30"/>
  <c r="M44" i="34"/>
  <c r="AE42" i="30"/>
  <c r="M42" i="34"/>
  <c r="AE40" i="30"/>
  <c r="M40" i="34"/>
  <c r="AE38" i="30"/>
  <c r="M38" i="34"/>
  <c r="AE36" i="30"/>
  <c r="M36" i="34"/>
  <c r="AE34" i="30"/>
  <c r="M34" i="34"/>
  <c r="AE32" i="30"/>
  <c r="M32" i="34"/>
  <c r="AE30" i="30"/>
  <c r="M30" i="34"/>
  <c r="AE28" i="30"/>
  <c r="M28" i="34"/>
  <c r="AE26" i="30"/>
  <c r="M26" i="34"/>
  <c r="AE24" i="30"/>
  <c r="M24" i="34"/>
  <c r="AE22" i="30"/>
  <c r="M22" i="34"/>
  <c r="AE20" i="30"/>
  <c r="M20" i="34"/>
  <c r="AE18" i="30"/>
  <c r="M18" i="34"/>
  <c r="AE16" i="30"/>
  <c r="M16" i="34"/>
  <c r="AE14" i="30"/>
  <c r="M14" i="34"/>
  <c r="AE12" i="30"/>
  <c r="M12" i="34"/>
  <c r="Q12" s="1"/>
  <c r="AE10" i="30"/>
  <c r="M10" i="34"/>
  <c r="AE8" i="30"/>
  <c r="M8" i="34"/>
  <c r="AE6" i="30"/>
  <c r="M6" i="34"/>
  <c r="G46" i="30"/>
  <c r="D46" i="34"/>
  <c r="G44" i="30"/>
  <c r="D44" i="34"/>
  <c r="G42" i="30"/>
  <c r="D42" i="34"/>
  <c r="G40" i="30"/>
  <c r="D40" i="34"/>
  <c r="G38" i="30"/>
  <c r="D38" i="34"/>
  <c r="G36" i="30"/>
  <c r="D36" i="34"/>
  <c r="G34" i="30"/>
  <c r="D34" i="34"/>
  <c r="G32" i="30"/>
  <c r="D32" i="34"/>
  <c r="G30" i="30"/>
  <c r="D30" i="34"/>
  <c r="Q30" s="1"/>
  <c r="G28" i="30"/>
  <c r="D28" i="34"/>
  <c r="G26" i="30"/>
  <c r="D26" i="34"/>
  <c r="P26" s="1"/>
  <c r="G24" i="30"/>
  <c r="D24" i="34"/>
  <c r="P24" s="1"/>
  <c r="G22" i="30"/>
  <c r="D22" i="34"/>
  <c r="G20" i="30"/>
  <c r="D20" i="34"/>
  <c r="Q20" s="1"/>
  <c r="G18" i="30"/>
  <c r="D18" i="34"/>
  <c r="G16" i="30"/>
  <c r="D16" i="34"/>
  <c r="P16" s="1"/>
  <c r="G14" i="30"/>
  <c r="D14" i="34"/>
  <c r="G11" i="30"/>
  <c r="D11" i="34"/>
  <c r="G9" i="30"/>
  <c r="D9" i="34"/>
  <c r="G6" i="30"/>
  <c r="D6" i="34"/>
  <c r="P6" s="1"/>
  <c r="AE45" i="30"/>
  <c r="M45" i="34"/>
  <c r="AE43" i="30"/>
  <c r="M43" i="34"/>
  <c r="P43" s="1"/>
  <c r="AE41" i="30"/>
  <c r="M41" i="34"/>
  <c r="AE39" i="30"/>
  <c r="M39" i="34"/>
  <c r="AE37" i="30"/>
  <c r="M37" i="34"/>
  <c r="AE35" i="30"/>
  <c r="M35" i="34"/>
  <c r="P35" s="1"/>
  <c r="AE33" i="30"/>
  <c r="M33" i="34"/>
  <c r="AE31" i="30"/>
  <c r="M31" i="34"/>
  <c r="AE29" i="30"/>
  <c r="M29" i="34"/>
  <c r="AE27" i="30"/>
  <c r="M27" i="34"/>
  <c r="AE25" i="30"/>
  <c r="M25" i="34"/>
  <c r="AE23" i="30"/>
  <c r="M23" i="34"/>
  <c r="AE21" i="30"/>
  <c r="M21" i="34"/>
  <c r="AE19" i="30"/>
  <c r="M19" i="34"/>
  <c r="AE17" i="30"/>
  <c r="M17" i="34"/>
  <c r="AE15" i="30"/>
  <c r="M15" i="34"/>
  <c r="AE13" i="30"/>
  <c r="M13" i="34"/>
  <c r="AE11" i="30"/>
  <c r="M11" i="34"/>
  <c r="AE9" i="30"/>
  <c r="M9" i="34"/>
  <c r="AE7" i="30"/>
  <c r="M7" i="34"/>
  <c r="AE5" i="30"/>
  <c r="M5" i="34"/>
  <c r="G45" i="30"/>
  <c r="D45" i="34"/>
  <c r="G43" i="30"/>
  <c r="D43" i="34"/>
  <c r="G41" i="30"/>
  <c r="D41" i="34"/>
  <c r="G39" i="30"/>
  <c r="D39" i="34"/>
  <c r="G37" i="30"/>
  <c r="D37" i="34"/>
  <c r="G35" i="30"/>
  <c r="D35" i="34"/>
  <c r="G33" i="30"/>
  <c r="D33" i="34"/>
  <c r="Q33" s="1"/>
  <c r="G31" i="30"/>
  <c r="D31" i="34"/>
  <c r="G29" i="30"/>
  <c r="D29" i="34"/>
  <c r="G27" i="30"/>
  <c r="D27" i="34"/>
  <c r="G25" i="30"/>
  <c r="D25" i="34"/>
  <c r="G23" i="30"/>
  <c r="D23" i="34"/>
  <c r="G21" i="30"/>
  <c r="D21" i="34"/>
  <c r="G19" i="30"/>
  <c r="D19" i="34"/>
  <c r="G17" i="30"/>
  <c r="D17" i="34"/>
  <c r="G15" i="30"/>
  <c r="D15" i="34"/>
  <c r="G13" i="30"/>
  <c r="D13" i="34"/>
  <c r="G10" i="30"/>
  <c r="D10" i="34"/>
  <c r="P10" s="1"/>
  <c r="R10" s="1"/>
  <c r="G8" i="30"/>
  <c r="D8" i="34"/>
  <c r="Q8" s="1"/>
  <c r="G5" i="30"/>
  <c r="D5" i="34"/>
  <c r="Q5" s="1"/>
  <c r="G36" i="29"/>
  <c r="D36" i="36"/>
  <c r="G44" i="29"/>
  <c r="D44" i="36"/>
  <c r="H29" i="29"/>
  <c r="E29" i="36"/>
  <c r="G37" i="29"/>
  <c r="D37" i="36"/>
  <c r="G39" i="29"/>
  <c r="D39" i="36"/>
  <c r="AI45" i="29"/>
  <c r="N45" i="36"/>
  <c r="AH45" i="29"/>
  <c r="M45" i="36"/>
  <c r="P45" s="1"/>
  <c r="Y45" s="1"/>
  <c r="AI43" i="29"/>
  <c r="N43" i="36"/>
  <c r="AH43" i="29"/>
  <c r="M43" i="36"/>
  <c r="AI41" i="29"/>
  <c r="N41" i="36"/>
  <c r="AH41" i="29"/>
  <c r="M41" i="36"/>
  <c r="AI39" i="29"/>
  <c r="N39" i="36"/>
  <c r="AH39" i="29"/>
  <c r="M39" i="36"/>
  <c r="AI37" i="29"/>
  <c r="N37" i="36"/>
  <c r="AH37" i="29"/>
  <c r="M37" i="36"/>
  <c r="AI35" i="29"/>
  <c r="N35" i="36"/>
  <c r="AH35" i="29"/>
  <c r="M35" i="36"/>
  <c r="AI33" i="29"/>
  <c r="N33" i="36"/>
  <c r="AH33" i="29"/>
  <c r="M33" i="36"/>
  <c r="AI31" i="29"/>
  <c r="N31" i="36"/>
  <c r="AH31" i="29"/>
  <c r="M31" i="36"/>
  <c r="AI29" i="29"/>
  <c r="N29" i="36"/>
  <c r="AH29" i="29"/>
  <c r="M29" i="36"/>
  <c r="AI27" i="29"/>
  <c r="N27" i="36"/>
  <c r="AH27" i="29"/>
  <c r="M27" i="36"/>
  <c r="AI25" i="29"/>
  <c r="N25" i="36"/>
  <c r="AH25" i="29"/>
  <c r="M25" i="36"/>
  <c r="AI21" i="29"/>
  <c r="N21" i="36"/>
  <c r="AH21" i="29"/>
  <c r="M21" i="36"/>
  <c r="AI19" i="29"/>
  <c r="N19" i="36"/>
  <c r="AH19" i="29"/>
  <c r="M19" i="36"/>
  <c r="AI17" i="29"/>
  <c r="N17" i="36"/>
  <c r="AH17" i="29"/>
  <c r="M17" i="36"/>
  <c r="AI15" i="29"/>
  <c r="N15" i="36"/>
  <c r="AH15" i="29"/>
  <c r="M15" i="36"/>
  <c r="AI13" i="29"/>
  <c r="N13" i="36"/>
  <c r="AH13" i="29"/>
  <c r="M13" i="36"/>
  <c r="AI11" i="29"/>
  <c r="N11" i="36"/>
  <c r="AH11" i="29"/>
  <c r="M11" i="36"/>
  <c r="AI9" i="29"/>
  <c r="N9" i="36"/>
  <c r="AH9" i="29"/>
  <c r="M9" i="36"/>
  <c r="AI7" i="29"/>
  <c r="N7" i="36"/>
  <c r="AH7" i="29"/>
  <c r="M7" i="36"/>
  <c r="AI5" i="29"/>
  <c r="N5" i="36"/>
  <c r="AH5" i="29"/>
  <c r="M5" i="36"/>
  <c r="AI46" i="29"/>
  <c r="N46" i="36"/>
  <c r="AH46" i="29"/>
  <c r="M46" i="36"/>
  <c r="AI44" i="29"/>
  <c r="N44" i="36"/>
  <c r="AH44" i="29"/>
  <c r="M44" i="36"/>
  <c r="AI42" i="29"/>
  <c r="N42" i="36"/>
  <c r="AH42" i="29"/>
  <c r="M42" i="36"/>
  <c r="AI40" i="29"/>
  <c r="N40" i="36"/>
  <c r="AH40" i="29"/>
  <c r="M40" i="36"/>
  <c r="AI38" i="29"/>
  <c r="N38" i="36"/>
  <c r="AH38" i="29"/>
  <c r="M38" i="36"/>
  <c r="AI36" i="29"/>
  <c r="N36" i="36"/>
  <c r="AH36" i="29"/>
  <c r="M36" i="36"/>
  <c r="AI34" i="29"/>
  <c r="N34" i="36"/>
  <c r="AH34" i="29"/>
  <c r="M34" i="36"/>
  <c r="AI32" i="29"/>
  <c r="N32" i="36"/>
  <c r="AH32" i="29"/>
  <c r="M32" i="36"/>
  <c r="AI30" i="29"/>
  <c r="N30" i="36"/>
  <c r="AH30" i="29"/>
  <c r="M30" i="36"/>
  <c r="AI28" i="29"/>
  <c r="N28" i="36"/>
  <c r="AH28" i="29"/>
  <c r="M28" i="36"/>
  <c r="AI26" i="29"/>
  <c r="N26" i="36"/>
  <c r="AH26" i="29"/>
  <c r="M26" i="36"/>
  <c r="AI24" i="29"/>
  <c r="N24" i="36"/>
  <c r="AH24" i="29"/>
  <c r="M24" i="36"/>
  <c r="AI22" i="29"/>
  <c r="N22" i="36"/>
  <c r="AH22" i="29"/>
  <c r="M22" i="36"/>
  <c r="AI20" i="29"/>
  <c r="N20" i="36"/>
  <c r="AH20" i="29"/>
  <c r="M20" i="36"/>
  <c r="AI18" i="29"/>
  <c r="N18" i="36"/>
  <c r="AH18" i="29"/>
  <c r="M18" i="36"/>
  <c r="AI16" i="29"/>
  <c r="N16" i="36"/>
  <c r="AH16" i="29"/>
  <c r="M16" i="36"/>
  <c r="AI14" i="29"/>
  <c r="N14" i="36"/>
  <c r="AH14" i="29"/>
  <c r="M14" i="36"/>
  <c r="AI12" i="29"/>
  <c r="N12" i="36"/>
  <c r="AH12" i="29"/>
  <c r="M12" i="36"/>
  <c r="AI8" i="29"/>
  <c r="N8" i="36"/>
  <c r="AH8" i="29"/>
  <c r="M8" i="36"/>
  <c r="AI6" i="29"/>
  <c r="N6" i="36"/>
  <c r="AH6" i="29"/>
  <c r="M6" i="36"/>
  <c r="G46" i="29"/>
  <c r="D46" i="36"/>
  <c r="G7" i="29"/>
  <c r="D7" i="36"/>
  <c r="H27" i="29"/>
  <c r="E27" i="36"/>
  <c r="H31" i="29"/>
  <c r="E31" i="36"/>
  <c r="G30" i="29"/>
  <c r="D30" i="36"/>
  <c r="P30" s="1"/>
  <c r="G34" i="29"/>
  <c r="D34" i="36"/>
  <c r="G33" i="29"/>
  <c r="D33" i="36"/>
  <c r="G41" i="29"/>
  <c r="D41" i="36"/>
  <c r="G35" i="29"/>
  <c r="D35" i="36"/>
  <c r="G43" i="29"/>
  <c r="D43" i="36"/>
  <c r="P43"/>
  <c r="Y43" s="1"/>
  <c r="AA4" i="29"/>
  <c r="K4" i="36"/>
  <c r="S6" i="29"/>
  <c r="H6" i="36"/>
  <c r="T7" i="35"/>
  <c r="T11"/>
  <c r="T15"/>
  <c r="T19"/>
  <c r="T23"/>
  <c r="T27"/>
  <c r="T31"/>
  <c r="T35"/>
  <c r="T39"/>
  <c r="T43"/>
  <c r="T6"/>
  <c r="T10"/>
  <c r="T14"/>
  <c r="T18"/>
  <c r="T22"/>
  <c r="T26"/>
  <c r="T30"/>
  <c r="T34"/>
  <c r="S34"/>
  <c r="T38"/>
  <c r="U38" s="1"/>
  <c r="S38"/>
  <c r="T42"/>
  <c r="S42"/>
  <c r="T46"/>
  <c r="U46" s="1"/>
  <c r="S46"/>
  <c r="T5"/>
  <c r="T9"/>
  <c r="T13"/>
  <c r="U13" s="1"/>
  <c r="S17"/>
  <c r="U17" s="1"/>
  <c r="T21"/>
  <c r="U21"/>
  <c r="S25"/>
  <c r="U25" s="1"/>
  <c r="T29"/>
  <c r="U29" s="1"/>
  <c r="S33"/>
  <c r="U33" s="1"/>
  <c r="T37"/>
  <c r="U37"/>
  <c r="S41"/>
  <c r="U41" s="1"/>
  <c r="T45"/>
  <c r="U45" s="1"/>
  <c r="S8"/>
  <c r="U8" s="1"/>
  <c r="T12"/>
  <c r="U12"/>
  <c r="S16"/>
  <c r="U16" s="1"/>
  <c r="T20"/>
  <c r="U20" s="1"/>
  <c r="S24"/>
  <c r="U24" s="1"/>
  <c r="T28"/>
  <c r="U28"/>
  <c r="S32"/>
  <c r="U32" s="1"/>
  <c r="T36"/>
  <c r="U36" s="1"/>
  <c r="S40"/>
  <c r="U40" s="1"/>
  <c r="T44"/>
  <c r="U44"/>
  <c r="P5" i="34"/>
  <c r="R5" s="1"/>
  <c r="Q10"/>
  <c r="P15"/>
  <c r="R15" s="1"/>
  <c r="P19"/>
  <c r="R19" s="1"/>
  <c r="Q19"/>
  <c r="P27"/>
  <c r="R27" s="1"/>
  <c r="T27" s="1"/>
  <c r="Q27"/>
  <c r="Q35"/>
  <c r="W35" s="1"/>
  <c r="P39"/>
  <c r="R39" s="1"/>
  <c r="S39" s="1"/>
  <c r="Q39"/>
  <c r="W39" s="1"/>
  <c r="Q43"/>
  <c r="W43" s="1"/>
  <c r="P9"/>
  <c r="R9" s="1"/>
  <c r="Q9"/>
  <c r="P18"/>
  <c r="R18" s="1"/>
  <c r="S18" s="1"/>
  <c r="U18" s="1"/>
  <c r="Q18"/>
  <c r="Q26"/>
  <c r="R26"/>
  <c r="P30"/>
  <c r="R30" s="1"/>
  <c r="Q34"/>
  <c r="W34" s="1"/>
  <c r="P34"/>
  <c r="R34" s="1"/>
  <c r="Q38"/>
  <c r="W38" s="1"/>
  <c r="P38"/>
  <c r="R38" s="1"/>
  <c r="Q42"/>
  <c r="W42" s="1"/>
  <c r="P42"/>
  <c r="R42" s="1"/>
  <c r="Q46"/>
  <c r="W46" s="1"/>
  <c r="P46"/>
  <c r="R46" s="1"/>
  <c r="P12"/>
  <c r="Q7"/>
  <c r="Q4"/>
  <c r="P8"/>
  <c r="R8" s="1"/>
  <c r="P13"/>
  <c r="R13" s="1"/>
  <c r="Q13"/>
  <c r="P21"/>
  <c r="R21" s="1"/>
  <c r="S21" s="1"/>
  <c r="Q21"/>
  <c r="P29"/>
  <c r="R29" s="1"/>
  <c r="Q29"/>
  <c r="P33"/>
  <c r="R33" s="1"/>
  <c r="P37"/>
  <c r="R37" s="1"/>
  <c r="S37" s="1"/>
  <c r="U37" s="1"/>
  <c r="Q37"/>
  <c r="W37" s="1"/>
  <c r="P41"/>
  <c r="R41" s="1"/>
  <c r="S41" s="1"/>
  <c r="U41" s="1"/>
  <c r="Q41"/>
  <c r="W41" s="1"/>
  <c r="P45"/>
  <c r="R45" s="1"/>
  <c r="T45" s="1"/>
  <c r="Q45"/>
  <c r="W45" s="1"/>
  <c r="Q6"/>
  <c r="R6"/>
  <c r="Q16"/>
  <c r="R16"/>
  <c r="P20"/>
  <c r="R20" s="1"/>
  <c r="S20" s="1"/>
  <c r="Q24"/>
  <c r="R24"/>
  <c r="T24" s="1"/>
  <c r="P32"/>
  <c r="R32" s="1"/>
  <c r="S32" s="1"/>
  <c r="Q32"/>
  <c r="U5" i="35"/>
  <c r="U42"/>
  <c r="U34"/>
  <c r="U26"/>
  <c r="U18"/>
  <c r="U10"/>
  <c r="U43"/>
  <c r="U35"/>
  <c r="U27"/>
  <c r="U19"/>
  <c r="U11"/>
  <c r="U7"/>
  <c r="T32" i="34"/>
  <c r="U32"/>
  <c r="S45"/>
  <c r="U45" s="1"/>
  <c r="T41"/>
  <c r="T37"/>
  <c r="T29"/>
  <c r="U29" s="1"/>
  <c r="S29"/>
  <c r="T21"/>
  <c r="U21"/>
  <c r="T13"/>
  <c r="S13"/>
  <c r="U13" s="1"/>
  <c r="T18"/>
  <c r="T9"/>
  <c r="U9" s="1"/>
  <c r="S9"/>
  <c r="T39"/>
  <c r="U39"/>
  <c r="S27"/>
  <c r="U27" s="1"/>
  <c r="T19"/>
  <c r="S19"/>
  <c r="R12"/>
  <c r="S24"/>
  <c r="U24"/>
  <c r="T20"/>
  <c r="U20"/>
  <c r="T16"/>
  <c r="S16"/>
  <c r="U16" s="1"/>
  <c r="T6"/>
  <c r="S6"/>
  <c r="U6" s="1"/>
  <c r="T33"/>
  <c r="U33" s="1"/>
  <c r="S33"/>
  <c r="T8"/>
  <c r="S8"/>
  <c r="U8" s="1"/>
  <c r="T46"/>
  <c r="S46"/>
  <c r="U46" s="1"/>
  <c r="T42"/>
  <c r="U42" s="1"/>
  <c r="S42"/>
  <c r="T38"/>
  <c r="S38"/>
  <c r="U38" s="1"/>
  <c r="T34"/>
  <c r="S34"/>
  <c r="U34"/>
  <c r="T30"/>
  <c r="S30"/>
  <c r="U30" s="1"/>
  <c r="T26"/>
  <c r="U26" s="1"/>
  <c r="S26"/>
  <c r="T15"/>
  <c r="S15"/>
  <c r="U15" s="1"/>
  <c r="T5"/>
  <c r="S5"/>
  <c r="U5" s="1"/>
  <c r="T12"/>
  <c r="S12"/>
  <c r="U12"/>
  <c r="AB23" i="35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A46" i="29"/>
  <c r="K46" i="36"/>
  <c r="AA44" i="29"/>
  <c r="K44" i="36"/>
  <c r="AA42" i="29"/>
  <c r="K42" i="36"/>
  <c r="AA40" i="29"/>
  <c r="K40" i="36"/>
  <c r="AA38" i="29"/>
  <c r="K38" i="36"/>
  <c r="AA36" i="29"/>
  <c r="K36" i="36"/>
  <c r="AA34" i="29"/>
  <c r="K34" i="36"/>
  <c r="AA24" i="29"/>
  <c r="K24" i="36"/>
  <c r="AA22" i="29"/>
  <c r="K22" i="36"/>
  <c r="AA20" i="29"/>
  <c r="K20" i="36"/>
  <c r="AA18" i="29"/>
  <c r="K18" i="36"/>
  <c r="H42" i="29"/>
  <c r="E42" i="36"/>
  <c r="G42" i="29"/>
  <c r="D42" i="36"/>
  <c r="P42"/>
  <c r="R42" s="1"/>
  <c r="H40" i="29"/>
  <c r="E40" i="36"/>
  <c r="G40" i="29"/>
  <c r="D40" i="36"/>
  <c r="H38" i="29"/>
  <c r="E38" i="36"/>
  <c r="G38" i="29"/>
  <c r="D38" i="36"/>
  <c r="H32" i="29"/>
  <c r="E32" i="36"/>
  <c r="G32" i="29"/>
  <c r="D32" i="36"/>
  <c r="H28" i="29"/>
  <c r="E28" i="36"/>
  <c r="G28" i="29"/>
  <c r="D28" i="36"/>
  <c r="H26" i="29"/>
  <c r="E26" i="36"/>
  <c r="G26" i="29"/>
  <c r="D26" i="36"/>
  <c r="H24" i="29"/>
  <c r="E24" i="36"/>
  <c r="G24" i="29"/>
  <c r="D24" i="36"/>
  <c r="P24" s="1"/>
  <c r="H22" i="29"/>
  <c r="E22" i="36"/>
  <c r="G22" i="29"/>
  <c r="D22" i="36"/>
  <c r="H20" i="29"/>
  <c r="E20" i="36"/>
  <c r="G20" i="29"/>
  <c r="D20" i="36"/>
  <c r="H18" i="29"/>
  <c r="E18" i="36"/>
  <c r="G18" i="29"/>
  <c r="D18" i="36"/>
  <c r="H16" i="29"/>
  <c r="E16" i="36"/>
  <c r="G16" i="29"/>
  <c r="D16" i="36"/>
  <c r="H14" i="29"/>
  <c r="E14" i="36"/>
  <c r="G14" i="29"/>
  <c r="D14" i="36"/>
  <c r="G10" i="29"/>
  <c r="D10" i="36"/>
  <c r="G8" i="29"/>
  <c r="D8" i="36"/>
  <c r="G6" i="29"/>
  <c r="D6" i="36"/>
  <c r="Q6" s="1"/>
  <c r="W6" i="34" s="1"/>
  <c r="G12" i="29"/>
  <c r="D12" i="36"/>
  <c r="Y42"/>
  <c r="R30"/>
  <c r="Y30"/>
  <c r="P6"/>
  <c r="Y6" s="1"/>
  <c r="P16"/>
  <c r="Y16" s="1"/>
  <c r="T30"/>
  <c r="V30" s="1"/>
  <c r="U30"/>
  <c r="F5"/>
  <c r="Q5" s="1"/>
  <c r="W5" i="34" s="1"/>
  <c r="W5" i="35" s="1"/>
  <c r="X5" s="1"/>
  <c r="P4" i="36"/>
  <c r="Y4"/>
  <c r="L16"/>
  <c r="L17"/>
  <c r="L18" s="1"/>
  <c r="P15"/>
  <c r="V15" i="34" s="1"/>
  <c r="Q4" i="36"/>
  <c r="W4" i="34"/>
  <c r="W4" i="35" s="1"/>
  <c r="P34" i="36"/>
  <c r="R34" s="1"/>
  <c r="P46"/>
  <c r="Y46"/>
  <c r="P7"/>
  <c r="Y7" s="1"/>
  <c r="R43"/>
  <c r="T43" s="1"/>
  <c r="V43" s="1"/>
  <c r="V34" i="34"/>
  <c r="V34" i="35" s="1"/>
  <c r="P13" i="36"/>
  <c r="Y13"/>
  <c r="R45"/>
  <c r="V45" i="34"/>
  <c r="V45" i="35" s="1"/>
  <c r="V30" i="34"/>
  <c r="R4" i="36"/>
  <c r="U4" s="1"/>
  <c r="V4" s="1"/>
  <c r="Y34"/>
  <c r="Y15"/>
  <c r="R6"/>
  <c r="U6" s="1"/>
  <c r="V6" s="1"/>
  <c r="R16"/>
  <c r="U16" s="1"/>
  <c r="V16" s="1"/>
  <c r="R7"/>
  <c r="T7" s="1"/>
  <c r="V7" s="1"/>
  <c r="V46" i="34"/>
  <c r="V46" i="35" s="1"/>
  <c r="R46" i="36"/>
  <c r="U46" s="1"/>
  <c r="P5"/>
  <c r="Y5" s="1"/>
  <c r="F6"/>
  <c r="T4"/>
  <c r="X45" i="34"/>
  <c r="Y45" s="1"/>
  <c r="AA45" s="1"/>
  <c r="X30"/>
  <c r="Z30" s="1"/>
  <c r="AA30" s="1"/>
  <c r="V30" i="35"/>
  <c r="AC30" s="1"/>
  <c r="T45" i="36"/>
  <c r="V45" s="1"/>
  <c r="U45"/>
  <c r="V13" i="34"/>
  <c r="X13" s="1"/>
  <c r="R13" i="36"/>
  <c r="X34" i="34"/>
  <c r="Z34" s="1"/>
  <c r="U43" i="36"/>
  <c r="T16"/>
  <c r="T6"/>
  <c r="V5" i="34"/>
  <c r="X5" s="1"/>
  <c r="X46"/>
  <c r="Y46" s="1"/>
  <c r="AA46" s="1"/>
  <c r="U7" i="36"/>
  <c r="F7"/>
  <c r="F8" s="1"/>
  <c r="T46"/>
  <c r="T13"/>
  <c r="V13" s="1"/>
  <c r="U13"/>
  <c r="Y30" i="34"/>
  <c r="Z45"/>
  <c r="Y34"/>
  <c r="AA34" s="1"/>
  <c r="V13" i="35"/>
  <c r="X13" s="1"/>
  <c r="X30"/>
  <c r="Z30" s="1"/>
  <c r="AA30" s="1"/>
  <c r="Z46" i="34"/>
  <c r="V5" i="35"/>
  <c r="AC5" s="1"/>
  <c r="Q7" i="36"/>
  <c r="W7" i="34" s="1"/>
  <c r="Y30" i="35"/>
  <c r="AC13"/>
  <c r="F9" i="36" l="1"/>
  <c r="Q8"/>
  <c r="W8" i="34" s="1"/>
  <c r="T34" i="36"/>
  <c r="U34"/>
  <c r="L19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P18"/>
  <c r="Z5" i="35"/>
  <c r="Y5"/>
  <c r="AA5" s="1"/>
  <c r="R24" i="36"/>
  <c r="Y24"/>
  <c r="V24" i="34"/>
  <c r="U42" i="36"/>
  <c r="T42"/>
  <c r="R35" i="34"/>
  <c r="R43"/>
  <c r="V43"/>
  <c r="P8" i="36"/>
  <c r="P32"/>
  <c r="Z5" i="34"/>
  <c r="Y5"/>
  <c r="AA5" s="1"/>
  <c r="X46" i="35"/>
  <c r="AC46"/>
  <c r="X45"/>
  <c r="AC45"/>
  <c r="X34"/>
  <c r="AC34"/>
  <c r="V15"/>
  <c r="V46" i="36"/>
  <c r="S10" i="34"/>
  <c r="U10" s="1"/>
  <c r="T10"/>
  <c r="Y13" i="35"/>
  <c r="AA13" s="1"/>
  <c r="Z13"/>
  <c r="Z13" i="34"/>
  <c r="Y13"/>
  <c r="P23"/>
  <c r="Q23"/>
  <c r="Q31"/>
  <c r="P31"/>
  <c r="P14"/>
  <c r="Q14"/>
  <c r="Q22"/>
  <c r="P22"/>
  <c r="Q15"/>
  <c r="P7"/>
  <c r="P4"/>
  <c r="Q44" i="35"/>
  <c r="Q40"/>
  <c r="Q36"/>
  <c r="Q32"/>
  <c r="Q28"/>
  <c r="Q24"/>
  <c r="Q20"/>
  <c r="Q16"/>
  <c r="Q12"/>
  <c r="Q8"/>
  <c r="V16" i="34"/>
  <c r="V42"/>
  <c r="Q45" i="35"/>
  <c r="Q41"/>
  <c r="Q37"/>
  <c r="Q33"/>
  <c r="Q29"/>
  <c r="Q25"/>
  <c r="Q21"/>
  <c r="Q17"/>
  <c r="Q13"/>
  <c r="Q9"/>
  <c r="P17" i="34"/>
  <c r="Q17"/>
  <c r="Q25"/>
  <c r="P25"/>
  <c r="Q11"/>
  <c r="P11"/>
  <c r="Q28"/>
  <c r="P28"/>
  <c r="Q36"/>
  <c r="W36" s="1"/>
  <c r="P36"/>
  <c r="Q40"/>
  <c r="W40" s="1"/>
  <c r="P40"/>
  <c r="Q44"/>
  <c r="W44" s="1"/>
  <c r="P44"/>
  <c r="U9" i="35"/>
  <c r="Q46"/>
  <c r="Q42"/>
  <c r="Q38"/>
  <c r="Q34"/>
  <c r="Q30"/>
  <c r="Q26"/>
  <c r="Q22"/>
  <c r="Q18"/>
  <c r="Q14"/>
  <c r="Q10"/>
  <c r="Q6"/>
  <c r="W6" s="1"/>
  <c r="R5" i="36"/>
  <c r="V6" i="34"/>
  <c r="U19"/>
  <c r="U15" i="35"/>
  <c r="U23"/>
  <c r="U31"/>
  <c r="U39"/>
  <c r="U6"/>
  <c r="U14"/>
  <c r="U22"/>
  <c r="U30"/>
  <c r="Q43"/>
  <c r="Q39"/>
  <c r="Q35"/>
  <c r="Q31"/>
  <c r="Q27"/>
  <c r="Q23"/>
  <c r="Q19"/>
  <c r="Q15"/>
  <c r="Q11"/>
  <c r="Q7"/>
  <c r="W7" s="1"/>
  <c r="P4"/>
  <c r="R4" l="1"/>
  <c r="X6" i="34"/>
  <c r="V6" i="35"/>
  <c r="R40" i="34"/>
  <c r="R28"/>
  <c r="R25"/>
  <c r="R14"/>
  <c r="R23"/>
  <c r="Z45" i="35"/>
  <c r="Y45"/>
  <c r="AA45" s="1"/>
  <c r="X43" i="34"/>
  <c r="V43" i="35"/>
  <c r="U24" i="36"/>
  <c r="T24"/>
  <c r="V24" s="1"/>
  <c r="P39"/>
  <c r="L40"/>
  <c r="L41" s="1"/>
  <c r="L42" s="1"/>
  <c r="L43" s="1"/>
  <c r="L44" s="1"/>
  <c r="P9"/>
  <c r="Q9"/>
  <c r="W9" i="34" s="1"/>
  <c r="W9" i="35" s="1"/>
  <c r="F10" i="36"/>
  <c r="V42"/>
  <c r="R17" i="34"/>
  <c r="V16" i="35"/>
  <c r="X16" i="34"/>
  <c r="V7"/>
  <c r="R7"/>
  <c r="AC15" i="35"/>
  <c r="S35" i="34"/>
  <c r="T35"/>
  <c r="V18"/>
  <c r="Y18" i="36"/>
  <c r="W8" i="35"/>
  <c r="R44" i="34"/>
  <c r="R36"/>
  <c r="R11"/>
  <c r="V42" i="35"/>
  <c r="X42" i="34"/>
  <c r="V4"/>
  <c r="X4" s="1"/>
  <c r="R4"/>
  <c r="Y34" i="35"/>
  <c r="Z34"/>
  <c r="Z46"/>
  <c r="Y46"/>
  <c r="AA46" s="1"/>
  <c r="R8" i="36"/>
  <c r="Y8"/>
  <c r="V8" i="34"/>
  <c r="V24" i="35"/>
  <c r="X24" i="34"/>
  <c r="AA13"/>
  <c r="V34" i="36"/>
  <c r="U5"/>
  <c r="T5"/>
  <c r="R22" i="34"/>
  <c r="R31"/>
  <c r="V32"/>
  <c r="Y32" i="36"/>
  <c r="T43" i="34"/>
  <c r="S43"/>
  <c r="U43" s="1"/>
  <c r="T22" l="1"/>
  <c r="S22"/>
  <c r="U22" s="1"/>
  <c r="Y42"/>
  <c r="Z42"/>
  <c r="S7"/>
  <c r="T7"/>
  <c r="X8"/>
  <c r="V8" i="35"/>
  <c r="Y4" i="34"/>
  <c r="Z4"/>
  <c r="X16" i="35"/>
  <c r="AC16"/>
  <c r="P10" i="36"/>
  <c r="F11"/>
  <c r="Q10"/>
  <c r="W10" i="34" s="1"/>
  <c r="W10" i="35" s="1"/>
  <c r="Y39" i="36"/>
  <c r="R39"/>
  <c r="V39" i="34"/>
  <c r="Z43"/>
  <c r="Y43"/>
  <c r="AA43" s="1"/>
  <c r="S23"/>
  <c r="T23"/>
  <c r="S40"/>
  <c r="T40"/>
  <c r="S4" i="35"/>
  <c r="T4"/>
  <c r="T31" i="34"/>
  <c r="S31"/>
  <c r="U31" s="1"/>
  <c r="V18" i="35"/>
  <c r="Y16" i="34"/>
  <c r="Z16"/>
  <c r="L45" i="36"/>
  <c r="L46" s="1"/>
  <c r="P44"/>
  <c r="X43" i="35"/>
  <c r="AC43"/>
  <c r="T25" i="34"/>
  <c r="S25"/>
  <c r="U25" s="1"/>
  <c r="V4" i="35"/>
  <c r="X24"/>
  <c r="AC24"/>
  <c r="T4" i="34"/>
  <c r="S4"/>
  <c r="T11"/>
  <c r="S11"/>
  <c r="S44"/>
  <c r="U44" s="1"/>
  <c r="T44"/>
  <c r="Z24"/>
  <c r="Y24"/>
  <c r="T8" i="36"/>
  <c r="V8" s="1"/>
  <c r="U8"/>
  <c r="AC42" i="35"/>
  <c r="X42"/>
  <c r="S36" i="34"/>
  <c r="U36" s="1"/>
  <c r="T36"/>
  <c r="V7" i="35"/>
  <c r="X7" i="34"/>
  <c r="T17"/>
  <c r="S17"/>
  <c r="Y9" i="36"/>
  <c r="R9"/>
  <c r="V9" i="34"/>
  <c r="S14"/>
  <c r="T14"/>
  <c r="Y6"/>
  <c r="Z6"/>
  <c r="V5" i="36"/>
  <c r="AA34" i="35"/>
  <c r="U35" i="34"/>
  <c r="V32" i="35"/>
  <c r="S28" i="34"/>
  <c r="U28" s="1"/>
  <c r="T28"/>
  <c r="X6" i="35"/>
  <c r="AC6"/>
  <c r="Z6" l="1"/>
  <c r="Y6"/>
  <c r="AA6" s="1"/>
  <c r="T9" i="36"/>
  <c r="U9"/>
  <c r="Y7" i="34"/>
  <c r="Z7"/>
  <c r="Z42" i="35"/>
  <c r="Y42"/>
  <c r="AA42" s="1"/>
  <c r="U39" i="36"/>
  <c r="T39"/>
  <c r="V39" s="1"/>
  <c r="Y10"/>
  <c r="V10" i="34"/>
  <c r="R10" i="36"/>
  <c r="AA6" i="34"/>
  <c r="AA24"/>
  <c r="U11"/>
  <c r="U4" i="35"/>
  <c r="U23" i="34"/>
  <c r="AA4"/>
  <c r="U7"/>
  <c r="Y44" i="36"/>
  <c r="R44"/>
  <c r="V44" i="34"/>
  <c r="AC18" i="35"/>
  <c r="V39"/>
  <c r="X39" i="34"/>
  <c r="P11" i="36"/>
  <c r="F12"/>
  <c r="Q11"/>
  <c r="W11" i="34" s="1"/>
  <c r="W11" i="35" s="1"/>
  <c r="X9" i="34"/>
  <c r="V9" i="35"/>
  <c r="AC32"/>
  <c r="X4"/>
  <c r="AC4"/>
  <c r="Y43"/>
  <c r="Z43"/>
  <c r="Z16"/>
  <c r="Y16"/>
  <c r="AA16" s="1"/>
  <c r="Z8" i="34"/>
  <c r="Y8"/>
  <c r="AA8" s="1"/>
  <c r="U14"/>
  <c r="U17"/>
  <c r="U4"/>
  <c r="AA16"/>
  <c r="U40"/>
  <c r="AA42"/>
  <c r="X7" i="35"/>
  <c r="AC7"/>
  <c r="Y24"/>
  <c r="Z24"/>
  <c r="X8"/>
  <c r="AC8"/>
  <c r="X9" l="1"/>
  <c r="AC9"/>
  <c r="Y8"/>
  <c r="Z8"/>
  <c r="Y7"/>
  <c r="Z7"/>
  <c r="P12" i="36"/>
  <c r="F13"/>
  <c r="Q12"/>
  <c r="W12" i="34" s="1"/>
  <c r="W12" i="35" s="1"/>
  <c r="U10" i="36"/>
  <c r="T10"/>
  <c r="V10" s="1"/>
  <c r="AA43" i="35"/>
  <c r="AA7" i="34"/>
  <c r="AC39" i="35"/>
  <c r="X39"/>
  <c r="U44" i="36"/>
  <c r="T44"/>
  <c r="Y4" i="35"/>
  <c r="Z4"/>
  <c r="Z9" i="34"/>
  <c r="Y9"/>
  <c r="AA9" s="1"/>
  <c r="Y39"/>
  <c r="Z39"/>
  <c r="X44"/>
  <c r="V44" i="35"/>
  <c r="AA24"/>
  <c r="V9" i="36"/>
  <c r="R11"/>
  <c r="Y11"/>
  <c r="V11" i="34"/>
  <c r="X10"/>
  <c r="V10" i="35"/>
  <c r="Z10" i="34" l="1"/>
  <c r="Y10"/>
  <c r="AA10" s="1"/>
  <c r="AC44" i="35"/>
  <c r="X44"/>
  <c r="Y9"/>
  <c r="Z9"/>
  <c r="V44" i="36"/>
  <c r="AA7" i="35"/>
  <c r="V11"/>
  <c r="X11" i="34"/>
  <c r="AA39"/>
  <c r="AA4" i="35"/>
  <c r="Y39"/>
  <c r="Z39"/>
  <c r="Y12" i="36"/>
  <c r="R12"/>
  <c r="V12" i="34"/>
  <c r="AA8" i="35"/>
  <c r="AC10"/>
  <c r="X10"/>
  <c r="U11" i="36"/>
  <c r="T11"/>
  <c r="V11" s="1"/>
  <c r="Y44" i="34"/>
  <c r="Z44"/>
  <c r="Q13" i="36"/>
  <c r="W13" i="34" s="1"/>
  <c r="W13" i="35" s="1"/>
  <c r="F14" i="36"/>
  <c r="Y10" i="35" l="1"/>
  <c r="Z10"/>
  <c r="U12" i="36"/>
  <c r="T12"/>
  <c r="V12" s="1"/>
  <c r="X12" i="34"/>
  <c r="V12" i="35"/>
  <c r="X11"/>
  <c r="AC11"/>
  <c r="AA39"/>
  <c r="AA9"/>
  <c r="P14" i="36"/>
  <c r="F15"/>
  <c r="Q14"/>
  <c r="W14" i="34" s="1"/>
  <c r="W14" i="35" s="1"/>
  <c r="Z11" i="34"/>
  <c r="Y11"/>
  <c r="AA44"/>
  <c r="Z44" i="35"/>
  <c r="Y44"/>
  <c r="AA44" s="1"/>
  <c r="F16" i="36" l="1"/>
  <c r="Q15"/>
  <c r="Z12" i="34"/>
  <c r="Y12"/>
  <c r="AA12" s="1"/>
  <c r="AA10" i="35"/>
  <c r="X12"/>
  <c r="AC12"/>
  <c r="Y14" i="36"/>
  <c r="R14"/>
  <c r="V14" i="34"/>
  <c r="Z11" i="35"/>
  <c r="Y11"/>
  <c r="AA11" s="1"/>
  <c r="AA11" i="34"/>
  <c r="T14" i="36" l="1"/>
  <c r="U14"/>
  <c r="F17"/>
  <c r="Q16"/>
  <c r="W16" i="34" s="1"/>
  <c r="W16" i="35" s="1"/>
  <c r="Z12"/>
  <c r="Y12"/>
  <c r="AA12" s="1"/>
  <c r="R15" i="36"/>
  <c r="W15" i="34"/>
  <c r="X14"/>
  <c r="V14" i="35"/>
  <c r="Z14" i="34" l="1"/>
  <c r="Y14"/>
  <c r="AA14" s="1"/>
  <c r="V14" i="36"/>
  <c r="X14" i="35"/>
  <c r="AC14"/>
  <c r="U15" i="36"/>
  <c r="T15"/>
  <c r="P17"/>
  <c r="F18"/>
  <c r="Q17"/>
  <c r="W17" i="34" s="1"/>
  <c r="W17" i="35" s="1"/>
  <c r="W15"/>
  <c r="X15" s="1"/>
  <c r="X15" i="34"/>
  <c r="R17" i="36" l="1"/>
  <c r="Y17"/>
  <c r="V17" i="34"/>
  <c r="Z14" i="35"/>
  <c r="Y14"/>
  <c r="AA14" s="1"/>
  <c r="Q18" i="36"/>
  <c r="F19"/>
  <c r="Z15" i="35"/>
  <c r="Y15"/>
  <c r="AA15" s="1"/>
  <c r="V15" i="36"/>
  <c r="Y15" i="34"/>
  <c r="AA15" s="1"/>
  <c r="Z15"/>
  <c r="U17" i="36" l="1"/>
  <c r="T17"/>
  <c r="V17" s="1"/>
  <c r="W18" i="34"/>
  <c r="R18" i="36"/>
  <c r="P19"/>
  <c r="Q19"/>
  <c r="W19" i="34" s="1"/>
  <c r="W19" i="35" s="1"/>
  <c r="F20" i="36"/>
  <c r="V17" i="35"/>
  <c r="X17" i="34"/>
  <c r="V19" l="1"/>
  <c r="R19" i="36"/>
  <c r="Y19"/>
  <c r="Z17" i="34"/>
  <c r="Y17"/>
  <c r="Q20" i="36"/>
  <c r="W20" i="34" s="1"/>
  <c r="W20" i="35" s="1"/>
  <c r="F21" i="36"/>
  <c r="P20"/>
  <c r="W18" i="35"/>
  <c r="X18" s="1"/>
  <c r="X18" i="34"/>
  <c r="X17" i="35"/>
  <c r="AC17"/>
  <c r="T18" i="36"/>
  <c r="V18" s="1"/>
  <c r="U18"/>
  <c r="Y18" i="35" l="1"/>
  <c r="Z18"/>
  <c r="V19"/>
  <c r="X19" i="34"/>
  <c r="AA17"/>
  <c r="Y18"/>
  <c r="AA18" s="1"/>
  <c r="Z18"/>
  <c r="Y20" i="36"/>
  <c r="R20"/>
  <c r="V20" i="34"/>
  <c r="U19" i="36"/>
  <c r="T19"/>
  <c r="V19" s="1"/>
  <c r="Y17" i="35"/>
  <c r="Z17"/>
  <c r="Q21" i="36"/>
  <c r="W21" i="34" s="1"/>
  <c r="W21" i="35" s="1"/>
  <c r="F22" i="36"/>
  <c r="P21"/>
  <c r="Y21" l="1"/>
  <c r="R21"/>
  <c r="V21" i="34"/>
  <c r="U20" i="36"/>
  <c r="T20"/>
  <c r="AA17" i="35"/>
  <c r="AA18"/>
  <c r="Q22" i="36"/>
  <c r="W22" i="34" s="1"/>
  <c r="W22" i="35" s="1"/>
  <c r="P22" i="36"/>
  <c r="F23"/>
  <c r="X20" i="34"/>
  <c r="V20" i="35"/>
  <c r="AC19"/>
  <c r="X19"/>
  <c r="Y19" i="34"/>
  <c r="Z19"/>
  <c r="AC20" i="35" l="1"/>
  <c r="X20"/>
  <c r="Y22" i="36"/>
  <c r="R22"/>
  <c r="V22" i="34"/>
  <c r="V20" i="36"/>
  <c r="Z19" i="35"/>
  <c r="Y19"/>
  <c r="AA19" s="1"/>
  <c r="F24" i="36"/>
  <c r="P23"/>
  <c r="Q23"/>
  <c r="W23" i="34" s="1"/>
  <c r="W23" i="35" s="1"/>
  <c r="T21" i="36"/>
  <c r="V21" s="1"/>
  <c r="U21"/>
  <c r="Z20" i="34"/>
  <c r="Y20"/>
  <c r="V21" i="35"/>
  <c r="X21" i="34"/>
  <c r="AA19"/>
  <c r="T22" i="36" l="1"/>
  <c r="U22"/>
  <c r="Z21" i="34"/>
  <c r="Y21"/>
  <c r="AA21" s="1"/>
  <c r="Q24" i="36"/>
  <c r="W24" i="34" s="1"/>
  <c r="W24" i="35" s="1"/>
  <c r="F25" i="36"/>
  <c r="V22" i="35"/>
  <c r="X22" i="34"/>
  <c r="Y23" i="36"/>
  <c r="R23"/>
  <c r="V23" i="34"/>
  <c r="AC21" i="35"/>
  <c r="X21"/>
  <c r="Y20"/>
  <c r="AA20" s="1"/>
  <c r="Z20"/>
  <c r="AA20" i="34"/>
  <c r="Y21" i="35" l="1"/>
  <c r="Z21"/>
  <c r="V22" i="36"/>
  <c r="U23"/>
  <c r="T23"/>
  <c r="Q25"/>
  <c r="W25" i="34" s="1"/>
  <c r="W25" i="35" s="1"/>
  <c r="P25" i="36"/>
  <c r="F26"/>
  <c r="X23" i="34"/>
  <c r="V23" i="35"/>
  <c r="X22"/>
  <c r="AC22"/>
  <c r="Y22" i="34"/>
  <c r="Z22"/>
  <c r="X23" i="35" l="1"/>
  <c r="AC23"/>
  <c r="P26" i="36"/>
  <c r="F27"/>
  <c r="Q26"/>
  <c r="W26" i="34" s="1"/>
  <c r="W26" i="35" s="1"/>
  <c r="Z23" i="34"/>
  <c r="Y23"/>
  <c r="AA23" s="1"/>
  <c r="AA22"/>
  <c r="V23" i="36"/>
  <c r="AA21" i="35"/>
  <c r="Y22"/>
  <c r="AA22" s="1"/>
  <c r="Z22"/>
  <c r="R25" i="36"/>
  <c r="Y25"/>
  <c r="V25" i="34"/>
  <c r="T25" i="36" l="1"/>
  <c r="U25"/>
  <c r="Z23" i="35"/>
  <c r="Y23"/>
  <c r="AA23" s="1"/>
  <c r="V25"/>
  <c r="X25" i="34"/>
  <c r="R26" i="36"/>
  <c r="V26" i="34"/>
  <c r="Y26" i="36"/>
  <c r="Q27"/>
  <c r="W27" i="34" s="1"/>
  <c r="W27" i="35" s="1"/>
  <c r="P27" i="36"/>
  <c r="F28"/>
  <c r="Q28" l="1"/>
  <c r="W28" i="34" s="1"/>
  <c r="W28" i="35" s="1"/>
  <c r="P28" i="36"/>
  <c r="F29"/>
  <c r="X25" i="35"/>
  <c r="AC25"/>
  <c r="V25" i="36"/>
  <c r="Z25" i="34"/>
  <c r="Y25"/>
  <c r="AA25" s="1"/>
  <c r="Y27" i="36"/>
  <c r="V27" i="34"/>
  <c r="R27" i="36"/>
  <c r="T26"/>
  <c r="V26" s="1"/>
  <c r="U26"/>
  <c r="X26" i="34"/>
  <c r="V26" i="35"/>
  <c r="Y26" i="34" l="1"/>
  <c r="Z26"/>
  <c r="Z25" i="35"/>
  <c r="Y25"/>
  <c r="AA25" s="1"/>
  <c r="X27" i="34"/>
  <c r="V27" i="35"/>
  <c r="Y28" i="36"/>
  <c r="R28"/>
  <c r="V28" i="34"/>
  <c r="AC26" i="35"/>
  <c r="X26"/>
  <c r="T27" i="36"/>
  <c r="V27" s="1"/>
  <c r="U27"/>
  <c r="F30"/>
  <c r="P29"/>
  <c r="Q29"/>
  <c r="W29" i="34" s="1"/>
  <c r="W29" i="35" s="1"/>
  <c r="T28" i="36" l="1"/>
  <c r="U28"/>
  <c r="X28" i="34"/>
  <c r="V28" i="35"/>
  <c r="Z27" i="34"/>
  <c r="Y27"/>
  <c r="AA27" s="1"/>
  <c r="AA26"/>
  <c r="Q30" i="36"/>
  <c r="W30" i="34" s="1"/>
  <c r="W30" i="35" s="1"/>
  <c r="F31" i="36"/>
  <c r="X27" i="35"/>
  <c r="AC27"/>
  <c r="R29" i="36"/>
  <c r="Y29"/>
  <c r="V29" i="34"/>
  <c r="Y26" i="35"/>
  <c r="Z26"/>
  <c r="V29" l="1"/>
  <c r="X29" i="34"/>
  <c r="U29" i="36"/>
  <c r="T29"/>
  <c r="X28" i="35"/>
  <c r="AC28"/>
  <c r="F32" i="36"/>
  <c r="P31"/>
  <c r="Q31"/>
  <c r="W31" i="34" s="1"/>
  <c r="W31" i="35" s="1"/>
  <c r="V28" i="36"/>
  <c r="Z27" i="35"/>
  <c r="Y27"/>
  <c r="AA27" s="1"/>
  <c r="Z28" i="34"/>
  <c r="Y28"/>
  <c r="AA26" i="35"/>
  <c r="Y28" l="1"/>
  <c r="Z28"/>
  <c r="X29"/>
  <c r="AC29"/>
  <c r="Y29" i="34"/>
  <c r="Z29"/>
  <c r="AA28"/>
  <c r="Q32" i="36"/>
  <c r="F33"/>
  <c r="Y31"/>
  <c r="R31"/>
  <c r="V31" i="34"/>
  <c r="V29" i="36"/>
  <c r="W32" i="34" l="1"/>
  <c r="R32" i="36"/>
  <c r="F34"/>
  <c r="F35" s="1"/>
  <c r="P33"/>
  <c r="Q33"/>
  <c r="W33" i="34" s="1"/>
  <c r="W33" i="35" s="1"/>
  <c r="AA29" i="34"/>
  <c r="AA28" i="35"/>
  <c r="X31" i="34"/>
  <c r="V31" i="35"/>
  <c r="T31" i="36"/>
  <c r="V31" s="1"/>
  <c r="U31"/>
  <c r="Y29" i="35"/>
  <c r="AA29" s="1"/>
  <c r="Z29"/>
  <c r="V33" i="34" l="1"/>
  <c r="Y33" i="36"/>
  <c r="R33"/>
  <c r="AC31" i="35"/>
  <c r="X31"/>
  <c r="W32"/>
  <c r="X32" s="1"/>
  <c r="X32" i="34"/>
  <c r="U32" i="36"/>
  <c r="T32"/>
  <c r="V32" s="1"/>
  <c r="P35"/>
  <c r="F36"/>
  <c r="Y31" i="34"/>
  <c r="Z31"/>
  <c r="Z31" i="35" l="1"/>
  <c r="Y31"/>
  <c r="AA31" s="1"/>
  <c r="X33" i="34"/>
  <c r="V33" i="35"/>
  <c r="Y32"/>
  <c r="Z32"/>
  <c r="Y35" i="36"/>
  <c r="R35"/>
  <c r="V35" i="34"/>
  <c r="P36" i="36"/>
  <c r="F37"/>
  <c r="Z32" i="34"/>
  <c r="Y32"/>
  <c r="U33" i="36"/>
  <c r="T33"/>
  <c r="AA31" i="34"/>
  <c r="T35" i="36" l="1"/>
  <c r="V35" s="1"/>
  <c r="U35"/>
  <c r="X35" i="34"/>
  <c r="V35" i="35"/>
  <c r="AA32" i="34"/>
  <c r="AA32" i="35"/>
  <c r="R36" i="36"/>
  <c r="Y36"/>
  <c r="V36" i="34"/>
  <c r="P37" i="36"/>
  <c r="F38"/>
  <c r="Z33" i="34"/>
  <c r="Y33"/>
  <c r="AA33" s="1"/>
  <c r="V33" i="36"/>
  <c r="X33" i="35"/>
  <c r="AC33"/>
  <c r="R37" i="36" l="1"/>
  <c r="Y37"/>
  <c r="V37" i="34"/>
  <c r="X36"/>
  <c r="V36" i="35"/>
  <c r="U36" i="36"/>
  <c r="T36"/>
  <c r="V36" s="1"/>
  <c r="Z35" i="34"/>
  <c r="Y35"/>
  <c r="AA35" s="1"/>
  <c r="Y33" i="35"/>
  <c r="Z33"/>
  <c r="P38" i="36"/>
  <c r="F39"/>
  <c r="F40" s="1"/>
  <c r="X35" i="35"/>
  <c r="AC35"/>
  <c r="AC36" l="1"/>
  <c r="X36"/>
  <c r="U37" i="36"/>
  <c r="T37"/>
  <c r="Z35" i="35"/>
  <c r="Y35"/>
  <c r="AA33"/>
  <c r="X37" i="34"/>
  <c r="V37" i="35"/>
  <c r="F41" i="36"/>
  <c r="P40"/>
  <c r="V38" i="34"/>
  <c r="R38" i="36"/>
  <c r="Y38"/>
  <c r="Z36" i="34"/>
  <c r="Y36"/>
  <c r="AC37" i="35" l="1"/>
  <c r="X37"/>
  <c r="P41" i="36"/>
  <c r="F42"/>
  <c r="F43" s="1"/>
  <c r="F44" s="1"/>
  <c r="F45" s="1"/>
  <c r="F46" s="1"/>
  <c r="Z36" i="35"/>
  <c r="Y36"/>
  <c r="AA35"/>
  <c r="R40" i="36"/>
  <c r="Y40"/>
  <c r="V40" i="34"/>
  <c r="U38" i="36"/>
  <c r="T38"/>
  <c r="X38" i="34"/>
  <c r="V38" i="35"/>
  <c r="Z37" i="34"/>
  <c r="Y37"/>
  <c r="AA36"/>
  <c r="V37" i="36"/>
  <c r="Y38" i="34" l="1"/>
  <c r="AA38" s="1"/>
  <c r="Z38"/>
  <c r="AC38" i="35"/>
  <c r="X38"/>
  <c r="V40"/>
  <c r="X40" i="34"/>
  <c r="Z37" i="35"/>
  <c r="Y37"/>
  <c r="AA37" s="1"/>
  <c r="AA36"/>
  <c r="R41" i="36"/>
  <c r="Y41"/>
  <c r="V41" i="34"/>
  <c r="T40" i="36"/>
  <c r="V40" s="1"/>
  <c r="U40"/>
  <c r="AA37" i="34"/>
  <c r="V38" i="36"/>
  <c r="AC40" i="35" l="1"/>
  <c r="X40"/>
  <c r="U41" i="36"/>
  <c r="T41"/>
  <c r="Y40" i="34"/>
  <c r="AA40" s="1"/>
  <c r="Z40"/>
  <c r="V41" i="35"/>
  <c r="X41" i="34"/>
  <c r="Z38" i="35"/>
  <c r="Y38"/>
  <c r="Z40" l="1"/>
  <c r="Y40"/>
  <c r="AA40" s="1"/>
  <c r="AA38"/>
  <c r="AC41"/>
  <c r="X41"/>
  <c r="Y41" i="34"/>
  <c r="AA41" s="1"/>
  <c r="Z41"/>
  <c r="V41" i="36"/>
  <c r="Z41" i="35" l="1"/>
  <c r="Y41"/>
  <c r="AA41" s="1"/>
</calcChain>
</file>

<file path=xl/connections.xml><?xml version="1.0" encoding="utf-8"?>
<connections xmlns="http://schemas.openxmlformats.org/spreadsheetml/2006/main">
  <connection id="1" name="temp1" type="6" refreshedVersion="3" background="1" saveData="1">
    <textPr codePage="10006" sourceFile="D:\CRTC - Documents\temp.txt">
      <textFields count="4">
        <textField/>
        <textField/>
        <textField/>
        <textField/>
      </textFields>
    </textPr>
  </connection>
  <connection id="2" name="temp11" type="6" refreshedVersion="3" background="1" saveData="1">
    <textPr codePage="10006" sourceFile="D:\CRTC - Documents\temp.txt">
      <textFields count="4">
        <textField/>
        <textField/>
        <textField/>
        <textField/>
      </textFields>
    </textPr>
  </connection>
  <connection id="3" name="temp111" type="6" refreshedVersion="3" background="1">
    <textPr codePage="10006" sourceFile="D:\CRTC - Documents\temp.txt">
      <textFields count="4">
        <textField/>
        <textField/>
        <textField/>
        <textField/>
      </textFields>
    </textPr>
  </connection>
  <connection id="4" name="temp12" type="6" refreshedVersion="3" background="1" saveData="1">
    <textPr codePage="10006" sourceFile="D:\CRTC - Documents\temp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<sst xmlns="http://schemas.openxmlformats.org/spreadsheetml/2006/main" count="290" uniqueCount="81">
  <si>
    <t>S.I.</t>
  </si>
  <si>
    <t>Student ID</t>
  </si>
  <si>
    <t>Student's Name</t>
  </si>
  <si>
    <t>Father's Name</t>
  </si>
  <si>
    <t>Mother's Name</t>
  </si>
  <si>
    <t>Course ID</t>
  </si>
  <si>
    <t>Course Title</t>
  </si>
  <si>
    <t>Class/Hour</t>
  </si>
  <si>
    <t>Structured Programming</t>
  </si>
  <si>
    <t>PGD-211</t>
  </si>
  <si>
    <t>Object Oriented Programming</t>
  </si>
  <si>
    <t>Software Engineering</t>
  </si>
  <si>
    <t>PGD-311</t>
  </si>
  <si>
    <t>PGD-300</t>
  </si>
  <si>
    <t>Term</t>
  </si>
  <si>
    <t>Assigned Teacher</t>
  </si>
  <si>
    <t>Code</t>
  </si>
  <si>
    <t>Designation and Department</t>
  </si>
  <si>
    <t>Lecturer, CSE Department</t>
  </si>
  <si>
    <t>Attendance</t>
  </si>
  <si>
    <t>Class Test</t>
  </si>
  <si>
    <t>Total</t>
  </si>
  <si>
    <t>GPA</t>
  </si>
  <si>
    <t>Grade</t>
  </si>
  <si>
    <t>Letter</t>
  </si>
  <si>
    <t>20*2</t>
  </si>
  <si>
    <t>14*2</t>
  </si>
  <si>
    <t>Credit</t>
  </si>
  <si>
    <t>Credits</t>
  </si>
  <si>
    <t>Total Credits</t>
  </si>
  <si>
    <t>Term 2</t>
  </si>
  <si>
    <t>Term 2 Cumulative</t>
  </si>
  <si>
    <t>Term 3</t>
  </si>
  <si>
    <t>Term 3 Cumulative</t>
  </si>
  <si>
    <t>Remarks</t>
  </si>
  <si>
    <t>StudentID</t>
  </si>
  <si>
    <t>a</t>
  </si>
  <si>
    <t>t</t>
  </si>
  <si>
    <t>l</t>
  </si>
  <si>
    <t>gra-1</t>
  </si>
  <si>
    <t>gra-2</t>
  </si>
  <si>
    <t>cr</t>
  </si>
  <si>
    <t>t-gpa</t>
  </si>
  <si>
    <t>Term1</t>
  </si>
  <si>
    <t>Student's Name                                           Credit</t>
  </si>
  <si>
    <t>c-cr</t>
  </si>
  <si>
    <t>Student's Name                             Credit</t>
  </si>
  <si>
    <t>Student's Name                            Credit</t>
  </si>
  <si>
    <t>Data Communication &amp; Computer Networks</t>
  </si>
  <si>
    <t>PGD-111</t>
  </si>
  <si>
    <t>PGD-113</t>
  </si>
  <si>
    <t>PGD-115</t>
  </si>
  <si>
    <t>PGD-117</t>
  </si>
  <si>
    <t>PGD-213</t>
  </si>
  <si>
    <t>PGD-215</t>
  </si>
  <si>
    <t>PGD-217</t>
  </si>
  <si>
    <t>PGD-313</t>
  </si>
  <si>
    <t>PGD-315</t>
  </si>
  <si>
    <t>Computer Fundamentals and Office Automation</t>
  </si>
  <si>
    <t>Computer Networking</t>
  </si>
  <si>
    <t>Web Engineering</t>
  </si>
  <si>
    <t>DBMS and Database Programming</t>
  </si>
  <si>
    <t>Data Structure</t>
  </si>
  <si>
    <t>Management Information System</t>
  </si>
  <si>
    <t xml:space="preserve">Mobile Apps Deelopment </t>
  </si>
  <si>
    <t>Projet</t>
  </si>
  <si>
    <t>Sabir Ismail</t>
  </si>
  <si>
    <t>Sayma Sultana Chowdhury</t>
  </si>
  <si>
    <t>SI</t>
  </si>
  <si>
    <t>SSC</t>
  </si>
  <si>
    <t>Leturer,IICT</t>
  </si>
  <si>
    <t>Saiful Islam</t>
  </si>
  <si>
    <t>Asif Samir</t>
  </si>
  <si>
    <t>Final Exam</t>
  </si>
  <si>
    <t>AS</t>
  </si>
  <si>
    <t>Remaining</t>
  </si>
  <si>
    <t>Transferred</t>
  </si>
  <si>
    <t xml:space="preserve">Final </t>
  </si>
  <si>
    <t xml:space="preserve"> Final</t>
  </si>
  <si>
    <t>Final</t>
  </si>
  <si>
    <t>aaa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</si>
</sst>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0.00"/>
    <numFmt numFmtId="166" formatCode="00"/>
    <numFmt numFmtId="168" formatCode="000000000"/>
  </numFmts>
  <fonts count="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8" fontId="1" fillId="0" borderId="1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2" borderId="1" xfId="0" applyFill="1" applyBorder="1" applyAlignment="1">
      <alignment horizontal="left"/>
    </xf>
    <xf numFmtId="166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1" fillId="0" borderId="1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6" fontId="0" fillId="0" borderId="0" xfId="0" applyNumberFormat="1" applyBorder="1"/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justify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5" fillId="0" borderId="9" xfId="0" applyFont="1" applyBorder="1" applyAlignment="1">
      <alignment horizontal="justify" vertical="top" wrapText="1"/>
    </xf>
    <xf numFmtId="0" fontId="5" fillId="0" borderId="9" xfId="0" applyFont="1" applyBorder="1" applyAlignment="1">
      <alignment vertical="top" wrapText="1"/>
    </xf>
    <xf numFmtId="166" fontId="1" fillId="0" borderId="0" xfId="0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2" fontId="0" fillId="0" borderId="1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emp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topLeftCell="A24" workbookViewId="0">
      <selection activeCell="C2" sqref="C2:C44"/>
    </sheetView>
  </sheetViews>
  <sheetFormatPr defaultRowHeight="15"/>
  <cols>
    <col min="1" max="1" width="6" style="2" customWidth="1"/>
    <col min="2" max="2" width="14.28515625" style="23" customWidth="1"/>
    <col min="3" max="3" width="42.85546875" bestFit="1" customWidth="1"/>
    <col min="4" max="4" width="42.42578125" customWidth="1"/>
    <col min="5" max="5" width="42.85546875" bestFit="1" customWidth="1"/>
  </cols>
  <sheetData>
    <row r="1" spans="1:5" s="1" customFormat="1" ht="15.75" thickBot="1">
      <c r="A1" s="14" t="s">
        <v>0</v>
      </c>
      <c r="B1" s="22" t="s">
        <v>1</v>
      </c>
      <c r="C1" s="15" t="s">
        <v>2</v>
      </c>
      <c r="D1" s="15" t="s">
        <v>3</v>
      </c>
      <c r="E1" s="15" t="s">
        <v>4</v>
      </c>
    </row>
    <row r="2" spans="1:5" ht="15.75" thickBot="1">
      <c r="A2" s="5">
        <v>1</v>
      </c>
      <c r="B2" s="52">
        <v>140931001</v>
      </c>
      <c r="C2" s="53" t="s">
        <v>80</v>
      </c>
      <c r="D2" s="56"/>
      <c r="E2" s="53"/>
    </row>
    <row r="3" spans="1:5" ht="15.75" thickBot="1">
      <c r="A3" s="5">
        <v>2</v>
      </c>
      <c r="B3" s="54">
        <v>140931002</v>
      </c>
      <c r="C3" s="53" t="s">
        <v>80</v>
      </c>
      <c r="D3" s="57"/>
      <c r="E3" s="55"/>
    </row>
    <row r="4" spans="1:5" ht="15.75" thickBot="1">
      <c r="A4" s="5">
        <v>3</v>
      </c>
      <c r="B4" s="54">
        <v>140931003</v>
      </c>
      <c r="C4" s="53" t="s">
        <v>80</v>
      </c>
      <c r="D4" s="57"/>
      <c r="E4" s="55"/>
    </row>
    <row r="5" spans="1:5" ht="15.75" thickBot="1">
      <c r="A5" s="5">
        <v>4</v>
      </c>
      <c r="B5" s="54">
        <v>140931004</v>
      </c>
      <c r="C5" s="53" t="s">
        <v>80</v>
      </c>
      <c r="D5" s="57"/>
      <c r="E5" s="55"/>
    </row>
    <row r="6" spans="1:5" ht="15.75" thickBot="1">
      <c r="A6" s="5">
        <v>5</v>
      </c>
      <c r="B6" s="54">
        <v>140931005</v>
      </c>
      <c r="C6" s="53" t="s">
        <v>80</v>
      </c>
      <c r="D6" s="57"/>
      <c r="E6" s="55"/>
    </row>
    <row r="7" spans="1:5" ht="15.75" thickBot="1">
      <c r="A7" s="5">
        <v>6</v>
      </c>
      <c r="B7" s="54">
        <v>140931006</v>
      </c>
      <c r="C7" s="53" t="s">
        <v>80</v>
      </c>
      <c r="D7" s="57"/>
      <c r="E7" s="55"/>
    </row>
    <row r="8" spans="1:5" ht="15.75" thickBot="1">
      <c r="A8" s="5">
        <v>7</v>
      </c>
      <c r="B8" s="54">
        <v>140931007</v>
      </c>
      <c r="C8" s="53" t="s">
        <v>80</v>
      </c>
      <c r="D8" s="57"/>
      <c r="E8" s="55"/>
    </row>
    <row r="9" spans="1:5" ht="15.75" thickBot="1">
      <c r="A9" s="5">
        <v>8</v>
      </c>
      <c r="B9" s="54">
        <v>140931008</v>
      </c>
      <c r="C9" s="53" t="s">
        <v>80</v>
      </c>
      <c r="D9" s="57"/>
      <c r="E9" s="55"/>
    </row>
    <row r="10" spans="1:5" ht="15.75" thickBot="1">
      <c r="A10" s="5">
        <v>9</v>
      </c>
      <c r="B10" s="54">
        <v>140931009</v>
      </c>
      <c r="C10" s="53" t="s">
        <v>80</v>
      </c>
      <c r="D10" s="57"/>
      <c r="E10" s="55"/>
    </row>
    <row r="11" spans="1:5" ht="15.75" thickBot="1">
      <c r="A11" s="5">
        <v>10</v>
      </c>
      <c r="B11" s="54">
        <v>140931010</v>
      </c>
      <c r="C11" s="53" t="s">
        <v>80</v>
      </c>
      <c r="D11" s="57"/>
      <c r="E11" s="55"/>
    </row>
    <row r="12" spans="1:5" ht="15.75" thickBot="1">
      <c r="A12" s="5">
        <v>11</v>
      </c>
      <c r="B12" s="54">
        <v>140931011</v>
      </c>
      <c r="C12" s="53" t="s">
        <v>80</v>
      </c>
      <c r="D12" s="57"/>
      <c r="E12" s="55"/>
    </row>
    <row r="13" spans="1:5" ht="15.75" thickBot="1">
      <c r="A13" s="5">
        <v>12</v>
      </c>
      <c r="B13" s="54">
        <v>140931012</v>
      </c>
      <c r="C13" s="53" t="s">
        <v>80</v>
      </c>
      <c r="D13" s="57"/>
      <c r="E13" s="55"/>
    </row>
    <row r="14" spans="1:5" ht="15.75" thickBot="1">
      <c r="A14" s="5">
        <v>13</v>
      </c>
      <c r="B14" s="54">
        <v>140931013</v>
      </c>
      <c r="C14" s="53" t="s">
        <v>80</v>
      </c>
      <c r="D14" s="57"/>
      <c r="E14" s="55"/>
    </row>
    <row r="15" spans="1:5" ht="15.75" thickBot="1">
      <c r="A15" s="5">
        <v>14</v>
      </c>
      <c r="B15" s="54">
        <v>140931014</v>
      </c>
      <c r="C15" s="53" t="s">
        <v>80</v>
      </c>
      <c r="D15" s="57"/>
      <c r="E15" s="55"/>
    </row>
    <row r="16" spans="1:5" ht="15.75" thickBot="1">
      <c r="A16" s="5">
        <v>15</v>
      </c>
      <c r="B16" s="54">
        <v>140931015</v>
      </c>
      <c r="C16" s="53" t="s">
        <v>80</v>
      </c>
      <c r="D16" s="57"/>
      <c r="E16" s="55"/>
    </row>
    <row r="17" spans="1:5" ht="15.75" thickBot="1">
      <c r="A17" s="5">
        <v>16</v>
      </c>
      <c r="B17" s="54">
        <v>140931016</v>
      </c>
      <c r="C17" s="53" t="s">
        <v>80</v>
      </c>
      <c r="D17" s="57"/>
      <c r="E17" s="55"/>
    </row>
    <row r="18" spans="1:5" ht="15.75" thickBot="1">
      <c r="A18" s="5">
        <v>17</v>
      </c>
      <c r="B18" s="54">
        <v>140931017</v>
      </c>
      <c r="C18" s="53" t="s">
        <v>80</v>
      </c>
      <c r="D18" s="57"/>
      <c r="E18" s="55"/>
    </row>
    <row r="19" spans="1:5" ht="15.75" thickBot="1">
      <c r="A19" s="5">
        <v>18</v>
      </c>
      <c r="B19" s="54">
        <v>140931018</v>
      </c>
      <c r="C19" s="53" t="s">
        <v>80</v>
      </c>
      <c r="D19" s="57"/>
      <c r="E19" s="55"/>
    </row>
    <row r="20" spans="1:5" ht="15.75" thickBot="1">
      <c r="A20" s="5">
        <v>19</v>
      </c>
      <c r="B20" s="54">
        <v>140931019</v>
      </c>
      <c r="C20" s="53" t="s">
        <v>80</v>
      </c>
      <c r="D20" s="57"/>
      <c r="E20" s="55"/>
    </row>
    <row r="21" spans="1:5" ht="15.75" thickBot="1">
      <c r="A21" s="5">
        <v>20</v>
      </c>
      <c r="B21" s="54">
        <v>140931020</v>
      </c>
      <c r="C21" s="53" t="s">
        <v>80</v>
      </c>
      <c r="D21" s="57"/>
      <c r="E21" s="55"/>
    </row>
    <row r="22" spans="1:5" ht="15.75" thickBot="1">
      <c r="A22" s="5">
        <v>21</v>
      </c>
      <c r="B22" s="54">
        <v>140931021</v>
      </c>
      <c r="C22" s="53" t="s">
        <v>80</v>
      </c>
      <c r="D22" s="57"/>
      <c r="E22" s="55"/>
    </row>
    <row r="23" spans="1:5" ht="15.75" thickBot="1">
      <c r="A23" s="5">
        <v>22</v>
      </c>
      <c r="B23" s="54">
        <v>140931022</v>
      </c>
      <c r="C23" s="53" t="s">
        <v>80</v>
      </c>
      <c r="D23" s="58"/>
      <c r="E23" s="55"/>
    </row>
    <row r="24" spans="1:5" s="3" customFormat="1" ht="15.75" thickBot="1">
      <c r="A24" s="5">
        <v>23</v>
      </c>
      <c r="B24" s="54">
        <v>140931023</v>
      </c>
      <c r="C24" s="53" t="s">
        <v>80</v>
      </c>
      <c r="D24" s="57"/>
      <c r="E24" s="55"/>
    </row>
    <row r="25" spans="1:5" s="3" customFormat="1" ht="15.75" thickBot="1">
      <c r="A25" s="5">
        <v>24</v>
      </c>
      <c r="B25" s="54">
        <v>140931024</v>
      </c>
      <c r="C25" s="53" t="s">
        <v>80</v>
      </c>
      <c r="D25" s="57"/>
      <c r="E25" s="55"/>
    </row>
    <row r="26" spans="1:5" ht="15.75" thickBot="1">
      <c r="A26" s="5">
        <v>25</v>
      </c>
      <c r="B26" s="54">
        <v>140931025</v>
      </c>
      <c r="C26" s="53" t="s">
        <v>80</v>
      </c>
      <c r="D26" s="57"/>
      <c r="E26" s="55"/>
    </row>
    <row r="27" spans="1:5" ht="15.75" thickBot="1">
      <c r="A27" s="5">
        <v>26</v>
      </c>
      <c r="B27" s="54">
        <v>140931026</v>
      </c>
      <c r="C27" s="53" t="s">
        <v>80</v>
      </c>
      <c r="D27" s="57"/>
      <c r="E27" s="55"/>
    </row>
    <row r="28" spans="1:5" ht="15.75" thickBot="1">
      <c r="A28" s="5">
        <v>27</v>
      </c>
      <c r="B28" s="54">
        <v>140931027</v>
      </c>
      <c r="C28" s="53" t="s">
        <v>80</v>
      </c>
      <c r="D28" s="57"/>
      <c r="E28" s="55"/>
    </row>
    <row r="29" spans="1:5" ht="15.75" thickBot="1">
      <c r="A29" s="5">
        <v>28</v>
      </c>
      <c r="B29" s="54">
        <v>140931028</v>
      </c>
      <c r="C29" s="53" t="s">
        <v>80</v>
      </c>
      <c r="D29" s="57"/>
      <c r="E29" s="55"/>
    </row>
    <row r="30" spans="1:5" ht="15.75" thickBot="1">
      <c r="A30" s="5">
        <v>29</v>
      </c>
      <c r="B30" s="54">
        <v>140931029</v>
      </c>
      <c r="C30" s="53" t="s">
        <v>80</v>
      </c>
      <c r="D30" s="57"/>
      <c r="E30" s="55"/>
    </row>
    <row r="31" spans="1:5" ht="15.75" thickBot="1">
      <c r="A31" s="5">
        <v>30</v>
      </c>
      <c r="B31" s="54">
        <v>140931030</v>
      </c>
      <c r="C31" s="53" t="s">
        <v>80</v>
      </c>
      <c r="D31" s="57"/>
      <c r="E31" s="55"/>
    </row>
    <row r="32" spans="1:5" ht="15.75" thickBot="1">
      <c r="A32" s="5">
        <v>31</v>
      </c>
      <c r="B32" s="54">
        <v>140931031</v>
      </c>
      <c r="C32" s="53" t="s">
        <v>80</v>
      </c>
      <c r="D32" s="57"/>
      <c r="E32" s="55"/>
    </row>
    <row r="33" spans="1:5" ht="15.75" thickBot="1">
      <c r="A33" s="5">
        <v>32</v>
      </c>
      <c r="B33" s="54">
        <v>140931032</v>
      </c>
      <c r="C33" s="53" t="s">
        <v>80</v>
      </c>
      <c r="D33" s="57"/>
      <c r="E33" s="55"/>
    </row>
    <row r="34" spans="1:5" ht="15.75" thickBot="1">
      <c r="A34" s="5">
        <v>33</v>
      </c>
      <c r="B34" s="54">
        <v>140931033</v>
      </c>
      <c r="C34" s="53" t="s">
        <v>80</v>
      </c>
      <c r="D34" s="57"/>
      <c r="E34" s="55"/>
    </row>
    <row r="35" spans="1:5" ht="15.75" thickBot="1">
      <c r="A35" s="5">
        <v>34</v>
      </c>
      <c r="B35" s="54">
        <v>140931034</v>
      </c>
      <c r="C35" s="53" t="s">
        <v>80</v>
      </c>
      <c r="D35" s="57"/>
      <c r="E35" s="55"/>
    </row>
    <row r="36" spans="1:5" ht="15.75" thickBot="1">
      <c r="A36" s="5">
        <v>35</v>
      </c>
      <c r="B36" s="54">
        <v>140931035</v>
      </c>
      <c r="C36" s="53" t="s">
        <v>80</v>
      </c>
      <c r="D36" s="57"/>
      <c r="E36" s="55"/>
    </row>
    <row r="37" spans="1:5" ht="15.75" thickBot="1">
      <c r="A37" s="5">
        <v>36</v>
      </c>
      <c r="B37" s="54">
        <v>140931036</v>
      </c>
      <c r="C37" s="53" t="s">
        <v>80</v>
      </c>
      <c r="D37" s="57"/>
      <c r="E37" s="55"/>
    </row>
    <row r="38" spans="1:5" ht="15.75" thickBot="1">
      <c r="A38" s="5">
        <v>37</v>
      </c>
      <c r="B38" s="54">
        <v>140931037</v>
      </c>
      <c r="C38" s="53" t="s">
        <v>80</v>
      </c>
      <c r="D38" s="57"/>
      <c r="E38" s="55"/>
    </row>
    <row r="39" spans="1:5" ht="15.75" thickBot="1">
      <c r="A39" s="5">
        <v>38</v>
      </c>
      <c r="B39" s="54">
        <v>140931038</v>
      </c>
      <c r="C39" s="53" t="s">
        <v>80</v>
      </c>
      <c r="D39" s="57"/>
      <c r="E39" s="55"/>
    </row>
    <row r="40" spans="1:5" ht="15.75" thickBot="1">
      <c r="A40" s="5">
        <v>39</v>
      </c>
      <c r="B40" s="54">
        <v>140931039</v>
      </c>
      <c r="C40" s="53" t="s">
        <v>80</v>
      </c>
      <c r="D40" s="57"/>
      <c r="E40" s="55"/>
    </row>
    <row r="41" spans="1:5" ht="15.75" thickBot="1">
      <c r="A41" s="5">
        <v>40</v>
      </c>
      <c r="B41" s="54">
        <v>140931040</v>
      </c>
      <c r="C41" s="53" t="s">
        <v>80</v>
      </c>
      <c r="D41" s="57"/>
      <c r="E41" s="55"/>
    </row>
    <row r="42" spans="1:5" ht="15.75" thickBot="1">
      <c r="A42" s="5">
        <v>41</v>
      </c>
      <c r="B42" s="54">
        <v>140931041</v>
      </c>
      <c r="C42" s="53" t="s">
        <v>80</v>
      </c>
      <c r="D42" s="57"/>
      <c r="E42" s="55"/>
    </row>
    <row r="43" spans="1:5" ht="15.75" thickBot="1">
      <c r="A43" s="5">
        <v>42</v>
      </c>
      <c r="B43" s="54">
        <v>140931042</v>
      </c>
      <c r="C43" s="53" t="s">
        <v>80</v>
      </c>
      <c r="D43" s="57"/>
      <c r="E43" s="55"/>
    </row>
    <row r="44" spans="1:5" ht="15.75" thickBot="1">
      <c r="A44" s="5">
        <v>43</v>
      </c>
      <c r="B44" s="54">
        <v>140931043</v>
      </c>
      <c r="C44" s="53" t="s">
        <v>80</v>
      </c>
      <c r="D44" s="57"/>
      <c r="E44" s="55"/>
    </row>
  </sheetData>
  <phoneticPr fontId="2" type="noConversion"/>
  <pageMargins left="1" right="1" top="0.5" bottom="0.5" header="0" footer="0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topLeftCell="B3" workbookViewId="0">
      <selection activeCell="E15" sqref="E15"/>
    </sheetView>
  </sheetViews>
  <sheetFormatPr defaultRowHeight="15"/>
  <cols>
    <col min="1" max="1" width="5.5703125" style="10" bestFit="1" customWidth="1"/>
    <col min="2" max="2" width="9.42578125" style="10" bestFit="1" customWidth="1"/>
    <col min="3" max="3" width="45.5703125" style="10" customWidth="1"/>
    <col min="4" max="5" width="10.5703125" style="10" bestFit="1" customWidth="1"/>
    <col min="6" max="16384" width="9.140625" style="10"/>
  </cols>
  <sheetData>
    <row r="1" spans="1:5" s="9" customFormat="1">
      <c r="A1" s="18" t="s">
        <v>14</v>
      </c>
      <c r="B1" s="14" t="s">
        <v>5</v>
      </c>
      <c r="C1" s="19" t="s">
        <v>6</v>
      </c>
      <c r="D1" s="14" t="s">
        <v>7</v>
      </c>
      <c r="E1" s="14" t="s">
        <v>27</v>
      </c>
    </row>
    <row r="2" spans="1:5">
      <c r="A2" s="73">
        <v>1</v>
      </c>
      <c r="B2" s="5" t="s">
        <v>49</v>
      </c>
      <c r="C2" s="4" t="s">
        <v>58</v>
      </c>
      <c r="D2" s="5" t="s">
        <v>25</v>
      </c>
      <c r="E2" s="6">
        <v>3</v>
      </c>
    </row>
    <row r="3" spans="1:5">
      <c r="A3" s="73"/>
      <c r="B3" s="5" t="s">
        <v>50</v>
      </c>
      <c r="C3" s="4" t="s">
        <v>8</v>
      </c>
      <c r="D3" s="5" t="s">
        <v>25</v>
      </c>
      <c r="E3" s="6">
        <v>4</v>
      </c>
    </row>
    <row r="4" spans="1:5">
      <c r="A4" s="73"/>
      <c r="B4" s="5" t="s">
        <v>51</v>
      </c>
      <c r="C4" s="4" t="s">
        <v>59</v>
      </c>
      <c r="D4" s="5" t="s">
        <v>25</v>
      </c>
      <c r="E4" s="6">
        <v>3</v>
      </c>
    </row>
    <row r="5" spans="1:5">
      <c r="A5" s="73"/>
      <c r="B5" s="5" t="s">
        <v>52</v>
      </c>
      <c r="C5" s="4" t="s">
        <v>60</v>
      </c>
      <c r="D5" s="5" t="s">
        <v>25</v>
      </c>
      <c r="E5" s="6">
        <v>2</v>
      </c>
    </row>
    <row r="6" spans="1:5">
      <c r="A6" s="73">
        <v>2</v>
      </c>
      <c r="B6" s="5" t="s">
        <v>9</v>
      </c>
      <c r="C6" s="4" t="s">
        <v>61</v>
      </c>
      <c r="D6" s="5" t="s">
        <v>26</v>
      </c>
      <c r="E6" s="6">
        <v>4</v>
      </c>
    </row>
    <row r="7" spans="1:5">
      <c r="A7" s="73"/>
      <c r="B7" s="5" t="s">
        <v>53</v>
      </c>
      <c r="C7" s="4" t="s">
        <v>62</v>
      </c>
      <c r="D7" s="5" t="s">
        <v>25</v>
      </c>
      <c r="E7" s="6">
        <v>3</v>
      </c>
    </row>
    <row r="8" spans="1:5">
      <c r="A8" s="73"/>
      <c r="B8" s="5" t="s">
        <v>54</v>
      </c>
      <c r="C8" s="4" t="s">
        <v>10</v>
      </c>
      <c r="D8" s="5" t="s">
        <v>25</v>
      </c>
      <c r="E8" s="6">
        <v>4</v>
      </c>
    </row>
    <row r="9" spans="1:5">
      <c r="A9" s="73"/>
      <c r="B9" s="5" t="s">
        <v>55</v>
      </c>
      <c r="C9" s="4" t="s">
        <v>63</v>
      </c>
      <c r="D9" s="5" t="s">
        <v>25</v>
      </c>
      <c r="E9" s="6">
        <v>2</v>
      </c>
    </row>
    <row r="10" spans="1:5">
      <c r="A10" s="73"/>
      <c r="B10" s="5" t="s">
        <v>12</v>
      </c>
      <c r="C10" s="4" t="s">
        <v>11</v>
      </c>
      <c r="D10" s="5" t="s">
        <v>25</v>
      </c>
      <c r="E10" s="6">
        <v>3</v>
      </c>
    </row>
    <row r="11" spans="1:5">
      <c r="A11" s="73">
        <v>3</v>
      </c>
      <c r="B11" s="5" t="s">
        <v>56</v>
      </c>
      <c r="C11" s="4" t="s">
        <v>48</v>
      </c>
      <c r="D11" s="5" t="s">
        <v>25</v>
      </c>
      <c r="E11" s="6">
        <v>2</v>
      </c>
    </row>
    <row r="12" spans="1:5">
      <c r="A12" s="73"/>
      <c r="B12" s="5" t="s">
        <v>57</v>
      </c>
      <c r="C12" s="4" t="s">
        <v>64</v>
      </c>
      <c r="D12" s="5" t="s">
        <v>26</v>
      </c>
      <c r="E12" s="6">
        <v>2</v>
      </c>
    </row>
    <row r="13" spans="1:5">
      <c r="A13" s="73"/>
      <c r="B13" s="46" t="s">
        <v>13</v>
      </c>
      <c r="C13" s="4" t="s">
        <v>65</v>
      </c>
      <c r="D13" s="46" t="s">
        <v>25</v>
      </c>
      <c r="E13" s="48">
        <v>4</v>
      </c>
    </row>
    <row r="14" spans="1:5">
      <c r="A14" s="74"/>
      <c r="B14" s="47"/>
      <c r="D14" s="47"/>
      <c r="E14" s="49"/>
    </row>
    <row r="15" spans="1:5">
      <c r="C15" s="17" t="s">
        <v>29</v>
      </c>
      <c r="E15" s="16">
        <f>SUM(E2:E14)</f>
        <v>36</v>
      </c>
    </row>
  </sheetData>
  <mergeCells count="3">
    <mergeCell ref="A2:A5"/>
    <mergeCell ref="A6:A10"/>
    <mergeCell ref="A11:A14"/>
  </mergeCells>
  <phoneticPr fontId="2" type="noConversion"/>
  <pageMargins left="0.5" right="0.5" top="0.25" bottom="0.2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13" sqref="E13"/>
    </sheetView>
  </sheetViews>
  <sheetFormatPr defaultRowHeight="15"/>
  <cols>
    <col min="1" max="1" width="5.5703125" bestFit="1" customWidth="1"/>
    <col min="2" max="2" width="9.42578125" bestFit="1" customWidth="1"/>
    <col min="3" max="3" width="42.28515625" customWidth="1"/>
    <col min="4" max="4" width="10.5703125" bestFit="1" customWidth="1"/>
    <col min="5" max="5" width="34.42578125" bestFit="1" customWidth="1"/>
  </cols>
  <sheetData>
    <row r="1" spans="1:5" s="1" customFormat="1">
      <c r="A1" s="18" t="s">
        <v>14</v>
      </c>
      <c r="B1" s="14" t="s">
        <v>5</v>
      </c>
      <c r="C1" s="15" t="s">
        <v>15</v>
      </c>
      <c r="D1" s="14" t="s">
        <v>16</v>
      </c>
      <c r="E1" s="15" t="s">
        <v>17</v>
      </c>
    </row>
    <row r="2" spans="1:5">
      <c r="A2" s="73">
        <v>1</v>
      </c>
      <c r="B2" s="5" t="str">
        <f>CourseList!B2</f>
        <v>PGD-111</v>
      </c>
      <c r="C2" s="7" t="s">
        <v>66</v>
      </c>
      <c r="D2" s="5" t="s">
        <v>68</v>
      </c>
      <c r="E2" s="7" t="s">
        <v>18</v>
      </c>
    </row>
    <row r="3" spans="1:5">
      <c r="A3" s="73"/>
      <c r="B3" s="5" t="str">
        <f>CourseList!B3</f>
        <v>PGD-113</v>
      </c>
      <c r="C3" s="7" t="s">
        <v>67</v>
      </c>
      <c r="D3" s="5" t="s">
        <v>69</v>
      </c>
      <c r="E3" s="7" t="s">
        <v>70</v>
      </c>
    </row>
    <row r="4" spans="1:5">
      <c r="A4" s="73"/>
      <c r="B4" s="5" t="str">
        <f>CourseList!B4</f>
        <v>PGD-115</v>
      </c>
      <c r="C4" s="7" t="s">
        <v>71</v>
      </c>
      <c r="D4" s="5" t="s">
        <v>68</v>
      </c>
      <c r="E4" s="7" t="s">
        <v>18</v>
      </c>
    </row>
    <row r="5" spans="1:5">
      <c r="A5" s="73"/>
      <c r="B5" s="5" t="str">
        <f>CourseList!B5</f>
        <v>PGD-117</v>
      </c>
      <c r="C5" s="7" t="s">
        <v>72</v>
      </c>
      <c r="D5" s="5" t="s">
        <v>74</v>
      </c>
      <c r="E5" s="7" t="s">
        <v>70</v>
      </c>
    </row>
    <row r="6" spans="1:5">
      <c r="A6" s="73">
        <v>2</v>
      </c>
      <c r="B6" s="5" t="str">
        <f>CourseList!B6</f>
        <v>PGD-211</v>
      </c>
      <c r="C6" s="7"/>
      <c r="D6" s="5"/>
      <c r="E6" s="7"/>
    </row>
    <row r="7" spans="1:5">
      <c r="A7" s="73"/>
      <c r="B7" s="8" t="str">
        <f>CourseList!B7</f>
        <v>PGD-213</v>
      </c>
      <c r="C7" s="7"/>
      <c r="D7" s="5"/>
      <c r="E7" s="7"/>
    </row>
    <row r="8" spans="1:5" ht="15.75">
      <c r="A8" s="73"/>
      <c r="B8" s="5" t="str">
        <f>CourseList!B8</f>
        <v>PGD-215</v>
      </c>
      <c r="C8" s="7"/>
      <c r="D8" s="44"/>
      <c r="E8" s="7"/>
    </row>
    <row r="9" spans="1:5">
      <c r="A9" s="73"/>
      <c r="B9" s="5" t="str">
        <f>CourseList!B9</f>
        <v>PGD-217</v>
      </c>
      <c r="C9" s="7"/>
      <c r="D9" s="45"/>
      <c r="E9" s="7"/>
    </row>
    <row r="10" spans="1:5">
      <c r="A10" s="73">
        <v>3</v>
      </c>
      <c r="B10" s="5" t="str">
        <f>CourseList!B10</f>
        <v>PGD-311</v>
      </c>
      <c r="C10" s="7"/>
      <c r="D10" s="5"/>
      <c r="E10" s="7"/>
    </row>
    <row r="11" spans="1:5">
      <c r="A11" s="73"/>
      <c r="B11" s="5" t="str">
        <f>CourseList!B11</f>
        <v>PGD-313</v>
      </c>
      <c r="C11" s="7"/>
      <c r="D11" s="5"/>
      <c r="E11" s="7"/>
    </row>
    <row r="12" spans="1:5">
      <c r="A12" s="73"/>
      <c r="B12" s="5" t="str">
        <f>CourseList!B12</f>
        <v>PGD-315</v>
      </c>
      <c r="C12" s="7"/>
      <c r="D12" s="5"/>
      <c r="E12" s="7"/>
    </row>
    <row r="13" spans="1:5">
      <c r="A13" s="73"/>
      <c r="B13" s="5" t="str">
        <f>CourseList!B13</f>
        <v>PGD-300</v>
      </c>
      <c r="C13" s="7"/>
      <c r="D13" s="5"/>
      <c r="E13" s="7"/>
    </row>
  </sheetData>
  <mergeCells count="3">
    <mergeCell ref="A2:A5"/>
    <mergeCell ref="A6:A9"/>
    <mergeCell ref="A10:A13"/>
  </mergeCells>
  <phoneticPr fontId="2" type="noConversion"/>
  <pageMargins left="0.5" right="0.5" top="0.25" bottom="0.25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06"/>
  <sheetViews>
    <sheetView zoomScaleNormal="136" workbookViewId="0">
      <selection activeCell="AC11" sqref="AC11"/>
    </sheetView>
  </sheetViews>
  <sheetFormatPr defaultRowHeight="15"/>
  <cols>
    <col min="1" max="1" width="9.140625" style="31" customWidth="1"/>
    <col min="2" max="2" width="11.42578125" style="32" customWidth="1"/>
    <col min="3" max="3" width="12.5703125" style="31" customWidth="1"/>
    <col min="4" max="4" width="9.5703125" style="13" bestFit="1" customWidth="1"/>
    <col min="5" max="5" width="10.28515625" style="13" customWidth="1"/>
    <col min="6" max="6" width="7.7109375" style="13" customWidth="1"/>
    <col min="7" max="7" width="5.7109375" style="13" customWidth="1"/>
    <col min="8" max="8" width="7.140625" style="12" customWidth="1"/>
    <col min="9" max="9" width="0.140625" style="11" hidden="1" customWidth="1"/>
    <col min="10" max="10" width="5.5703125" style="10" hidden="1" customWidth="1"/>
    <col min="11" max="11" width="5.28515625" style="10" hidden="1" customWidth="1"/>
    <col min="12" max="12" width="0.85546875" style="12" customWidth="1"/>
    <col min="13" max="13" width="11.85546875" style="32" customWidth="1"/>
    <col min="14" max="14" width="11.28515625" style="31" bestFit="1" customWidth="1"/>
    <col min="15" max="15" width="9.5703125" style="13" bestFit="1" customWidth="1"/>
    <col min="16" max="16" width="9.140625" style="13" customWidth="1"/>
    <col min="17" max="17" width="7.7109375" style="13" customWidth="1"/>
    <col min="18" max="18" width="5.42578125" style="13" bestFit="1" customWidth="1"/>
    <col min="19" max="19" width="6.42578125" style="12" bestFit="1" customWidth="1"/>
    <col min="20" max="20" width="1" style="12" customWidth="1"/>
    <col min="21" max="21" width="11.85546875" style="32" customWidth="1"/>
    <col min="22" max="22" width="11.28515625" style="31" bestFit="1" customWidth="1"/>
    <col min="23" max="23" width="9.5703125" style="13" bestFit="1" customWidth="1"/>
    <col min="24" max="24" width="9.140625" style="13" customWidth="1"/>
    <col min="25" max="25" width="7.7109375" style="13" customWidth="1"/>
    <col min="26" max="26" width="4.85546875" style="13" bestFit="1" customWidth="1"/>
    <col min="27" max="27" width="6.42578125" style="12" bestFit="1" customWidth="1"/>
    <col min="28" max="28" width="1" style="12" customWidth="1"/>
    <col min="29" max="29" width="12" style="32" customWidth="1"/>
    <col min="30" max="30" width="11.28515625" style="31" bestFit="1" customWidth="1"/>
    <col min="31" max="31" width="9.5703125" style="13" bestFit="1" customWidth="1"/>
    <col min="32" max="32" width="9.140625" style="13" customWidth="1"/>
    <col min="33" max="33" width="7.7109375" style="13" customWidth="1"/>
    <col min="34" max="34" width="4.85546875" style="13" bestFit="1" customWidth="1"/>
    <col min="35" max="35" width="6.42578125" style="12" bestFit="1" customWidth="1"/>
    <col min="36" max="36" width="1" style="12" customWidth="1"/>
    <col min="37" max="37" width="8.140625" style="10" customWidth="1"/>
    <col min="38" max="42" width="11.7109375" style="10" customWidth="1"/>
    <col min="43" max="43" width="7.140625" style="10" customWidth="1"/>
    <col min="44" max="44" width="13.85546875" style="10" customWidth="1"/>
    <col min="45" max="45" width="10.85546875" style="10" customWidth="1"/>
    <col min="46" max="46" width="6.28515625" style="10" customWidth="1"/>
    <col min="47" max="16384" width="9.140625" style="10"/>
  </cols>
  <sheetData>
    <row r="1" spans="1:36" s="9" customFormat="1">
      <c r="A1" s="28"/>
      <c r="B1" s="20"/>
      <c r="C1" s="75" t="str">
        <f>CourseList!B2&amp;" ("&amp;CourseList!C2&amp;")"</f>
        <v>PGD-111 (Computer Fundamentals and Office Automation)</v>
      </c>
      <c r="D1" s="75"/>
      <c r="E1" s="75"/>
      <c r="F1" s="75"/>
      <c r="G1" s="75"/>
      <c r="H1" s="75"/>
      <c r="I1" s="14"/>
      <c r="J1" s="15"/>
      <c r="K1" s="15"/>
      <c r="L1" s="61"/>
      <c r="M1" s="20"/>
      <c r="N1" s="75" t="str">
        <f>CourseList!B3&amp;" ("&amp;CourseList!C3&amp;")"</f>
        <v>PGD-113 (Structured Programming)</v>
      </c>
      <c r="O1" s="75"/>
      <c r="P1" s="75"/>
      <c r="Q1" s="75"/>
      <c r="R1" s="75"/>
      <c r="S1" s="75"/>
      <c r="T1" s="61"/>
      <c r="U1" s="20"/>
      <c r="V1" s="75" t="str">
        <f>CourseList!B4&amp;" ("&amp;CourseList!C4&amp;")"</f>
        <v>PGD-115 (Computer Networking)</v>
      </c>
      <c r="W1" s="75"/>
      <c r="X1" s="75"/>
      <c r="Y1" s="75"/>
      <c r="Z1" s="75"/>
      <c r="AA1" s="75"/>
      <c r="AB1" s="61"/>
      <c r="AC1" s="20"/>
      <c r="AD1" s="75" t="str">
        <f>CourseList!B5&amp;" ("&amp;CourseList!C5&amp;")"</f>
        <v>PGD-117 (Web Engineering)</v>
      </c>
      <c r="AE1" s="75"/>
      <c r="AF1" s="75"/>
      <c r="AG1" s="75"/>
      <c r="AH1" s="75"/>
      <c r="AI1" s="75"/>
      <c r="AJ1" s="61"/>
    </row>
    <row r="2" spans="1:36" s="9" customFormat="1">
      <c r="A2" s="28" t="s">
        <v>0</v>
      </c>
      <c r="B2" s="20" t="s">
        <v>35</v>
      </c>
      <c r="C2" s="28" t="s">
        <v>19</v>
      </c>
      <c r="D2" s="30" t="s">
        <v>20</v>
      </c>
      <c r="E2" s="30" t="s">
        <v>77</v>
      </c>
      <c r="F2" s="30" t="s">
        <v>21</v>
      </c>
      <c r="G2" s="30" t="s">
        <v>22</v>
      </c>
      <c r="H2" s="19" t="s">
        <v>23</v>
      </c>
      <c r="I2" s="14"/>
      <c r="J2" s="15"/>
      <c r="K2" s="15"/>
      <c r="L2" s="61"/>
      <c r="M2" s="20" t="s">
        <v>35</v>
      </c>
      <c r="N2" s="28" t="s">
        <v>19</v>
      </c>
      <c r="O2" s="30" t="s">
        <v>20</v>
      </c>
      <c r="P2" s="30" t="s">
        <v>78</v>
      </c>
      <c r="Q2" s="30" t="s">
        <v>21</v>
      </c>
      <c r="R2" s="30" t="s">
        <v>22</v>
      </c>
      <c r="S2" s="19" t="s">
        <v>23</v>
      </c>
      <c r="T2" s="61"/>
      <c r="U2" s="20" t="s">
        <v>35</v>
      </c>
      <c r="V2" s="28" t="s">
        <v>19</v>
      </c>
      <c r="W2" s="30" t="s">
        <v>20</v>
      </c>
      <c r="X2" s="30" t="s">
        <v>79</v>
      </c>
      <c r="Y2" s="30" t="s">
        <v>21</v>
      </c>
      <c r="Z2" s="30" t="s">
        <v>22</v>
      </c>
      <c r="AA2" s="19" t="s">
        <v>23</v>
      </c>
      <c r="AB2" s="61"/>
      <c r="AC2" s="20" t="s">
        <v>35</v>
      </c>
      <c r="AD2" s="28" t="s">
        <v>19</v>
      </c>
      <c r="AE2" s="30" t="s">
        <v>20</v>
      </c>
      <c r="AF2" s="30" t="s">
        <v>79</v>
      </c>
      <c r="AG2" s="30" t="s">
        <v>21</v>
      </c>
      <c r="AH2" s="30" t="s">
        <v>22</v>
      </c>
      <c r="AI2" s="19" t="s">
        <v>23</v>
      </c>
      <c r="AJ2" s="61"/>
    </row>
    <row r="3" spans="1:36" s="9" customFormat="1">
      <c r="A3" s="28"/>
      <c r="B3" s="20"/>
      <c r="C3" s="28">
        <v>10</v>
      </c>
      <c r="D3" s="30">
        <v>20</v>
      </c>
      <c r="E3" s="30">
        <v>70</v>
      </c>
      <c r="F3" s="30">
        <v>100</v>
      </c>
      <c r="G3" s="30"/>
      <c r="H3" s="19" t="s">
        <v>24</v>
      </c>
      <c r="I3" s="14" t="s">
        <v>36</v>
      </c>
      <c r="J3" s="15" t="s">
        <v>37</v>
      </c>
      <c r="K3" s="15" t="s">
        <v>38</v>
      </c>
      <c r="L3" s="61"/>
      <c r="M3" s="20"/>
      <c r="N3" s="28">
        <v>10</v>
      </c>
      <c r="O3" s="30">
        <v>20</v>
      </c>
      <c r="P3" s="30">
        <v>70</v>
      </c>
      <c r="Q3" s="30">
        <v>100</v>
      </c>
      <c r="R3" s="30"/>
      <c r="S3" s="19" t="s">
        <v>24</v>
      </c>
      <c r="T3" s="61"/>
      <c r="U3" s="20"/>
      <c r="V3" s="28">
        <v>10</v>
      </c>
      <c r="W3" s="30">
        <v>20</v>
      </c>
      <c r="X3" s="30">
        <v>70</v>
      </c>
      <c r="Y3" s="30">
        <v>100</v>
      </c>
      <c r="Z3" s="30"/>
      <c r="AA3" s="19" t="s">
        <v>24</v>
      </c>
      <c r="AB3" s="61"/>
      <c r="AC3" s="20"/>
      <c r="AD3" s="28">
        <v>10</v>
      </c>
      <c r="AE3" s="30">
        <v>20</v>
      </c>
      <c r="AF3" s="30">
        <v>70</v>
      </c>
      <c r="AG3" s="30">
        <v>100</v>
      </c>
      <c r="AH3" s="30"/>
      <c r="AI3" s="19" t="s">
        <v>24</v>
      </c>
      <c r="AJ3" s="61"/>
    </row>
    <row r="4" spans="1:36">
      <c r="A4" s="24">
        <v>1</v>
      </c>
      <c r="B4" s="21">
        <f>IF(StudentList!B2="","",StudentList!B2)</f>
        <v>140931001</v>
      </c>
      <c r="C4" s="24">
        <v>10</v>
      </c>
      <c r="D4" s="25">
        <v>10</v>
      </c>
      <c r="E4" s="25">
        <v>33</v>
      </c>
      <c r="F4" s="25">
        <f>SUM(C4:E4)</f>
        <v>53</v>
      </c>
      <c r="G4" s="25">
        <f>LOOKUP(F4,{0,40,45,50,55,60,65,70,75,80,101},{0,2,2.25,2.5,2.75,3,3.25,3.5,3.75,4,"Invalid Entry"})</f>
        <v>2.5</v>
      </c>
      <c r="H4" s="4" t="str">
        <f>LOOKUP(F4,{0,40,45,50,55,60,65,70,75,80,101},{"F","D","C","C+","B-","B","B+","A-","A","A+","Invalid Entry"})</f>
        <v>C+</v>
      </c>
      <c r="I4" s="24">
        <f>C3</f>
        <v>10</v>
      </c>
      <c r="J4" s="26">
        <f>D3</f>
        <v>20</v>
      </c>
      <c r="K4" s="26">
        <f>E3</f>
        <v>70</v>
      </c>
      <c r="L4" s="62"/>
      <c r="M4" s="21">
        <f>IF(StudentList!B2="","",StudentList!B2)</f>
        <v>140931001</v>
      </c>
      <c r="N4" s="24">
        <v>10</v>
      </c>
      <c r="O4" s="25">
        <v>10</v>
      </c>
      <c r="P4" s="25">
        <v>33</v>
      </c>
      <c r="Q4" s="25">
        <v>53</v>
      </c>
      <c r="R4" s="25">
        <f>LOOKUP(Q4,{0,40,45,50,55,60,65,70,75,80,101},{0,2,2.25,2.5,2.75,3,3.25,3.5,3.75,4,"Invalid Entry"})</f>
        <v>2.5</v>
      </c>
      <c r="S4" s="4" t="str">
        <f>LOOKUP(Q4,{0,40,45,50,55,60,65,70,75,80,101},{"F","D","C","C+","B-","B","B+","A-","A","A+","Invalid Entry"})</f>
        <v>C+</v>
      </c>
      <c r="T4" s="62"/>
      <c r="U4" s="21">
        <f>IF(StudentList!B2="","",StudentList!B2)</f>
        <v>140931001</v>
      </c>
      <c r="V4" s="70">
        <v>10</v>
      </c>
      <c r="W4" s="70">
        <v>10</v>
      </c>
      <c r="X4" s="25">
        <v>31</v>
      </c>
      <c r="Y4" s="25">
        <f>SUM(V4:X4)</f>
        <v>51</v>
      </c>
      <c r="Z4" s="25">
        <f>LOOKUP(Y4,{0,40,45,50,55,60,65,70,75,80,101},{0,2,2.25,2.5,2.75,3,3.25,3.5,3.75,4,"Invalid Entry"})</f>
        <v>2.5</v>
      </c>
      <c r="AA4" s="4" t="str">
        <f>LOOKUP(Y4,{0,40,45,50,55,60,65,70,75,80,101},{"F","D","C","C+","B-","B","B+","A-","A","A+","Invalid Entry"})</f>
        <v>C+</v>
      </c>
      <c r="AB4" s="62"/>
      <c r="AC4" s="21">
        <f>IF(StudentList!B2="","",StudentList!B2)</f>
        <v>140931001</v>
      </c>
      <c r="AD4" s="8">
        <v>7</v>
      </c>
      <c r="AE4" s="8">
        <v>14</v>
      </c>
      <c r="AF4" s="8">
        <v>29.5</v>
      </c>
      <c r="AG4" s="72">
        <v>52</v>
      </c>
      <c r="AH4" s="25">
        <f>LOOKUP(AG4,{0,40,45,50,55,60,65,70,75,80,101},{0,2,2.25,2.5,2.75,3,3.25,3.5,3.75,4,"Invalid Entry"})</f>
        <v>2.5</v>
      </c>
      <c r="AI4" s="4" t="str">
        <f>LOOKUP(AG4,{0,40,45,50,55,60,65,70,75,80,101},{"F","D","C","C+","B-","B","B+","A-","A","A+","Invalid Entry"})</f>
        <v>C+</v>
      </c>
      <c r="AJ4" s="62"/>
    </row>
    <row r="5" spans="1:36">
      <c r="A5" s="24">
        <v>2</v>
      </c>
      <c r="B5" s="21">
        <f>IF(StudentList!B3="","",StudentList!B3)</f>
        <v>140931002</v>
      </c>
      <c r="C5" s="24">
        <v>10</v>
      </c>
      <c r="D5" s="25">
        <v>20</v>
      </c>
      <c r="E5" s="25">
        <v>42</v>
      </c>
      <c r="F5" s="25">
        <f t="shared" ref="F5:F46" si="0">SUM(C5:E5)</f>
        <v>72</v>
      </c>
      <c r="G5" s="25">
        <f>LOOKUP(F5,{0,40,45,50,55,60,65,70,75,80,101},{0,2,2.25,2.5,2.75,3,3.25,3.5,3.75,4,"Invalid Entry"})</f>
        <v>3.5</v>
      </c>
      <c r="H5" s="4" t="str">
        <f>LOOKUP(F5,{0,40,45,50,55,60,65,70,75,80,101},{"F","D","C","C+","B-","B","B+","A-","A","A+","Invalid Entry"})</f>
        <v>A-</v>
      </c>
      <c r="I5" s="24">
        <f>I4</f>
        <v>10</v>
      </c>
      <c r="J5" s="26">
        <f>J4</f>
        <v>20</v>
      </c>
      <c r="K5" s="26">
        <f>K4</f>
        <v>70</v>
      </c>
      <c r="L5" s="62"/>
      <c r="M5" s="21">
        <f>IF(StudentList!B3="","",StudentList!B3)</f>
        <v>140931002</v>
      </c>
      <c r="N5" s="24">
        <v>10</v>
      </c>
      <c r="O5" s="25">
        <v>20</v>
      </c>
      <c r="P5" s="25">
        <v>42</v>
      </c>
      <c r="Q5" s="25">
        <v>72</v>
      </c>
      <c r="R5" s="25">
        <f>LOOKUP(Q5,{0,40,45,50,55,60,65,70,75,80,101},{0,2,2.25,2.5,2.75,3,3.25,3.5,3.75,4,"Invalid Entry"})</f>
        <v>3.5</v>
      </c>
      <c r="S5" s="4" t="str">
        <f>LOOKUP(Q5,{0,40,45,50,55,60,65,70,75,80,101},{"F","D","C","C+","B-","B","B+","A-","A","A+","Invalid Entry"})</f>
        <v>A-</v>
      </c>
      <c r="T5" s="62"/>
      <c r="U5" s="21">
        <f>IF(StudentList!B3="","",StudentList!B3)</f>
        <v>140931002</v>
      </c>
      <c r="V5" s="70">
        <v>10</v>
      </c>
      <c r="W5" s="70">
        <v>18</v>
      </c>
      <c r="X5" s="25">
        <v>69</v>
      </c>
      <c r="Y5" s="25">
        <f t="shared" ref="Y5:Y46" si="1">SUM(V5:X5)</f>
        <v>97</v>
      </c>
      <c r="Z5" s="25">
        <f>LOOKUP(Y5,{0,40,45,50,55,60,65,70,75,80,101},{0,2,2.25,2.5,2.75,3,3.25,3.5,3.75,4,"Invalid Entry"})</f>
        <v>4</v>
      </c>
      <c r="AA5" s="4" t="str">
        <f>LOOKUP(Y5,{0,40,45,50,55,60,65,70,75,80,101},{"F","D","C","C+","B-","B","B+","A-","A","A+","Invalid Entry"})</f>
        <v>A+</v>
      </c>
      <c r="AB5" s="62"/>
      <c r="AC5" s="21">
        <f>IF(StudentList!B3="","",StudentList!B3)</f>
        <v>140931002</v>
      </c>
      <c r="AD5" s="8">
        <v>7</v>
      </c>
      <c r="AE5" s="8">
        <v>18</v>
      </c>
      <c r="AF5" s="8">
        <v>28</v>
      </c>
      <c r="AG5" s="72">
        <v>50</v>
      </c>
      <c r="AH5" s="25">
        <f>LOOKUP(AG5,{0,40,45,50,55,60,65,70,75,80,101},{0,2,2.25,2.5,2.75,3,3.25,3.5,3.75,4,"Invalid Entry"})</f>
        <v>2.5</v>
      </c>
      <c r="AI5" s="4" t="str">
        <f>LOOKUP(AG5,{0,40,45,50,55,60,65,70,75,80,101},{"F","D","C","C+","B-","B","B+","A-","A","A+","Invalid Entry"})</f>
        <v>C+</v>
      </c>
      <c r="AJ5" s="62"/>
    </row>
    <row r="6" spans="1:36">
      <c r="A6" s="24">
        <v>3</v>
      </c>
      <c r="B6" s="21">
        <f>IF(StudentList!B4="","",StudentList!B4)</f>
        <v>140931003</v>
      </c>
      <c r="C6" s="24"/>
      <c r="D6" s="25"/>
      <c r="E6" s="25"/>
      <c r="F6" s="25">
        <f t="shared" si="0"/>
        <v>0</v>
      </c>
      <c r="G6" s="25">
        <f>LOOKUP(F6,{0,40,45,50,55,60,65,70,75,80,101},{0,2,2.25,2.5,2.75,3,3.25,3.5,3.75,4,"Invalid Entry"})</f>
        <v>0</v>
      </c>
      <c r="H6" s="4" t="str">
        <f>LOOKUP(F6,{0,40,45,50,55,60,65,70,75,80,101},{"F","D","C","C+","B-","B","B+","A-","A","A+","Invalid Entry"})</f>
        <v>F</v>
      </c>
      <c r="I6" s="24">
        <f t="shared" ref="I6:K21" si="2">I5</f>
        <v>10</v>
      </c>
      <c r="J6" s="26">
        <f t="shared" si="2"/>
        <v>20</v>
      </c>
      <c r="K6" s="26">
        <f t="shared" si="2"/>
        <v>70</v>
      </c>
      <c r="L6" s="62"/>
      <c r="M6" s="21">
        <f>IF(StudentList!B4="","",StudentList!B4)</f>
        <v>140931003</v>
      </c>
      <c r="N6" s="24"/>
      <c r="O6" s="25"/>
      <c r="P6" s="25"/>
      <c r="Q6" s="25"/>
      <c r="R6" s="25">
        <f>LOOKUP(Q6,{0,40,45,50,55,60,65,70,75,80,101},{0,2,2.25,2.5,2.75,3,3.25,3.5,3.75,4,"Invalid Entry"})</f>
        <v>0</v>
      </c>
      <c r="S6" s="4" t="str">
        <f>LOOKUP(Q6,{0,40,45,50,55,60,65,70,75,80,101},{"F","D","C","C+","B-","B","B+","A-","A","A+","Invalid Entry"})</f>
        <v>F</v>
      </c>
      <c r="T6" s="62"/>
      <c r="U6" s="21">
        <f>IF(StudentList!B4="","",StudentList!B4)</f>
        <v>140931003</v>
      </c>
      <c r="V6" s="70">
        <v>0</v>
      </c>
      <c r="W6" s="70">
        <v>0</v>
      </c>
      <c r="X6" s="25">
        <v>0</v>
      </c>
      <c r="Y6" s="25">
        <f t="shared" si="1"/>
        <v>0</v>
      </c>
      <c r="Z6" s="25">
        <f>LOOKUP(Y6,{0,40,45,50,55,60,65,70,75,80,101},{0,2,2.25,2.5,2.75,3,3.25,3.5,3.75,4,"Invalid Entry"})</f>
        <v>0</v>
      </c>
      <c r="AA6" s="4" t="str">
        <f>LOOKUP(Y6,{0,40,45,50,55,60,65,70,75,80,101},{"F","D","C","C+","B-","B","B+","A-","A","A+","Invalid Entry"})</f>
        <v>F</v>
      </c>
      <c r="AB6" s="62"/>
      <c r="AC6" s="21">
        <f>IF(StudentList!B4="","",StudentList!B4)</f>
        <v>140931003</v>
      </c>
      <c r="AD6" s="8"/>
      <c r="AE6" s="8"/>
      <c r="AF6" s="8"/>
      <c r="AG6" s="72">
        <v>0</v>
      </c>
      <c r="AH6" s="25">
        <f>LOOKUP(AG6,{0,40,45,50,55,60,65,70,75,80,101},{0,2,2.25,2.5,2.75,3,3.25,3.5,3.75,4,"Invalid Entry"})</f>
        <v>0</v>
      </c>
      <c r="AI6" s="4" t="str">
        <f>LOOKUP(AG6,{0,40,45,50,55,60,65,70,75,80,101},{"F","D","C","C+","B-","B","B+","A-","A","A+","Invalid Entry"})</f>
        <v>F</v>
      </c>
      <c r="AJ6" s="62"/>
    </row>
    <row r="7" spans="1:36">
      <c r="A7" s="24">
        <v>4</v>
      </c>
      <c r="B7" s="21">
        <f>IF(StudentList!B5="","",StudentList!B5)</f>
        <v>140931004</v>
      </c>
      <c r="C7" s="24"/>
      <c r="D7" s="25"/>
      <c r="E7" s="25"/>
      <c r="F7" s="25">
        <f t="shared" si="0"/>
        <v>0</v>
      </c>
      <c r="G7" s="25">
        <f>LOOKUP(F7,{0,40,45,50,55,60,65,70,75,80,101},{0,2,2.25,2.5,2.75,3,3.25,3.5,3.75,4,"Invalid Entry"})</f>
        <v>0</v>
      </c>
      <c r="H7" s="4" t="str">
        <f>LOOKUP(F7,{0,40,45,50,55,60,65,70,75,80,101},{"F","D","C","C+","B-","B","B+","A-","A","A+","Invalid Entry"})</f>
        <v>F</v>
      </c>
      <c r="I7" s="24">
        <f t="shared" si="2"/>
        <v>10</v>
      </c>
      <c r="J7" s="26">
        <f t="shared" si="2"/>
        <v>20</v>
      </c>
      <c r="K7" s="26">
        <f t="shared" si="2"/>
        <v>70</v>
      </c>
      <c r="L7" s="62"/>
      <c r="M7" s="21">
        <f>IF(StudentList!B5="","",StudentList!B5)</f>
        <v>140931004</v>
      </c>
      <c r="N7" s="24"/>
      <c r="O7" s="25"/>
      <c r="P7" s="25"/>
      <c r="Q7" s="25"/>
      <c r="R7" s="25">
        <f>LOOKUP(Q7,{0,40,45,50,55,60,65,70,75,80,101},{0,2,2.25,2.5,2.75,3,3.25,3.5,3.75,4,"Invalid Entry"})</f>
        <v>0</v>
      </c>
      <c r="S7" s="4" t="str">
        <f>LOOKUP(Q7,{0,40,45,50,55,60,65,70,75,80,101},{"F","D","C","C+","B-","B","B+","A-","A","A+","Invalid Entry"})</f>
        <v>F</v>
      </c>
      <c r="T7" s="62"/>
      <c r="U7" s="21">
        <f>IF(StudentList!B5="","",StudentList!B5)</f>
        <v>140931004</v>
      </c>
      <c r="V7" s="70">
        <v>0</v>
      </c>
      <c r="W7" s="70">
        <v>0</v>
      </c>
      <c r="X7" s="25">
        <v>0</v>
      </c>
      <c r="Y7" s="25">
        <f t="shared" si="1"/>
        <v>0</v>
      </c>
      <c r="Z7" s="25">
        <f>LOOKUP(Y7,{0,40,45,50,55,60,65,70,75,80,101},{0,2,2.25,2.5,2.75,3,3.25,3.5,3.75,4,"Invalid Entry"})</f>
        <v>0</v>
      </c>
      <c r="AA7" s="4" t="str">
        <f>LOOKUP(Y7,{0,40,45,50,55,60,65,70,75,80,101},{"F","D","C","C+","B-","B","B+","A-","A","A+","Invalid Entry"})</f>
        <v>F</v>
      </c>
      <c r="AB7" s="62"/>
      <c r="AC7" s="21">
        <f>IF(StudentList!B5="","",StudentList!B5)</f>
        <v>140931004</v>
      </c>
      <c r="AD7" s="8"/>
      <c r="AE7" s="8"/>
      <c r="AF7" s="8"/>
      <c r="AG7" s="72">
        <v>0</v>
      </c>
      <c r="AH7" s="25">
        <f>LOOKUP(AG7,{0,40,45,50,55,60,65,70,75,80,101},{0,2,2.25,2.5,2.75,3,3.25,3.5,3.75,4,"Invalid Entry"})</f>
        <v>0</v>
      </c>
      <c r="AI7" s="4" t="str">
        <f>LOOKUP(AG7,{0,40,45,50,55,60,65,70,75,80,101},{"F","D","C","C+","B-","B","B+","A-","A","A+","Invalid Entry"})</f>
        <v>F</v>
      </c>
      <c r="AJ7" s="62"/>
    </row>
    <row r="8" spans="1:36">
      <c r="A8" s="24">
        <v>5</v>
      </c>
      <c r="B8" s="21">
        <f>IF(StudentList!B6="","",StudentList!B6)</f>
        <v>140931005</v>
      </c>
      <c r="C8" s="24">
        <v>10</v>
      </c>
      <c r="D8" s="25">
        <v>10</v>
      </c>
      <c r="E8" s="25">
        <v>20</v>
      </c>
      <c r="F8" s="25">
        <f t="shared" si="0"/>
        <v>40</v>
      </c>
      <c r="G8" s="25">
        <f>LOOKUP(F8,{0,40,45,50,55,60,65,70,75,80,101},{0,2,2.25,2.5,2.75,3,3.25,3.5,3.75,4,"Invalid Entry"})</f>
        <v>2</v>
      </c>
      <c r="H8" s="4" t="str">
        <f>LOOKUP(F8,{0,40,45,50,55,60,65,70,75,80,101},{"F","D","C","C+","B-","B","B+","A-","A","A+","Invalid Entry"})</f>
        <v>D</v>
      </c>
      <c r="I8" s="24">
        <f t="shared" si="2"/>
        <v>10</v>
      </c>
      <c r="J8" s="26">
        <f t="shared" si="2"/>
        <v>20</v>
      </c>
      <c r="K8" s="26">
        <f t="shared" si="2"/>
        <v>70</v>
      </c>
      <c r="L8" s="62"/>
      <c r="M8" s="21">
        <f>IF(StudentList!B6="","",StudentList!B6)</f>
        <v>140931005</v>
      </c>
      <c r="N8" s="24">
        <v>10</v>
      </c>
      <c r="O8" s="25">
        <v>10</v>
      </c>
      <c r="P8" s="25">
        <v>20</v>
      </c>
      <c r="Q8" s="25">
        <v>40</v>
      </c>
      <c r="R8" s="25">
        <f>LOOKUP(Q8,{0,40,45,50,55,60,65,70,75,80,101},{0,2,2.25,2.5,2.75,3,3.25,3.5,3.75,4,"Invalid Entry"})</f>
        <v>2</v>
      </c>
      <c r="S8" s="4" t="str">
        <f>LOOKUP(Q8,{0,40,45,50,55,60,65,70,75,80,101},{"F","D","C","C+","B-","B","B+","A-","A","A+","Invalid Entry"})</f>
        <v>D</v>
      </c>
      <c r="T8" s="62"/>
      <c r="U8" s="21">
        <f>IF(StudentList!B6="","",StudentList!B6)</f>
        <v>140931005</v>
      </c>
      <c r="V8" s="70">
        <v>10</v>
      </c>
      <c r="W8" s="70">
        <v>10</v>
      </c>
      <c r="X8" s="25">
        <v>21</v>
      </c>
      <c r="Y8" s="25">
        <f t="shared" si="1"/>
        <v>41</v>
      </c>
      <c r="Z8" s="25">
        <f>LOOKUP(Y8,{0,40,45,50,55,60,65,70,75,80,101},{0,2,2.25,2.5,2.75,3,3.25,3.5,3.75,4,"Invalid Entry"})</f>
        <v>2</v>
      </c>
      <c r="AA8" s="4" t="str">
        <f>LOOKUP(Y8,{0,40,45,50,55,60,65,70,75,80,101},{"F","D","C","C+","B-","B","B+","A-","A","A+","Invalid Entry"})</f>
        <v>D</v>
      </c>
      <c r="AB8" s="62"/>
      <c r="AC8" s="21">
        <f>IF(StudentList!B6="","",StudentList!B6)</f>
        <v>140931005</v>
      </c>
      <c r="AD8" s="8">
        <v>7</v>
      </c>
      <c r="AE8" s="8">
        <v>5</v>
      </c>
      <c r="AF8" s="8">
        <v>20</v>
      </c>
      <c r="AG8" s="72">
        <v>36</v>
      </c>
      <c r="AH8" s="25">
        <f>LOOKUP(AG8,{0,40,45,50,55,60,65,70,75,80,101},{0,2,2.25,2.5,2.75,3,3.25,3.5,3.75,4,"Invalid Entry"})</f>
        <v>0</v>
      </c>
      <c r="AI8" s="4" t="str">
        <f>LOOKUP(AG8,{0,40,45,50,55,60,65,70,75,80,101},{"F","D","C","C+","B-","B","B+","A-","A","A+","Invalid Entry"})</f>
        <v>F</v>
      </c>
      <c r="AJ8" s="62"/>
    </row>
    <row r="9" spans="1:36">
      <c r="A9" s="24">
        <v>6</v>
      </c>
      <c r="B9" s="21">
        <f>IF(StudentList!B7="","",StudentList!B7)</f>
        <v>140931006</v>
      </c>
      <c r="C9" s="24">
        <v>10</v>
      </c>
      <c r="D9" s="25">
        <v>20</v>
      </c>
      <c r="E9" s="25">
        <v>21</v>
      </c>
      <c r="F9" s="25">
        <f t="shared" si="0"/>
        <v>51</v>
      </c>
      <c r="G9" s="25">
        <f>LOOKUP(F9,{0,40,45,50,55,60,65,70,75,80,101},{0,2,2.25,2.5,2.75,3,3.25,3.5,3.75,4,"Invalid Entry"})</f>
        <v>2.5</v>
      </c>
      <c r="H9" s="4" t="str">
        <f>LOOKUP(F9,{0,40,45,50,55,60,65,70,75,80,101},{"F","D","C","C+","B-","B","B+","A-","A","A+","Invalid Entry"})</f>
        <v>C+</v>
      </c>
      <c r="I9" s="24">
        <f t="shared" si="2"/>
        <v>10</v>
      </c>
      <c r="J9" s="26">
        <f t="shared" si="2"/>
        <v>20</v>
      </c>
      <c r="K9" s="26">
        <f t="shared" si="2"/>
        <v>70</v>
      </c>
      <c r="L9" s="62"/>
      <c r="M9" s="21">
        <f>IF(StudentList!B7="","",StudentList!B7)</f>
        <v>140931006</v>
      </c>
      <c r="N9" s="24">
        <v>10</v>
      </c>
      <c r="O9" s="25">
        <v>20</v>
      </c>
      <c r="P9" s="25">
        <v>21</v>
      </c>
      <c r="Q9" s="25">
        <v>51</v>
      </c>
      <c r="R9" s="25">
        <f>LOOKUP(Q9,{0,40,45,50,55,60,65,70,75,80,101},{0,2,2.25,2.5,2.75,3,3.25,3.5,3.75,4,"Invalid Entry"})</f>
        <v>2.5</v>
      </c>
      <c r="S9" s="4" t="str">
        <f>LOOKUP(Q9,{0,40,45,50,55,60,65,70,75,80,101},{"F","D","C","C+","B-","B","B+","A-","A","A+","Invalid Entry"})</f>
        <v>C+</v>
      </c>
      <c r="T9" s="62"/>
      <c r="U9" s="21">
        <f>IF(StudentList!B7="","",StudentList!B7)</f>
        <v>140931006</v>
      </c>
      <c r="V9" s="70">
        <v>10</v>
      </c>
      <c r="W9" s="70">
        <v>10</v>
      </c>
      <c r="X9" s="25">
        <v>45</v>
      </c>
      <c r="Y9" s="25">
        <f t="shared" si="1"/>
        <v>65</v>
      </c>
      <c r="Z9" s="25">
        <f>LOOKUP(Y9,{0,40,45,50,55,60,65,70,75,80,101},{0,2,2.25,2.5,2.75,3,3.25,3.5,3.75,4,"Invalid Entry"})</f>
        <v>3.25</v>
      </c>
      <c r="AA9" s="4" t="str">
        <f>LOOKUP(Y9,{0,40,45,50,55,60,65,70,75,80,101},{"F","D","C","C+","B-","B","B+","A-","A","A+","Invalid Entry"})</f>
        <v>B+</v>
      </c>
      <c r="AB9" s="62"/>
      <c r="AC9" s="21">
        <f>IF(StudentList!B7="","",StudentList!B7)</f>
        <v>140931006</v>
      </c>
      <c r="AD9" s="8">
        <v>5</v>
      </c>
      <c r="AE9" s="8">
        <v>13</v>
      </c>
      <c r="AF9" s="8">
        <v>27</v>
      </c>
      <c r="AG9" s="72">
        <v>48</v>
      </c>
      <c r="AH9" s="25">
        <f>LOOKUP(AG9,{0,40,45,50,55,60,65,70,75,80,101},{0,2,2.25,2.5,2.75,3,3.25,3.5,3.75,4,"Invalid Entry"})</f>
        <v>2.25</v>
      </c>
      <c r="AI9" s="4" t="str">
        <f>LOOKUP(AG9,{0,40,45,50,55,60,65,70,75,80,101},{"F","D","C","C+","B-","B","B+","A-","A","A+","Invalid Entry"})</f>
        <v>C</v>
      </c>
      <c r="AJ9" s="62"/>
    </row>
    <row r="10" spans="1:36">
      <c r="A10" s="24">
        <v>7</v>
      </c>
      <c r="B10" s="21">
        <f>IF(StudentList!B8="","",StudentList!B8)</f>
        <v>140931007</v>
      </c>
      <c r="C10" s="24">
        <v>10</v>
      </c>
      <c r="D10" s="25">
        <v>20</v>
      </c>
      <c r="E10" s="25">
        <v>49</v>
      </c>
      <c r="F10" s="25">
        <f t="shared" si="0"/>
        <v>79</v>
      </c>
      <c r="G10" s="25">
        <f>LOOKUP(F10,{0,40,45,50,55,60,65,70,75,80,101},{0,2,2.25,2.5,2.75,3,3.25,3.5,3.75,4,"Invalid Entry"})</f>
        <v>3.75</v>
      </c>
      <c r="H10" s="4" t="str">
        <f>LOOKUP(F10,{0,40,45,50,55,60,65,70,75,80,101},{"F","D","C","C+","B-","B","B+","A-","A","A+","Invalid Entry"})</f>
        <v>A</v>
      </c>
      <c r="I10" s="24">
        <f t="shared" si="2"/>
        <v>10</v>
      </c>
      <c r="J10" s="26">
        <f t="shared" si="2"/>
        <v>20</v>
      </c>
      <c r="K10" s="26">
        <f t="shared" si="2"/>
        <v>70</v>
      </c>
      <c r="L10" s="62"/>
      <c r="M10" s="21">
        <f>IF(StudentList!B8="","",StudentList!B8)</f>
        <v>140931007</v>
      </c>
      <c r="N10" s="24">
        <v>10</v>
      </c>
      <c r="O10" s="25">
        <v>20</v>
      </c>
      <c r="P10" s="25">
        <v>49</v>
      </c>
      <c r="Q10" s="25">
        <v>79</v>
      </c>
      <c r="R10" s="25">
        <f>LOOKUP(Q10,{0,40,45,50,55,60,65,70,75,80,101},{0,2,2.25,2.5,2.75,3,3.25,3.5,3.75,4,"Invalid Entry"})</f>
        <v>3.75</v>
      </c>
      <c r="S10" s="4" t="str">
        <f>LOOKUP(Q10,{0,40,45,50,55,60,65,70,75,80,101},{"F","D","C","C+","B-","B","B+","A-","A","A+","Invalid Entry"})</f>
        <v>A</v>
      </c>
      <c r="T10" s="62"/>
      <c r="U10" s="21">
        <f>IF(StudentList!B8="","",StudentList!B8)</f>
        <v>140931007</v>
      </c>
      <c r="V10" s="70">
        <v>5</v>
      </c>
      <c r="W10" s="70">
        <v>14</v>
      </c>
      <c r="X10" s="25">
        <v>38</v>
      </c>
      <c r="Y10" s="25">
        <f t="shared" si="1"/>
        <v>57</v>
      </c>
      <c r="Z10" s="25">
        <f>LOOKUP(Y10,{0,40,45,50,55,60,65,70,75,80,101},{0,2,2.25,2.5,2.75,3,3.25,3.5,3.75,4,"Invalid Entry"})</f>
        <v>2.75</v>
      </c>
      <c r="AA10" s="4" t="str">
        <f>LOOKUP(Y10,{0,40,45,50,55,60,65,70,75,80,101},{"F","D","C","C+","B-","B","B+","A-","A","A+","Invalid Entry"})</f>
        <v>B-</v>
      </c>
      <c r="AB10" s="62"/>
      <c r="AC10" s="21">
        <f>IF(StudentList!B8="","",StudentList!B8)</f>
        <v>140931007</v>
      </c>
      <c r="AD10" s="8"/>
      <c r="AE10" s="8">
        <v>8</v>
      </c>
      <c r="AF10" s="8">
        <v>27.5</v>
      </c>
      <c r="AG10" s="72">
        <v>50</v>
      </c>
      <c r="AH10" s="25">
        <f>LOOKUP(AG10,{0,40,45,50,55,60,65,70,75,80,101},{0,2,2.25,2.5,2.75,3,3.25,3.5,3.75,4,"Invalid Entry"})</f>
        <v>2.5</v>
      </c>
      <c r="AI10" s="4" t="str">
        <f>LOOKUP(AG10,{0,40,45,50,55,60,65,70,75,80,101},{"F","D","C","C+","B-","B","B+","A-","A","A+","Invalid Entry"})</f>
        <v>C+</v>
      </c>
      <c r="AJ10" s="62"/>
    </row>
    <row r="11" spans="1:36">
      <c r="A11" s="24">
        <v>8</v>
      </c>
      <c r="B11" s="21">
        <f>IF(StudentList!B9="","",StudentList!B9)</f>
        <v>140931008</v>
      </c>
      <c r="C11" s="24">
        <v>10</v>
      </c>
      <c r="D11" s="25">
        <v>20</v>
      </c>
      <c r="E11" s="25">
        <v>58</v>
      </c>
      <c r="F11" s="25">
        <f t="shared" si="0"/>
        <v>88</v>
      </c>
      <c r="G11" s="25">
        <f>LOOKUP(F11,{0,40,45,50,55,60,65,70,75,80,101},{0,2,2.25,2.5,2.75,3,3.25,3.5,3.75,4,"Invalid Entry"})</f>
        <v>4</v>
      </c>
      <c r="H11" s="4" t="str">
        <f>LOOKUP(F11,{0,40,45,50,55,60,65,70,75,80,101},{"F","D","C","C+","B-","B","B+","A-","A","A+","Invalid Entry"})</f>
        <v>A+</v>
      </c>
      <c r="I11" s="24">
        <f t="shared" si="2"/>
        <v>10</v>
      </c>
      <c r="J11" s="26">
        <f t="shared" si="2"/>
        <v>20</v>
      </c>
      <c r="K11" s="26">
        <f t="shared" si="2"/>
        <v>70</v>
      </c>
      <c r="L11" s="62"/>
      <c r="M11" s="21">
        <f>IF(StudentList!B9="","",StudentList!B9)</f>
        <v>140931008</v>
      </c>
      <c r="N11" s="24">
        <v>10</v>
      </c>
      <c r="O11" s="25">
        <v>20</v>
      </c>
      <c r="P11" s="25">
        <v>58</v>
      </c>
      <c r="Q11" s="25">
        <v>88</v>
      </c>
      <c r="R11" s="25">
        <f>LOOKUP(Q11,{0,40,45,50,55,60,65,70,75,80,101},{0,2,2.25,2.5,2.75,3,3.25,3.5,3.75,4,"Invalid Entry"})</f>
        <v>4</v>
      </c>
      <c r="S11" s="4" t="str">
        <f>LOOKUP(Q11,{0,40,45,50,55,60,65,70,75,80,101},{"F","D","C","C+","B-","B","B+","A-","A","A+","Invalid Entry"})</f>
        <v>A+</v>
      </c>
      <c r="T11" s="62"/>
      <c r="U11" s="21">
        <f>IF(StudentList!B9="","",StudentList!B9)</f>
        <v>140931008</v>
      </c>
      <c r="V11" s="70">
        <v>5</v>
      </c>
      <c r="W11" s="70">
        <v>14</v>
      </c>
      <c r="X11" s="25">
        <v>37</v>
      </c>
      <c r="Y11" s="25">
        <f t="shared" si="1"/>
        <v>56</v>
      </c>
      <c r="Z11" s="25">
        <f>LOOKUP(Y11,{0,40,45,50,55,60,65,70,75,80,101},{0,2,2.25,2.5,2.75,3,3.25,3.5,3.75,4,"Invalid Entry"})</f>
        <v>2.75</v>
      </c>
      <c r="AA11" s="4" t="str">
        <f>LOOKUP(Y11,{0,40,45,50,55,60,65,70,75,80,101},{"F","D","C","C+","B-","B","B+","A-","A","A+","Invalid Entry"})</f>
        <v>B-</v>
      </c>
      <c r="AB11" s="62"/>
      <c r="AC11" s="21">
        <f>IF(StudentList!B9="","",StudentList!B9)</f>
        <v>140931008</v>
      </c>
      <c r="AD11" s="8"/>
      <c r="AE11" s="8">
        <v>14</v>
      </c>
      <c r="AF11" s="8">
        <v>23</v>
      </c>
      <c r="AG11" s="72">
        <v>42</v>
      </c>
      <c r="AH11" s="25">
        <f>LOOKUP(AG11,{0,40,45,50,55,60,65,70,75,80,101},{0,2,2.25,2.5,2.75,3,3.25,3.5,3.75,4,"Invalid Entry"})</f>
        <v>2</v>
      </c>
      <c r="AI11" s="4" t="str">
        <f>LOOKUP(AG11,{0,40,45,50,55,60,65,70,75,80,101},{"F","D","C","C+","B-","B","B+","A-","A","A+","Invalid Entry"})</f>
        <v>D</v>
      </c>
      <c r="AJ11" s="62"/>
    </row>
    <row r="12" spans="1:36">
      <c r="A12" s="24">
        <v>9</v>
      </c>
      <c r="B12" s="21">
        <f>IF(StudentList!B10="","",StudentList!B10)</f>
        <v>140931009</v>
      </c>
      <c r="C12" s="24">
        <v>10</v>
      </c>
      <c r="D12" s="25">
        <v>20</v>
      </c>
      <c r="E12" s="25">
        <v>53</v>
      </c>
      <c r="F12" s="25">
        <f t="shared" si="0"/>
        <v>83</v>
      </c>
      <c r="G12" s="25">
        <f>LOOKUP(F12,{0,40,45,50,55,60,65,70,75,80,101},{0,2,2.25,2.5,2.75,3,3.25,3.5,3.75,4,"Invalid Entry"})</f>
        <v>4</v>
      </c>
      <c r="H12" s="4" t="str">
        <f>LOOKUP(F12,{0,40,45,50,55,60,65,70,75,80,101},{"F","D","C","C+","B-","B","B+","A-","A","A+","Invalid Entry"})</f>
        <v>A+</v>
      </c>
      <c r="I12" s="24">
        <f t="shared" si="2"/>
        <v>10</v>
      </c>
      <c r="J12" s="26">
        <f t="shared" si="2"/>
        <v>20</v>
      </c>
      <c r="K12" s="26">
        <f t="shared" si="2"/>
        <v>70</v>
      </c>
      <c r="L12" s="62"/>
      <c r="M12" s="21">
        <f>IF(StudentList!B10="","",StudentList!B10)</f>
        <v>140931009</v>
      </c>
      <c r="N12" s="24">
        <v>10</v>
      </c>
      <c r="O12" s="25">
        <v>20</v>
      </c>
      <c r="P12" s="25">
        <v>53</v>
      </c>
      <c r="Q12" s="25">
        <v>83</v>
      </c>
      <c r="R12" s="25">
        <f>LOOKUP(Q12,{0,40,45,50,55,60,65,70,75,80,101},{0,2,2.25,2.5,2.75,3,3.25,3.5,3.75,4,"Invalid Entry"})</f>
        <v>4</v>
      </c>
      <c r="S12" s="4" t="str">
        <f>LOOKUP(Q12,{0,40,45,50,55,60,65,70,75,80,101},{"F","D","C","C+","B-","B","B+","A-","A","A+","Invalid Entry"})</f>
        <v>A+</v>
      </c>
      <c r="T12" s="62"/>
      <c r="U12" s="21">
        <f>IF(StudentList!B10="","",StudentList!B10)</f>
        <v>140931009</v>
      </c>
      <c r="V12" s="70">
        <v>10</v>
      </c>
      <c r="W12" s="70">
        <v>10</v>
      </c>
      <c r="X12" s="25">
        <v>55</v>
      </c>
      <c r="Y12" s="25">
        <f t="shared" si="1"/>
        <v>75</v>
      </c>
      <c r="Z12" s="25">
        <f>LOOKUP(Y12,{0,40,45,50,55,60,65,70,75,80,101},{0,2,2.25,2.5,2.75,3,3.25,3.5,3.75,4,"Invalid Entry"})</f>
        <v>3.75</v>
      </c>
      <c r="AA12" s="4" t="str">
        <f>LOOKUP(Y12,{0,40,45,50,55,60,65,70,75,80,101},{"F","D","C","C+","B-","B","B+","A-","A","A+","Invalid Entry"})</f>
        <v>A</v>
      </c>
      <c r="AB12" s="62"/>
      <c r="AC12" s="21">
        <f>IF(StudentList!B10="","",StudentList!B10)</f>
        <v>140931009</v>
      </c>
      <c r="AD12" s="8">
        <v>5</v>
      </c>
      <c r="AE12" s="8">
        <v>9</v>
      </c>
      <c r="AF12" s="8">
        <v>31.5</v>
      </c>
      <c r="AG12" s="72">
        <v>56</v>
      </c>
      <c r="AH12" s="25">
        <f>LOOKUP(AG12,{0,40,45,50,55,60,65,70,75,80,101},{0,2,2.25,2.5,2.75,3,3.25,3.5,3.75,4,"Invalid Entry"})</f>
        <v>2.75</v>
      </c>
      <c r="AI12" s="4" t="str">
        <f>LOOKUP(AG12,{0,40,45,50,55,60,65,70,75,80,101},{"F","D","C","C+","B-","B","B+","A-","A","A+","Invalid Entry"})</f>
        <v>B-</v>
      </c>
      <c r="AJ12" s="62"/>
    </row>
    <row r="13" spans="1:36">
      <c r="A13" s="24">
        <v>10</v>
      </c>
      <c r="B13" s="21">
        <f>IF(StudentList!B11="","",StudentList!B11)</f>
        <v>140931010</v>
      </c>
      <c r="C13" s="24"/>
      <c r="D13" s="25"/>
      <c r="E13" s="25"/>
      <c r="F13" s="25">
        <f t="shared" si="0"/>
        <v>0</v>
      </c>
      <c r="G13" s="25">
        <f>LOOKUP(F13,{0,40,45,50,55,60,65,70,75,80,101},{0,2,2.25,2.5,2.75,3,3.25,3.5,3.75,4,"Invalid Entry"})</f>
        <v>0</v>
      </c>
      <c r="H13" s="4" t="str">
        <f>LOOKUP(F13,{0,40,45,50,55,60,65,70,75,80,101},{"F","D","C","C+","B-","B","B+","A-","A","A+","Invalid Entry"})</f>
        <v>F</v>
      </c>
      <c r="I13" s="24">
        <f t="shared" si="2"/>
        <v>10</v>
      </c>
      <c r="J13" s="26">
        <f t="shared" si="2"/>
        <v>20</v>
      </c>
      <c r="K13" s="26">
        <f t="shared" si="2"/>
        <v>70</v>
      </c>
      <c r="L13" s="62"/>
      <c r="M13" s="21">
        <f>IF(StudentList!B11="","",StudentList!B11)</f>
        <v>140931010</v>
      </c>
      <c r="N13" s="24"/>
      <c r="O13" s="25"/>
      <c r="P13" s="25"/>
      <c r="Q13" s="25"/>
      <c r="R13" s="25">
        <f>LOOKUP(Q13,{0,40,45,50,55,60,65,70,75,80,101},{0,2,2.25,2.5,2.75,3,3.25,3.5,3.75,4,"Invalid Entry"})</f>
        <v>0</v>
      </c>
      <c r="S13" s="4" t="str">
        <f>LOOKUP(Q13,{0,40,45,50,55,60,65,70,75,80,101},{"F","D","C","C+","B-","B","B+","A-","A","A+","Invalid Entry"})</f>
        <v>F</v>
      </c>
      <c r="T13" s="62"/>
      <c r="U13" s="21">
        <f>IF(StudentList!B11="","",StudentList!B11)</f>
        <v>140931010</v>
      </c>
      <c r="V13" s="70">
        <v>0</v>
      </c>
      <c r="W13" s="70">
        <v>0</v>
      </c>
      <c r="X13" s="25">
        <v>0</v>
      </c>
      <c r="Y13" s="25">
        <f t="shared" si="1"/>
        <v>0</v>
      </c>
      <c r="Z13" s="25">
        <f>LOOKUP(Y13,{0,40,45,50,55,60,65,70,75,80,101},{0,2,2.25,2.5,2.75,3,3.25,3.5,3.75,4,"Invalid Entry"})</f>
        <v>0</v>
      </c>
      <c r="AA13" s="4" t="str">
        <f>LOOKUP(Y13,{0,40,45,50,55,60,65,70,75,80,101},{"F","D","C","C+","B-","B","B+","A-","A","A+","Invalid Entry"})</f>
        <v>F</v>
      </c>
      <c r="AB13" s="62"/>
      <c r="AC13" s="21">
        <f>IF(StudentList!B11="","",StudentList!B11)</f>
        <v>140931010</v>
      </c>
      <c r="AD13" s="8"/>
      <c r="AE13" s="8"/>
      <c r="AF13" s="8"/>
      <c r="AG13" s="72">
        <v>0</v>
      </c>
      <c r="AH13" s="25">
        <f>LOOKUP(AG13,{0,40,45,50,55,60,65,70,75,80,101},{0,2,2.25,2.5,2.75,3,3.25,3.5,3.75,4,"Invalid Entry"})</f>
        <v>0</v>
      </c>
      <c r="AI13" s="4" t="str">
        <f>LOOKUP(AG13,{0,40,45,50,55,60,65,70,75,80,101},{"F","D","C","C+","B-","B","B+","A-","A","A+","Invalid Entry"})</f>
        <v>F</v>
      </c>
      <c r="AJ13" s="62"/>
    </row>
    <row r="14" spans="1:36">
      <c r="A14" s="24">
        <v>11</v>
      </c>
      <c r="B14" s="21">
        <f>IF(StudentList!B12="","",StudentList!B12)</f>
        <v>140931011</v>
      </c>
      <c r="C14" s="24">
        <v>10</v>
      </c>
      <c r="D14" s="25">
        <v>13</v>
      </c>
      <c r="E14" s="25">
        <v>20</v>
      </c>
      <c r="F14" s="25">
        <f t="shared" si="0"/>
        <v>43</v>
      </c>
      <c r="G14" s="25">
        <f>LOOKUP(F14,{0,40,45,50,55,60,65,70,75,80,101},{0,2,2.25,2.5,2.75,3,3.25,3.5,3.75,4,"Invalid Entry"})</f>
        <v>2</v>
      </c>
      <c r="H14" s="4" t="str">
        <f>LOOKUP(F14,{0,40,45,50,55,60,65,70,75,80,101},{"F","D","C","C+","B-","B","B+","A-","A","A+","Invalid Entry"})</f>
        <v>D</v>
      </c>
      <c r="I14" s="24">
        <f t="shared" si="2"/>
        <v>10</v>
      </c>
      <c r="J14" s="26">
        <f t="shared" si="2"/>
        <v>20</v>
      </c>
      <c r="K14" s="26">
        <f t="shared" si="2"/>
        <v>70</v>
      </c>
      <c r="L14" s="62"/>
      <c r="M14" s="21">
        <f>IF(StudentList!B12="","",StudentList!B12)</f>
        <v>140931011</v>
      </c>
      <c r="N14" s="24">
        <v>10</v>
      </c>
      <c r="O14" s="25">
        <v>13</v>
      </c>
      <c r="P14" s="25">
        <v>20</v>
      </c>
      <c r="Q14" s="25">
        <v>43</v>
      </c>
      <c r="R14" s="25">
        <f>LOOKUP(Q14,{0,40,45,50,55,60,65,70,75,80,101},{0,2,2.25,2.5,2.75,3,3.25,3.5,3.75,4,"Invalid Entry"})</f>
        <v>2</v>
      </c>
      <c r="S14" s="4" t="str">
        <f>LOOKUP(Q14,{0,40,45,50,55,60,65,70,75,80,101},{"F","D","C","C+","B-","B","B+","A-","A","A+","Invalid Entry"})</f>
        <v>D</v>
      </c>
      <c r="T14" s="62"/>
      <c r="U14" s="21">
        <f>IF(StudentList!B12="","",StudentList!B12)</f>
        <v>140931011</v>
      </c>
      <c r="V14" s="70">
        <v>10</v>
      </c>
      <c r="W14" s="70">
        <v>10</v>
      </c>
      <c r="X14" s="25">
        <v>42</v>
      </c>
      <c r="Y14" s="25">
        <f t="shared" si="1"/>
        <v>62</v>
      </c>
      <c r="Z14" s="25">
        <f>LOOKUP(Y14,{0,40,45,50,55,60,65,70,75,80,101},{0,2,2.25,2.5,2.75,3,3.25,3.5,3.75,4,"Invalid Entry"})</f>
        <v>3</v>
      </c>
      <c r="AA14" s="4" t="str">
        <f>LOOKUP(Y14,{0,40,45,50,55,60,65,70,75,80,101},{"F","D","C","C+","B-","B","B+","A-","A","A+","Invalid Entry"})</f>
        <v>B</v>
      </c>
      <c r="AB14" s="62"/>
      <c r="AC14" s="21">
        <f>IF(StudentList!B12="","",StudentList!B12)</f>
        <v>140931011</v>
      </c>
      <c r="AD14" s="8">
        <v>5</v>
      </c>
      <c r="AE14" s="8">
        <v>5.5</v>
      </c>
      <c r="AF14" s="8">
        <v>8</v>
      </c>
      <c r="AG14" s="72">
        <v>14</v>
      </c>
      <c r="AH14" s="25">
        <f>LOOKUP(AG14,{0,40,45,50,55,60,65,70,75,80,101},{0,2,2.25,2.5,2.75,3,3.25,3.5,3.75,4,"Invalid Entry"})</f>
        <v>0</v>
      </c>
      <c r="AI14" s="4" t="str">
        <f>LOOKUP(AG14,{0,40,45,50,55,60,65,70,75,80,101},{"F","D","C","C+","B-","B","B+","A-","A","A+","Invalid Entry"})</f>
        <v>F</v>
      </c>
      <c r="AJ14" s="62"/>
    </row>
    <row r="15" spans="1:36">
      <c r="A15" s="24">
        <v>12</v>
      </c>
      <c r="B15" s="21">
        <f>IF(StudentList!B13="","",StudentList!B13)</f>
        <v>140931012</v>
      </c>
      <c r="C15" s="24">
        <v>2</v>
      </c>
      <c r="D15" s="25">
        <v>10</v>
      </c>
      <c r="E15" s="25">
        <v>5</v>
      </c>
      <c r="F15" s="25">
        <f t="shared" si="0"/>
        <v>17</v>
      </c>
      <c r="G15" s="25">
        <f>LOOKUP(F15,{0,40,45,50,55,60,65,70,75,80,101},{0,2,2.25,2.5,2.75,3,3.25,3.5,3.75,4,"Invalid Entry"})</f>
        <v>0</v>
      </c>
      <c r="H15" s="4" t="str">
        <f>LOOKUP(F15,{0,40,45,50,55,60,65,70,75,80,101},{"F","D","C","C+","B-","B","B+","A-","A","A+","Invalid Entry"})</f>
        <v>F</v>
      </c>
      <c r="I15" s="24">
        <f t="shared" si="2"/>
        <v>10</v>
      </c>
      <c r="J15" s="26">
        <f t="shared" si="2"/>
        <v>20</v>
      </c>
      <c r="K15" s="26">
        <f t="shared" si="2"/>
        <v>70</v>
      </c>
      <c r="L15" s="62"/>
      <c r="M15" s="21">
        <f>IF(StudentList!B13="","",StudentList!B13)</f>
        <v>140931012</v>
      </c>
      <c r="N15" s="24">
        <v>2</v>
      </c>
      <c r="O15" s="25">
        <v>10</v>
      </c>
      <c r="P15" s="25">
        <v>5</v>
      </c>
      <c r="Q15" s="25">
        <v>17</v>
      </c>
      <c r="R15" s="25">
        <f>LOOKUP(Q15,{0,40,45,50,55,60,65,70,75,80,101},{0,2,2.25,2.5,2.75,3,3.25,3.5,3.75,4,"Invalid Entry"})</f>
        <v>0</v>
      </c>
      <c r="S15" s="4" t="str">
        <f>LOOKUP(Q15,{0,40,45,50,55,60,65,70,75,80,101},{"F","D","C","C+","B-","B","B+","A-","A","A+","Invalid Entry"})</f>
        <v>F</v>
      </c>
      <c r="T15" s="62"/>
      <c r="U15" s="21">
        <f>IF(StudentList!B13="","",StudentList!B13)</f>
        <v>140931012</v>
      </c>
      <c r="V15" s="70">
        <v>10</v>
      </c>
      <c r="W15" s="70">
        <v>6</v>
      </c>
      <c r="X15" s="25">
        <v>29</v>
      </c>
      <c r="Y15" s="25">
        <f t="shared" si="1"/>
        <v>45</v>
      </c>
      <c r="Z15" s="25">
        <f>LOOKUP(Y15,{0,40,45,50,55,60,65,70,75,80,101},{0,2,2.25,2.5,2.75,3,3.25,3.5,3.75,4,"Invalid Entry"})</f>
        <v>2.25</v>
      </c>
      <c r="AA15" s="4" t="str">
        <f>LOOKUP(Y15,{0,40,45,50,55,60,65,70,75,80,101},{"F","D","C","C+","B-","B","B+","A-","A","A+","Invalid Entry"})</f>
        <v>C</v>
      </c>
      <c r="AB15" s="62"/>
      <c r="AC15" s="21">
        <f>IF(StudentList!B13="","",StudentList!B13)</f>
        <v>140931012</v>
      </c>
      <c r="AD15" s="8">
        <v>5</v>
      </c>
      <c r="AE15" s="8">
        <v>16.5</v>
      </c>
      <c r="AF15" s="8">
        <v>21.5</v>
      </c>
      <c r="AG15" s="72">
        <v>38</v>
      </c>
      <c r="AH15" s="25">
        <f>LOOKUP(AG15,{0,40,45,50,55,60,65,70,75,80,101},{0,2,2.25,2.5,2.75,3,3.25,3.5,3.75,4,"Invalid Entry"})</f>
        <v>0</v>
      </c>
      <c r="AI15" s="4" t="str">
        <f>LOOKUP(AG15,{0,40,45,50,55,60,65,70,75,80,101},{"F","D","C","C+","B-","B","B+","A-","A","A+","Invalid Entry"})</f>
        <v>F</v>
      </c>
      <c r="AJ15" s="62"/>
    </row>
    <row r="16" spans="1:36">
      <c r="A16" s="24">
        <v>13</v>
      </c>
      <c r="B16" s="21">
        <f>IF(StudentList!B14="","",StudentList!B14)</f>
        <v>140931013</v>
      </c>
      <c r="C16" s="24"/>
      <c r="D16" s="25"/>
      <c r="E16" s="25"/>
      <c r="F16" s="25">
        <f t="shared" si="0"/>
        <v>0</v>
      </c>
      <c r="G16" s="25">
        <f>LOOKUP(F16,{0,40,45,50,55,60,65,70,75,80,101},{0,2,2.25,2.5,2.75,3,3.25,3.5,3.75,4,"Invalid Entry"})</f>
        <v>0</v>
      </c>
      <c r="H16" s="4" t="str">
        <f>LOOKUP(F16,{0,40,45,50,55,60,65,70,75,80,101},{"F","D","C","C+","B-","B","B+","A-","A","A+","Invalid Entry"})</f>
        <v>F</v>
      </c>
      <c r="I16" s="24">
        <f t="shared" si="2"/>
        <v>10</v>
      </c>
      <c r="J16" s="26">
        <f t="shared" si="2"/>
        <v>20</v>
      </c>
      <c r="K16" s="26">
        <f t="shared" si="2"/>
        <v>70</v>
      </c>
      <c r="L16" s="62"/>
      <c r="M16" s="21">
        <f>IF(StudentList!B14="","",StudentList!B14)</f>
        <v>140931013</v>
      </c>
      <c r="N16" s="24"/>
      <c r="O16" s="25"/>
      <c r="P16" s="25"/>
      <c r="Q16" s="25"/>
      <c r="R16" s="25">
        <f>LOOKUP(Q16,{0,40,45,50,55,60,65,70,75,80,101},{0,2,2.25,2.5,2.75,3,3.25,3.5,3.75,4,"Invalid Entry"})</f>
        <v>0</v>
      </c>
      <c r="S16" s="4" t="str">
        <f>LOOKUP(Q16,{0,40,45,50,55,60,65,70,75,80,101},{"F","D","C","C+","B-","B","B+","A-","A","A+","Invalid Entry"})</f>
        <v>F</v>
      </c>
      <c r="T16" s="62"/>
      <c r="U16" s="21">
        <f>IF(StudentList!B14="","",StudentList!B14)</f>
        <v>140931013</v>
      </c>
      <c r="V16" s="70">
        <v>0</v>
      </c>
      <c r="W16" s="70">
        <v>0</v>
      </c>
      <c r="X16" s="25">
        <v>0</v>
      </c>
      <c r="Y16" s="25">
        <f t="shared" si="1"/>
        <v>0</v>
      </c>
      <c r="Z16" s="25">
        <f>LOOKUP(Y16,{0,40,45,50,55,60,65,70,75,80,101},{0,2,2.25,2.5,2.75,3,3.25,3.5,3.75,4,"Invalid Entry"})</f>
        <v>0</v>
      </c>
      <c r="AA16" s="4" t="str">
        <f>LOOKUP(Y16,{0,40,45,50,55,60,65,70,75,80,101},{"F","D","C","C+","B-","B","B+","A-","A","A+","Invalid Entry"})</f>
        <v>F</v>
      </c>
      <c r="AB16" s="62"/>
      <c r="AC16" s="21">
        <f>IF(StudentList!B14="","",StudentList!B14)</f>
        <v>140931013</v>
      </c>
      <c r="AD16" s="8"/>
      <c r="AE16" s="8"/>
      <c r="AF16" s="8"/>
      <c r="AG16" s="72">
        <v>0</v>
      </c>
      <c r="AH16" s="25">
        <f>LOOKUP(AG16,{0,40,45,50,55,60,65,70,75,80,101},{0,2,2.25,2.5,2.75,3,3.25,3.5,3.75,4,"Invalid Entry"})</f>
        <v>0</v>
      </c>
      <c r="AI16" s="4" t="str">
        <f>LOOKUP(AG16,{0,40,45,50,55,60,65,70,75,80,101},{"F","D","C","C+","B-","B","B+","A-","A","A+","Invalid Entry"})</f>
        <v>F</v>
      </c>
      <c r="AJ16" s="62"/>
    </row>
    <row r="17" spans="1:36">
      <c r="A17" s="24">
        <v>14</v>
      </c>
      <c r="B17" s="21">
        <f>IF(StudentList!B15="","",StudentList!B15)</f>
        <v>140931014</v>
      </c>
      <c r="C17" s="24">
        <v>10</v>
      </c>
      <c r="D17" s="25">
        <v>15</v>
      </c>
      <c r="E17" s="25">
        <v>20</v>
      </c>
      <c r="F17" s="25">
        <f t="shared" si="0"/>
        <v>45</v>
      </c>
      <c r="G17" s="25">
        <f>LOOKUP(F17,{0,40,45,50,55,60,65,70,75,80,101},{0,2,2.25,2.5,2.75,3,3.25,3.5,3.75,4,"Invalid Entry"})</f>
        <v>2.25</v>
      </c>
      <c r="H17" s="4" t="str">
        <f>LOOKUP(F17,{0,40,45,50,55,60,65,70,75,80,101},{"F","D","C","C+","B-","B","B+","A-","A","A+","Invalid Entry"})</f>
        <v>C</v>
      </c>
      <c r="I17" s="24">
        <f t="shared" si="2"/>
        <v>10</v>
      </c>
      <c r="J17" s="26">
        <f t="shared" si="2"/>
        <v>20</v>
      </c>
      <c r="K17" s="26">
        <f t="shared" si="2"/>
        <v>70</v>
      </c>
      <c r="L17" s="62"/>
      <c r="M17" s="21">
        <f>IF(StudentList!B15="","",StudentList!B15)</f>
        <v>140931014</v>
      </c>
      <c r="N17" s="24">
        <v>10</v>
      </c>
      <c r="O17" s="25">
        <v>15</v>
      </c>
      <c r="P17" s="25">
        <v>20</v>
      </c>
      <c r="Q17" s="25">
        <v>45</v>
      </c>
      <c r="R17" s="25">
        <f>LOOKUP(Q17,{0,40,45,50,55,60,65,70,75,80,101},{0,2,2.25,2.5,2.75,3,3.25,3.5,3.75,4,"Invalid Entry"})</f>
        <v>2.25</v>
      </c>
      <c r="S17" s="4" t="str">
        <f>LOOKUP(Q17,{0,40,45,50,55,60,65,70,75,80,101},{"F","D","C","C+","B-","B","B+","A-","A","A+","Invalid Entry"})</f>
        <v>C</v>
      </c>
      <c r="T17" s="62"/>
      <c r="U17" s="21">
        <f>IF(StudentList!B15="","",StudentList!B15)</f>
        <v>140931014</v>
      </c>
      <c r="V17" s="70">
        <v>9</v>
      </c>
      <c r="W17" s="70">
        <v>10</v>
      </c>
      <c r="X17" s="25">
        <v>39</v>
      </c>
      <c r="Y17" s="25">
        <f t="shared" si="1"/>
        <v>58</v>
      </c>
      <c r="Z17" s="25">
        <f>LOOKUP(Y17,{0,40,45,50,55,60,65,70,75,80,101},{0,2,2.25,2.5,2.75,3,3.25,3.5,3.75,4,"Invalid Entry"})</f>
        <v>2.75</v>
      </c>
      <c r="AA17" s="4" t="str">
        <f>LOOKUP(Y17,{0,40,45,50,55,60,65,70,75,80,101},{"F","D","C","C+","B-","B","B+","A-","A","A+","Invalid Entry"})</f>
        <v>B-</v>
      </c>
      <c r="AB17" s="62"/>
      <c r="AC17" s="21">
        <f>IF(StudentList!B15="","",StudentList!B15)</f>
        <v>140931014</v>
      </c>
      <c r="AD17" s="8">
        <v>5</v>
      </c>
      <c r="AE17" s="8">
        <v>10</v>
      </c>
      <c r="AF17" s="8">
        <v>30</v>
      </c>
      <c r="AG17" s="72">
        <v>54</v>
      </c>
      <c r="AH17" s="25">
        <f>LOOKUP(AG17,{0,40,45,50,55,60,65,70,75,80,101},{0,2,2.25,2.5,2.75,3,3.25,3.5,3.75,4,"Invalid Entry"})</f>
        <v>2.5</v>
      </c>
      <c r="AI17" s="4" t="str">
        <f>LOOKUP(AG17,{0,40,45,50,55,60,65,70,75,80,101},{"F","D","C","C+","B-","B","B+","A-","A","A+","Invalid Entry"})</f>
        <v>C+</v>
      </c>
      <c r="AJ17" s="62"/>
    </row>
    <row r="18" spans="1:36">
      <c r="A18" s="24">
        <v>15</v>
      </c>
      <c r="B18" s="21">
        <f>IF(StudentList!B16="","",StudentList!B16)</f>
        <v>140931015</v>
      </c>
      <c r="C18" s="24">
        <v>2</v>
      </c>
      <c r="D18" s="25">
        <v>10</v>
      </c>
      <c r="E18" s="25">
        <v>5</v>
      </c>
      <c r="F18" s="25">
        <f t="shared" si="0"/>
        <v>17</v>
      </c>
      <c r="G18" s="25">
        <f>LOOKUP(F18,{0,40,45,50,55,60,65,70,75,80,101},{0,2,2.25,2.5,2.75,3,3.25,3.5,3.75,4,"Invalid Entry"})</f>
        <v>0</v>
      </c>
      <c r="H18" s="4" t="str">
        <f>LOOKUP(F18,{0,40,45,50,55,60,65,70,75,80,101},{"F","D","C","C+","B-","B","B+","A-","A","A+","Invalid Entry"})</f>
        <v>F</v>
      </c>
      <c r="I18" s="24">
        <f t="shared" si="2"/>
        <v>10</v>
      </c>
      <c r="J18" s="26">
        <f t="shared" si="2"/>
        <v>20</v>
      </c>
      <c r="K18" s="26">
        <f t="shared" si="2"/>
        <v>70</v>
      </c>
      <c r="L18" s="62"/>
      <c r="M18" s="21">
        <f>IF(StudentList!B16="","",StudentList!B16)</f>
        <v>140931015</v>
      </c>
      <c r="N18" s="24">
        <v>2</v>
      </c>
      <c r="O18" s="25">
        <v>10</v>
      </c>
      <c r="P18" s="25">
        <v>5</v>
      </c>
      <c r="Q18" s="25">
        <v>17</v>
      </c>
      <c r="R18" s="25">
        <f>LOOKUP(Q18,{0,40,45,50,55,60,65,70,75,80,101},{0,2,2.25,2.5,2.75,3,3.25,3.5,3.75,4,"Invalid Entry"})</f>
        <v>0</v>
      </c>
      <c r="S18" s="4" t="str">
        <f>LOOKUP(Q18,{0,40,45,50,55,60,65,70,75,80,101},{"F","D","C","C+","B-","B","B+","A-","A","A+","Invalid Entry"})</f>
        <v>F</v>
      </c>
      <c r="T18" s="62"/>
      <c r="U18" s="21">
        <f>IF(StudentList!B16="","",StudentList!B16)</f>
        <v>140931015</v>
      </c>
      <c r="V18" s="70">
        <v>9</v>
      </c>
      <c r="W18" s="70">
        <v>14</v>
      </c>
      <c r="X18" s="25">
        <v>57</v>
      </c>
      <c r="Y18" s="25">
        <f t="shared" si="1"/>
        <v>80</v>
      </c>
      <c r="Z18" s="25">
        <f>LOOKUP(Y18,{0,40,45,50,55,60,65,70,75,80,101},{0,2,2.25,2.5,2.75,3,3.25,3.5,3.75,4,"Invalid Entry"})</f>
        <v>4</v>
      </c>
      <c r="AA18" s="4" t="str">
        <f>LOOKUP(Y18,{0,40,45,50,55,60,65,70,75,80,101},{"F","D","C","C+","B-","B","B+","A-","A","A+","Invalid Entry"})</f>
        <v>A+</v>
      </c>
      <c r="AB18" s="62"/>
      <c r="AC18" s="21">
        <f>IF(StudentList!B16="","",StudentList!B16)</f>
        <v>140931015</v>
      </c>
      <c r="AD18" s="8">
        <v>11</v>
      </c>
      <c r="AE18" s="8">
        <v>5</v>
      </c>
      <c r="AF18" s="8">
        <v>11.5</v>
      </c>
      <c r="AG18" s="72">
        <v>22</v>
      </c>
      <c r="AH18" s="25">
        <f>LOOKUP(AG18,{0,40,45,50,55,60,65,70,75,80,101},{0,2,2.25,2.5,2.75,3,3.25,3.5,3.75,4,"Invalid Entry"})</f>
        <v>0</v>
      </c>
      <c r="AI18" s="4" t="str">
        <f>LOOKUP(AG18,{0,40,45,50,55,60,65,70,75,80,101},{"F","D","C","C+","B-","B","B+","A-","A","A+","Invalid Entry"})</f>
        <v>F</v>
      </c>
      <c r="AJ18" s="62"/>
    </row>
    <row r="19" spans="1:36" ht="15.75" customHeight="1">
      <c r="A19" s="24">
        <v>16</v>
      </c>
      <c r="B19" s="21">
        <f>IF(StudentList!B17="","",StudentList!B17)</f>
        <v>140931016</v>
      </c>
      <c r="C19" s="24">
        <v>10</v>
      </c>
      <c r="D19" s="25">
        <v>20</v>
      </c>
      <c r="E19" s="25">
        <v>36</v>
      </c>
      <c r="F19" s="25">
        <f t="shared" si="0"/>
        <v>66</v>
      </c>
      <c r="G19" s="25">
        <f>LOOKUP(F19,{0,40,45,50,55,60,65,70,75,80,101},{0,2,2.25,2.5,2.75,3,3.25,3.5,3.75,4,"Invalid Entry"})</f>
        <v>3.25</v>
      </c>
      <c r="H19" s="4" t="str">
        <f>LOOKUP(F19,{0,40,45,50,55,60,65,70,75,80,101},{"F","D","C","C+","B-","B","B+","A-","A","A+","Invalid Entry"})</f>
        <v>B+</v>
      </c>
      <c r="I19" s="24">
        <f t="shared" si="2"/>
        <v>10</v>
      </c>
      <c r="J19" s="26">
        <f t="shared" si="2"/>
        <v>20</v>
      </c>
      <c r="K19" s="26">
        <f t="shared" si="2"/>
        <v>70</v>
      </c>
      <c r="L19" s="62"/>
      <c r="M19" s="21">
        <f>IF(StudentList!B17="","",StudentList!B17)</f>
        <v>140931016</v>
      </c>
      <c r="N19" s="24">
        <v>10</v>
      </c>
      <c r="O19" s="25">
        <v>20</v>
      </c>
      <c r="P19" s="25">
        <v>36</v>
      </c>
      <c r="Q19" s="25">
        <v>66</v>
      </c>
      <c r="R19" s="25">
        <f>LOOKUP(Q19,{0,40,45,50,55,60,65,70,75,80,101},{0,2,2.25,2.5,2.75,3,3.25,3.5,3.75,4,"Invalid Entry"})</f>
        <v>3.25</v>
      </c>
      <c r="S19" s="4" t="str">
        <f>LOOKUP(Q19,{0,40,45,50,55,60,65,70,75,80,101},{"F","D","C","C+","B-","B","B+","A-","A","A+","Invalid Entry"})</f>
        <v>B+</v>
      </c>
      <c r="T19" s="62"/>
      <c r="U19" s="21">
        <f>IF(StudentList!B17="","",StudentList!B17)</f>
        <v>140931016</v>
      </c>
      <c r="V19" s="70">
        <v>9</v>
      </c>
      <c r="W19" s="70">
        <v>10</v>
      </c>
      <c r="X19" s="25">
        <v>43</v>
      </c>
      <c r="Y19" s="25">
        <f t="shared" si="1"/>
        <v>62</v>
      </c>
      <c r="Z19" s="25">
        <f>LOOKUP(Y19,{0,40,45,50,55,60,65,70,75,80,101},{0,2,2.25,2.5,2.75,3,3.25,3.5,3.75,4,"Invalid Entry"})</f>
        <v>3</v>
      </c>
      <c r="AA19" s="4" t="str">
        <f>LOOKUP(Y19,{0,40,45,50,55,60,65,70,75,80,101},{"F","D","C","C+","B-","B","B+","A-","A","A+","Invalid Entry"})</f>
        <v>B</v>
      </c>
      <c r="AB19" s="62"/>
      <c r="AC19" s="21">
        <f>IF(StudentList!B17="","",StudentList!B17)</f>
        <v>140931016</v>
      </c>
      <c r="AD19" s="8">
        <v>11</v>
      </c>
      <c r="AE19" s="8">
        <v>15</v>
      </c>
      <c r="AF19" s="8">
        <v>22.5</v>
      </c>
      <c r="AG19" s="72">
        <v>40</v>
      </c>
      <c r="AH19" s="25">
        <f>LOOKUP(AG19,{0,40,45,50,55,60,65,70,75,80,101},{0,2,2.25,2.5,2.75,3,3.25,3.5,3.75,4,"Invalid Entry"})</f>
        <v>2</v>
      </c>
      <c r="AI19" s="4" t="str">
        <f>LOOKUP(AG19,{0,40,45,50,55,60,65,70,75,80,101},{"F","D","C","C+","B-","B","B+","A-","A","A+","Invalid Entry"})</f>
        <v>D</v>
      </c>
      <c r="AJ19" s="62"/>
    </row>
    <row r="20" spans="1:36" ht="15.75" customHeight="1">
      <c r="A20" s="24">
        <v>17</v>
      </c>
      <c r="B20" s="21">
        <f>IF(StudentList!B18="","",StudentList!B18)</f>
        <v>140931017</v>
      </c>
      <c r="C20" s="24">
        <v>10</v>
      </c>
      <c r="D20" s="25">
        <v>20</v>
      </c>
      <c r="E20" s="25">
        <v>46</v>
      </c>
      <c r="F20" s="25">
        <f t="shared" si="0"/>
        <v>76</v>
      </c>
      <c r="G20" s="25">
        <f>LOOKUP(F20,{0,40,45,50,55,60,65,70,75,80,101},{0,2,2.25,2.5,2.75,3,3.25,3.5,3.75,4,"Invalid Entry"})</f>
        <v>3.75</v>
      </c>
      <c r="H20" s="4" t="str">
        <f>LOOKUP(F20,{0,40,45,50,55,60,65,70,75,80,101},{"F","D","C","C+","B-","B","B+","A-","A","A+","Invalid Entry"})</f>
        <v>A</v>
      </c>
      <c r="I20" s="24">
        <f t="shared" si="2"/>
        <v>10</v>
      </c>
      <c r="J20" s="26">
        <f t="shared" si="2"/>
        <v>20</v>
      </c>
      <c r="K20" s="26">
        <f t="shared" si="2"/>
        <v>70</v>
      </c>
      <c r="L20" s="62"/>
      <c r="M20" s="21">
        <f>IF(StudentList!B18="","",StudentList!B18)</f>
        <v>140931017</v>
      </c>
      <c r="N20" s="24">
        <v>10</v>
      </c>
      <c r="O20" s="25">
        <v>20</v>
      </c>
      <c r="P20" s="25">
        <v>46</v>
      </c>
      <c r="Q20" s="25">
        <v>76</v>
      </c>
      <c r="R20" s="25">
        <f>LOOKUP(Q20,{0,40,45,50,55,60,65,70,75,80,101},{0,2,2.25,2.5,2.75,3,3.25,3.5,3.75,4,"Invalid Entry"})</f>
        <v>3.75</v>
      </c>
      <c r="S20" s="4" t="str">
        <f>LOOKUP(Q20,{0,40,45,50,55,60,65,70,75,80,101},{"F","D","C","C+","B-","B","B+","A-","A","A+","Invalid Entry"})</f>
        <v>A</v>
      </c>
      <c r="T20" s="62"/>
      <c r="U20" s="21">
        <f>IF(StudentList!B18="","",StudentList!B18)</f>
        <v>140931017</v>
      </c>
      <c r="V20" s="70">
        <v>9</v>
      </c>
      <c r="W20" s="70">
        <v>10</v>
      </c>
      <c r="X20" s="25">
        <v>48</v>
      </c>
      <c r="Y20" s="25">
        <f t="shared" si="1"/>
        <v>67</v>
      </c>
      <c r="Z20" s="25">
        <f>LOOKUP(Y20,{0,40,45,50,55,60,65,70,75,80,101},{0,2,2.25,2.5,2.75,3,3.25,3.5,3.75,4,"Invalid Entry"})</f>
        <v>3.25</v>
      </c>
      <c r="AA20" s="4" t="str">
        <f>LOOKUP(Y20,{0,40,45,50,55,60,65,70,75,80,101},{"F","D","C","C+","B-","B","B+","A-","A","A+","Invalid Entry"})</f>
        <v>B+</v>
      </c>
      <c r="AB20" s="62"/>
      <c r="AC20" s="21">
        <f>IF(StudentList!B18="","",StudentList!B18)</f>
        <v>140931017</v>
      </c>
      <c r="AD20" s="8">
        <v>5</v>
      </c>
      <c r="AE20" s="8">
        <v>17</v>
      </c>
      <c r="AF20" s="8">
        <v>30</v>
      </c>
      <c r="AG20" s="72">
        <v>54</v>
      </c>
      <c r="AH20" s="25">
        <f>LOOKUP(AG20,{0,40,45,50,55,60,65,70,75,80,101},{0,2,2.25,2.5,2.75,3,3.25,3.5,3.75,4,"Invalid Entry"})</f>
        <v>2.5</v>
      </c>
      <c r="AI20" s="4" t="str">
        <f>LOOKUP(AG20,{0,40,45,50,55,60,65,70,75,80,101},{"F","D","C","C+","B-","B","B+","A-","A","A+","Invalid Entry"})</f>
        <v>C+</v>
      </c>
      <c r="AJ20" s="62"/>
    </row>
    <row r="21" spans="1:36" ht="15.75" customHeight="1">
      <c r="A21" s="24">
        <v>18</v>
      </c>
      <c r="B21" s="21">
        <f>IF(StudentList!B19="","",StudentList!B19)</f>
        <v>140931018</v>
      </c>
      <c r="C21" s="24">
        <v>10</v>
      </c>
      <c r="D21" s="25">
        <v>20</v>
      </c>
      <c r="E21" s="25">
        <v>56</v>
      </c>
      <c r="F21" s="25">
        <f t="shared" si="0"/>
        <v>86</v>
      </c>
      <c r="G21" s="25">
        <f>LOOKUP(F21,{0,40,45,50,55,60,65,70,75,80,101},{0,2,2.25,2.5,2.75,3,3.25,3.5,3.75,4,"Invalid Entry"})</f>
        <v>4</v>
      </c>
      <c r="H21" s="4" t="str">
        <f>LOOKUP(F21,{0,40,45,50,55,60,65,70,75,80,101},{"F","D","C","C+","B-","B","B+","A-","A","A+","Invalid Entry"})</f>
        <v>A+</v>
      </c>
      <c r="I21" s="24">
        <f t="shared" si="2"/>
        <v>10</v>
      </c>
      <c r="J21" s="26">
        <f t="shared" si="2"/>
        <v>20</v>
      </c>
      <c r="K21" s="26">
        <f t="shared" si="2"/>
        <v>70</v>
      </c>
      <c r="L21" s="62"/>
      <c r="M21" s="21">
        <f>IF(StudentList!B19="","",StudentList!B19)</f>
        <v>140931018</v>
      </c>
      <c r="N21" s="24">
        <v>10</v>
      </c>
      <c r="O21" s="25">
        <v>20</v>
      </c>
      <c r="P21" s="25">
        <v>56</v>
      </c>
      <c r="Q21" s="25">
        <v>86</v>
      </c>
      <c r="R21" s="25">
        <f>LOOKUP(Q21,{0,40,45,50,55,60,65,70,75,80,101},{0,2,2.25,2.5,2.75,3,3.25,3.5,3.75,4,"Invalid Entry"})</f>
        <v>4</v>
      </c>
      <c r="S21" s="4" t="str">
        <f>LOOKUP(Q21,{0,40,45,50,55,60,65,70,75,80,101},{"F","D","C","C+","B-","B","B+","A-","A","A+","Invalid Entry"})</f>
        <v>A+</v>
      </c>
      <c r="T21" s="62"/>
      <c r="U21" s="21">
        <f>IF(StudentList!B19="","",StudentList!B19)</f>
        <v>140931018</v>
      </c>
      <c r="V21" s="70">
        <v>9</v>
      </c>
      <c r="W21" s="70">
        <v>10</v>
      </c>
      <c r="X21" s="25">
        <v>63</v>
      </c>
      <c r="Y21" s="25">
        <f t="shared" si="1"/>
        <v>82</v>
      </c>
      <c r="Z21" s="25">
        <f>LOOKUP(Y21,{0,40,45,50,55,60,65,70,75,80,101},{0,2,2.25,2.5,2.75,3,3.25,3.5,3.75,4,"Invalid Entry"})</f>
        <v>4</v>
      </c>
      <c r="AA21" s="4" t="str">
        <f>LOOKUP(Y21,{0,40,45,50,55,60,65,70,75,80,101},{"F","D","C","C+","B-","B","B+","A-","A","A+","Invalid Entry"})</f>
        <v>A+</v>
      </c>
      <c r="AB21" s="62"/>
      <c r="AC21" s="21">
        <f>IF(StudentList!B19="","",StudentList!B19)</f>
        <v>140931018</v>
      </c>
      <c r="AD21" s="8">
        <v>5</v>
      </c>
      <c r="AE21" s="8">
        <v>14</v>
      </c>
      <c r="AF21" s="8">
        <v>30</v>
      </c>
      <c r="AG21" s="72">
        <v>54</v>
      </c>
      <c r="AH21" s="25">
        <f>LOOKUP(AG21,{0,40,45,50,55,60,65,70,75,80,101},{0,2,2.25,2.5,2.75,3,3.25,3.5,3.75,4,"Invalid Entry"})</f>
        <v>2.5</v>
      </c>
      <c r="AI21" s="4" t="str">
        <f>LOOKUP(AG21,{0,40,45,50,55,60,65,70,75,80,101},{"F","D","C","C+","B-","B","B+","A-","A","A+","Invalid Entry"})</f>
        <v>C+</v>
      </c>
      <c r="AJ21" s="62"/>
    </row>
    <row r="22" spans="1:36" ht="13.5" customHeight="1">
      <c r="A22" s="24">
        <v>19</v>
      </c>
      <c r="B22" s="21">
        <f>IF(StudentList!B20="","",StudentList!B20)</f>
        <v>140931019</v>
      </c>
      <c r="C22" s="24">
        <v>10</v>
      </c>
      <c r="D22" s="25">
        <v>19</v>
      </c>
      <c r="E22" s="25">
        <v>50</v>
      </c>
      <c r="F22" s="25">
        <f t="shared" si="0"/>
        <v>79</v>
      </c>
      <c r="G22" s="25">
        <f>LOOKUP(F22,{0,40,45,50,55,60,65,70,75,80,101},{0,2,2.25,2.5,2.75,3,3.25,3.5,3.75,4,"Invalid Entry"})</f>
        <v>3.75</v>
      </c>
      <c r="H22" s="4" t="str">
        <f>LOOKUP(F22,{0,40,45,50,55,60,65,70,75,80,101},{"F","D","C","C+","B-","B","B+","A-","A","A+","Invalid Entry"})</f>
        <v>A</v>
      </c>
      <c r="I22" s="24">
        <f t="shared" ref="I22:K32" si="3">I21</f>
        <v>10</v>
      </c>
      <c r="J22" s="26">
        <f t="shared" si="3"/>
        <v>20</v>
      </c>
      <c r="K22" s="26">
        <f t="shared" si="3"/>
        <v>70</v>
      </c>
      <c r="L22" s="62"/>
      <c r="M22" s="21">
        <f>IF(StudentList!B20="","",StudentList!B20)</f>
        <v>140931019</v>
      </c>
      <c r="N22" s="24">
        <v>10</v>
      </c>
      <c r="O22" s="25">
        <v>19</v>
      </c>
      <c r="P22" s="25">
        <v>50</v>
      </c>
      <c r="Q22" s="25">
        <v>79</v>
      </c>
      <c r="R22" s="25">
        <f>LOOKUP(Q22,{0,40,45,50,55,60,65,70,75,80,101},{0,2,2.25,2.5,2.75,3,3.25,3.5,3.75,4,"Invalid Entry"})</f>
        <v>3.75</v>
      </c>
      <c r="S22" s="4" t="str">
        <f>LOOKUP(Q22,{0,40,45,50,55,60,65,70,75,80,101},{"F","D","C","C+","B-","B","B+","A-","A","A+","Invalid Entry"})</f>
        <v>A</v>
      </c>
      <c r="T22" s="62"/>
      <c r="U22" s="21">
        <f>IF(StudentList!B20="","",StudentList!B20)</f>
        <v>140931019</v>
      </c>
      <c r="V22" s="70">
        <v>10</v>
      </c>
      <c r="W22" s="70">
        <v>14</v>
      </c>
      <c r="X22" s="25">
        <v>46</v>
      </c>
      <c r="Y22" s="25">
        <f t="shared" si="1"/>
        <v>70</v>
      </c>
      <c r="Z22" s="25">
        <f>LOOKUP(Y22,{0,40,45,50,55,60,65,70,75,80,101},{0,2,2.25,2.5,2.75,3,3.25,3.5,3.75,4,"Invalid Entry"})</f>
        <v>3.5</v>
      </c>
      <c r="AA22" s="4" t="str">
        <f>LOOKUP(Y22,{0,40,45,50,55,60,65,70,75,80,101},{"F","D","C","C+","B-","B","B+","A-","A","A+","Invalid Entry"})</f>
        <v>A-</v>
      </c>
      <c r="AB22" s="62"/>
      <c r="AC22" s="21">
        <f>IF(StudentList!B20="","",StudentList!B20)</f>
        <v>140931019</v>
      </c>
      <c r="AD22" s="8">
        <v>10</v>
      </c>
      <c r="AE22" s="8">
        <v>19</v>
      </c>
      <c r="AF22" s="8">
        <v>29</v>
      </c>
      <c r="AG22" s="72">
        <v>52</v>
      </c>
      <c r="AH22" s="25">
        <f>LOOKUP(AG22,{0,40,45,50,55,60,65,70,75,80,101},{0,2,2.25,2.5,2.75,3,3.25,3.5,3.75,4,"Invalid Entry"})</f>
        <v>2.5</v>
      </c>
      <c r="AI22" s="4" t="str">
        <f>LOOKUP(AG22,{0,40,45,50,55,60,65,70,75,80,101},{"F","D","C","C+","B-","B","B+","A-","A","A+","Invalid Entry"})</f>
        <v>C+</v>
      </c>
      <c r="AJ22" s="62"/>
    </row>
    <row r="23" spans="1:36">
      <c r="A23" s="24">
        <v>20</v>
      </c>
      <c r="B23" s="21">
        <f>IF(StudentList!B21="","",StudentList!B21)</f>
        <v>140931020</v>
      </c>
      <c r="C23" s="24">
        <v>10</v>
      </c>
      <c r="D23" s="25">
        <v>20</v>
      </c>
      <c r="E23" s="25">
        <v>56</v>
      </c>
      <c r="F23" s="25">
        <f t="shared" si="0"/>
        <v>86</v>
      </c>
      <c r="G23" s="25">
        <f>LOOKUP(F23,{0,40,45,50,55,60,65,70,75,80,101},{0,2,2.25,2.5,2.75,3,3.25,3.5,3.75,4,"Invalid Entry"})</f>
        <v>4</v>
      </c>
      <c r="H23" s="4" t="str">
        <f>LOOKUP(F23,{0,40,45,50,55,60,65,70,75,80,101},{"F","D","C","C+","B-","B","B+","A-","A","A+","Invalid Entry"})</f>
        <v>A+</v>
      </c>
      <c r="I23" s="24">
        <f t="shared" si="3"/>
        <v>10</v>
      </c>
      <c r="J23" s="26">
        <f t="shared" si="3"/>
        <v>20</v>
      </c>
      <c r="K23" s="26">
        <f t="shared" si="3"/>
        <v>70</v>
      </c>
      <c r="L23" s="62"/>
      <c r="M23" s="21">
        <f>IF(StudentList!B21="","",StudentList!B21)</f>
        <v>140931020</v>
      </c>
      <c r="N23" s="24">
        <v>10</v>
      </c>
      <c r="O23" s="25">
        <v>20</v>
      </c>
      <c r="P23" s="25">
        <v>56</v>
      </c>
      <c r="Q23" s="25">
        <v>86</v>
      </c>
      <c r="R23" s="25">
        <f>LOOKUP(Q23,{0,40,45,50,55,60,65,70,75,80,101},{0,2,2.25,2.5,2.75,3,3.25,3.5,3.75,4,"Invalid Entry"})</f>
        <v>4</v>
      </c>
      <c r="S23" s="4" t="str">
        <f>LOOKUP(Q23,{0,40,45,50,55,60,65,70,75,80,101},{"F","D","C","C+","B-","B","B+","A-","A","A+","Invalid Entry"})</f>
        <v>A+</v>
      </c>
      <c r="T23" s="62"/>
      <c r="U23" s="21">
        <f>IF(StudentList!B21="","",StudentList!B21)</f>
        <v>140931020</v>
      </c>
      <c r="V23" s="70">
        <v>8</v>
      </c>
      <c r="W23" s="70">
        <v>12</v>
      </c>
      <c r="X23" s="25">
        <v>45</v>
      </c>
      <c r="Y23" s="25">
        <f t="shared" si="1"/>
        <v>65</v>
      </c>
      <c r="Z23" s="25">
        <f>LOOKUP(Y23,{0,40,45,50,55,60,65,70,75,80,101},{0,2,2.25,2.5,2.75,3,3.25,3.5,3.75,4,"Invalid Entry"})</f>
        <v>3.25</v>
      </c>
      <c r="AA23" s="4" t="str">
        <f>LOOKUP(Y23,{0,40,45,50,55,60,65,70,75,80,101},{"F","D","C","C+","B-","B","B+","A-","A","A+","Invalid Entry"})</f>
        <v>B+</v>
      </c>
      <c r="AB23" s="62"/>
      <c r="AC23" s="21">
        <f>IF(StudentList!B21="","",StudentList!B21)</f>
        <v>140931020</v>
      </c>
      <c r="AD23" s="8">
        <v>8</v>
      </c>
      <c r="AE23" s="8">
        <v>19</v>
      </c>
      <c r="AF23" s="8">
        <v>31</v>
      </c>
      <c r="AG23" s="72">
        <v>56</v>
      </c>
      <c r="AH23" s="25">
        <f>LOOKUP(AG23,{0,40,45,50,55,60,65,70,75,80,101},{0,2,2.25,2.5,2.75,3,3.25,3.5,3.75,4,"Invalid Entry"})</f>
        <v>2.75</v>
      </c>
      <c r="AI23" s="4" t="str">
        <f>LOOKUP(AG23,{0,40,45,50,55,60,65,70,75,80,101},{"F","D","C","C+","B-","B","B+","A-","A","A+","Invalid Entry"})</f>
        <v>B-</v>
      </c>
      <c r="AJ23" s="62"/>
    </row>
    <row r="24" spans="1:36">
      <c r="A24" s="24">
        <v>21</v>
      </c>
      <c r="B24" s="21">
        <f>IF(StudentList!B22="","",StudentList!B22)</f>
        <v>140931021</v>
      </c>
      <c r="C24" s="24"/>
      <c r="D24" s="25"/>
      <c r="E24" s="25"/>
      <c r="F24" s="25">
        <f t="shared" si="0"/>
        <v>0</v>
      </c>
      <c r="G24" s="25">
        <f>LOOKUP(F24,{0,40,45,50,55,60,65,70,75,80,101},{0,2,2.25,2.5,2.75,3,3.25,3.5,3.75,4,"Invalid Entry"})</f>
        <v>0</v>
      </c>
      <c r="H24" s="4" t="str">
        <f>LOOKUP(F24,{0,40,45,50,55,60,65,70,75,80,101},{"F","D","C","C+","B-","B","B+","A-","A","A+","Invalid Entry"})</f>
        <v>F</v>
      </c>
      <c r="I24" s="24">
        <f t="shared" si="3"/>
        <v>10</v>
      </c>
      <c r="J24" s="26">
        <f t="shared" si="3"/>
        <v>20</v>
      </c>
      <c r="K24" s="26">
        <f t="shared" si="3"/>
        <v>70</v>
      </c>
      <c r="L24" s="62"/>
      <c r="M24" s="21">
        <f>IF(StudentList!B22="","",StudentList!B22)</f>
        <v>140931021</v>
      </c>
      <c r="N24" s="24"/>
      <c r="O24" s="25"/>
      <c r="P24" s="25"/>
      <c r="Q24" s="25"/>
      <c r="R24" s="25">
        <f>LOOKUP(Q24,{0,40,45,50,55,60,65,70,75,80,101},{0,2,2.25,2.5,2.75,3,3.25,3.5,3.75,4,"Invalid Entry"})</f>
        <v>0</v>
      </c>
      <c r="S24" s="4" t="str">
        <f>LOOKUP(Q24,{0,40,45,50,55,60,65,70,75,80,101},{"F","D","C","C+","B-","B","B+","A-","A","A+","Invalid Entry"})</f>
        <v>F</v>
      </c>
      <c r="T24" s="62"/>
      <c r="U24" s="21">
        <f>IF(StudentList!B22="","",StudentList!B22)</f>
        <v>140931021</v>
      </c>
      <c r="V24" s="70">
        <v>0</v>
      </c>
      <c r="W24" s="70">
        <v>0</v>
      </c>
      <c r="X24" s="25">
        <v>0</v>
      </c>
      <c r="Y24" s="25">
        <f t="shared" si="1"/>
        <v>0</v>
      </c>
      <c r="Z24" s="25">
        <f>LOOKUP(Y24,{0,40,45,50,55,60,65,70,75,80,101},{0,2,2.25,2.5,2.75,3,3.25,3.5,3.75,4,"Invalid Entry"})</f>
        <v>0</v>
      </c>
      <c r="AA24" s="4" t="str">
        <f>LOOKUP(Y24,{0,40,45,50,55,60,65,70,75,80,101},{"F","D","C","C+","B-","B","B+","A-","A","A+","Invalid Entry"})</f>
        <v>F</v>
      </c>
      <c r="AB24" s="62"/>
      <c r="AC24" s="21">
        <f>IF(StudentList!B22="","",StudentList!B22)</f>
        <v>140931021</v>
      </c>
      <c r="AD24" s="8"/>
      <c r="AE24" s="8"/>
      <c r="AF24" s="8"/>
      <c r="AG24" s="72">
        <v>0</v>
      </c>
      <c r="AH24" s="25">
        <f>LOOKUP(AG24,{0,40,45,50,55,60,65,70,75,80,101},{0,2,2.25,2.5,2.75,3,3.25,3.5,3.75,4,"Invalid Entry"})</f>
        <v>0</v>
      </c>
      <c r="AI24" s="4" t="str">
        <f>LOOKUP(AG24,{0,40,45,50,55,60,65,70,75,80,101},{"F","D","C","C+","B-","B","B+","A-","A","A+","Invalid Entry"})</f>
        <v>F</v>
      </c>
      <c r="AJ24" s="62"/>
    </row>
    <row r="25" spans="1:36">
      <c r="A25" s="24">
        <v>22</v>
      </c>
      <c r="B25" s="21">
        <f>IF(StudentList!B23="","",StudentList!B23)</f>
        <v>140931022</v>
      </c>
      <c r="C25" s="24">
        <v>10</v>
      </c>
      <c r="D25" s="25">
        <v>15</v>
      </c>
      <c r="E25" s="25">
        <v>28</v>
      </c>
      <c r="F25" s="25">
        <f t="shared" si="0"/>
        <v>53</v>
      </c>
      <c r="G25" s="25">
        <f>LOOKUP(F25,{0,40,45,50,55,60,65,70,75,80,101},{0,2,2.25,2.5,2.75,3,3.25,3.5,3.75,4,"Invalid Entry"})</f>
        <v>2.5</v>
      </c>
      <c r="H25" s="4" t="str">
        <f>LOOKUP(F25,{0,40,45,50,55,60,65,70,75,80,101},{"F","D","C","C+","B-","B","B+","A-","A","A+","Invalid Entry"})</f>
        <v>C+</v>
      </c>
      <c r="I25" s="24">
        <f t="shared" si="3"/>
        <v>10</v>
      </c>
      <c r="J25" s="26">
        <f t="shared" si="3"/>
        <v>20</v>
      </c>
      <c r="K25" s="26">
        <f t="shared" si="3"/>
        <v>70</v>
      </c>
      <c r="L25" s="62"/>
      <c r="M25" s="21">
        <f>IF(StudentList!B23="","",StudentList!B23)</f>
        <v>140931022</v>
      </c>
      <c r="N25" s="24">
        <v>10</v>
      </c>
      <c r="O25" s="25">
        <v>15</v>
      </c>
      <c r="P25" s="25">
        <v>28</v>
      </c>
      <c r="Q25" s="25">
        <v>53</v>
      </c>
      <c r="R25" s="25">
        <f>LOOKUP(Q25,{0,40,45,50,55,60,65,70,75,80,101},{0,2,2.25,2.5,2.75,3,3.25,3.5,3.75,4,"Invalid Entry"})</f>
        <v>2.5</v>
      </c>
      <c r="S25" s="4" t="str">
        <f>LOOKUP(Q25,{0,40,45,50,55,60,65,70,75,80,101},{"F","D","C","C+","B-","B","B+","A-","A","A+","Invalid Entry"})</f>
        <v>C+</v>
      </c>
      <c r="T25" s="62"/>
      <c r="U25" s="21">
        <f>IF(StudentList!B23="","",StudentList!B23)</f>
        <v>140931022</v>
      </c>
      <c r="V25" s="70">
        <v>5</v>
      </c>
      <c r="W25" s="70">
        <v>10</v>
      </c>
      <c r="X25" s="25">
        <v>38</v>
      </c>
      <c r="Y25" s="25">
        <f t="shared" si="1"/>
        <v>53</v>
      </c>
      <c r="Z25" s="25">
        <f>LOOKUP(Y25,{0,40,45,50,55,60,65,70,75,80,101},{0,2,2.25,2.5,2.75,3,3.25,3.5,3.75,4,"Invalid Entry"})</f>
        <v>2.5</v>
      </c>
      <c r="AA25" s="4" t="str">
        <f>LOOKUP(Y25,{0,40,45,50,55,60,65,70,75,80,101},{"F","D","C","C+","B-","B","B+","A-","A","A+","Invalid Entry"})</f>
        <v>C+</v>
      </c>
      <c r="AB25" s="62"/>
      <c r="AC25" s="21">
        <f>IF(StudentList!B23="","",StudentList!B23)</f>
        <v>140931022</v>
      </c>
      <c r="AD25" s="8">
        <v>3</v>
      </c>
      <c r="AE25" s="8">
        <v>10</v>
      </c>
      <c r="AF25" s="8">
        <v>31</v>
      </c>
      <c r="AG25" s="72">
        <v>56</v>
      </c>
      <c r="AH25" s="25">
        <f>LOOKUP(AG25,{0,40,45,50,55,60,65,70,75,80,101},{0,2,2.25,2.5,2.75,3,3.25,3.5,3.75,4,"Invalid Entry"})</f>
        <v>2.75</v>
      </c>
      <c r="AI25" s="4" t="str">
        <f>LOOKUP(AG25,{0,40,45,50,55,60,65,70,75,80,101},{"F","D","C","C+","B-","B","B+","A-","A","A+","Invalid Entry"})</f>
        <v>B-</v>
      </c>
      <c r="AJ25" s="62"/>
    </row>
    <row r="26" spans="1:36" ht="12.75" customHeight="1">
      <c r="A26" s="24">
        <v>23</v>
      </c>
      <c r="B26" s="21">
        <f>IF(StudentList!B24="","",StudentList!B24)</f>
        <v>140931023</v>
      </c>
      <c r="C26" s="24">
        <v>10</v>
      </c>
      <c r="D26" s="25">
        <v>20</v>
      </c>
      <c r="E26" s="25">
        <v>49</v>
      </c>
      <c r="F26" s="25">
        <f t="shared" si="0"/>
        <v>79</v>
      </c>
      <c r="G26" s="25">
        <f>LOOKUP(F26,{0,40,45,50,55,60,65,70,75,80,101},{0,2,2.25,2.5,2.75,3,3.25,3.5,3.75,4,"Invalid Entry"})</f>
        <v>3.75</v>
      </c>
      <c r="H26" s="4" t="str">
        <f>LOOKUP(F26,{0,40,45,50,55,60,65,70,75,80,101},{"F","D","C","C+","B-","B","B+","A-","A","A+","Invalid Entry"})</f>
        <v>A</v>
      </c>
      <c r="I26" s="24">
        <f t="shared" si="3"/>
        <v>10</v>
      </c>
      <c r="J26" s="26">
        <f t="shared" si="3"/>
        <v>20</v>
      </c>
      <c r="K26" s="26">
        <f t="shared" si="3"/>
        <v>70</v>
      </c>
      <c r="L26" s="62"/>
      <c r="M26" s="21">
        <f>IF(StudentList!B24="","",StudentList!B24)</f>
        <v>140931023</v>
      </c>
      <c r="N26" s="24">
        <v>10</v>
      </c>
      <c r="O26" s="25">
        <v>20</v>
      </c>
      <c r="P26" s="25">
        <v>49</v>
      </c>
      <c r="Q26" s="25">
        <v>79</v>
      </c>
      <c r="R26" s="25">
        <f>LOOKUP(Q26,{0,40,45,50,55,60,65,70,75,80,101},{0,2,2.25,2.5,2.75,3,3.25,3.5,3.75,4,"Invalid Entry"})</f>
        <v>3.75</v>
      </c>
      <c r="S26" s="4" t="str">
        <f>LOOKUP(Q26,{0,40,45,50,55,60,65,70,75,80,101},{"F","D","C","C+","B-","B","B+","A-","A","A+","Invalid Entry"})</f>
        <v>A</v>
      </c>
      <c r="T26" s="62"/>
      <c r="U26" s="21">
        <f>IF(StudentList!B24="","",StudentList!B24)</f>
        <v>140931023</v>
      </c>
      <c r="V26" s="70">
        <v>10</v>
      </c>
      <c r="W26" s="70">
        <v>10</v>
      </c>
      <c r="X26" s="25">
        <v>44</v>
      </c>
      <c r="Y26" s="25">
        <f t="shared" si="1"/>
        <v>64</v>
      </c>
      <c r="Z26" s="25">
        <f>LOOKUP(Y26,{0,40,45,50,55,60,65,70,75,80,101},{0,2,2.25,2.5,2.75,3,3.25,3.5,3.75,4,"Invalid Entry"})</f>
        <v>3</v>
      </c>
      <c r="AA26" s="4" t="str">
        <f>LOOKUP(Y26,{0,40,45,50,55,60,65,70,75,80,101},{"F","D","C","C+","B-","B","B+","A-","A","A+","Invalid Entry"})</f>
        <v>B</v>
      </c>
      <c r="AB26" s="62"/>
      <c r="AC26" s="21">
        <f>IF(StudentList!B24="","",StudentList!B24)</f>
        <v>140931023</v>
      </c>
      <c r="AD26" s="8">
        <v>5</v>
      </c>
      <c r="AE26" s="8">
        <v>11.5</v>
      </c>
      <c r="AF26" s="8">
        <v>16.5</v>
      </c>
      <c r="AG26" s="72">
        <v>30</v>
      </c>
      <c r="AH26" s="25">
        <f>LOOKUP(AG26,{0,40,45,50,55,60,65,70,75,80,101},{0,2,2.25,2.5,2.75,3,3.25,3.5,3.75,4,"Invalid Entry"})</f>
        <v>0</v>
      </c>
      <c r="AI26" s="4" t="str">
        <f>LOOKUP(AG26,{0,40,45,50,55,60,65,70,75,80,101},{"F","D","C","C+","B-","B","B+","A-","A","A+","Invalid Entry"})</f>
        <v>F</v>
      </c>
      <c r="AJ26" s="62"/>
    </row>
    <row r="27" spans="1:36" hidden="1">
      <c r="A27" s="24">
        <v>24</v>
      </c>
      <c r="B27" s="21">
        <f>IF(StudentList!B25="","",StudentList!B25)</f>
        <v>140931024</v>
      </c>
      <c r="C27" s="24">
        <v>10</v>
      </c>
      <c r="D27" s="25">
        <v>20</v>
      </c>
      <c r="E27" s="25">
        <v>60</v>
      </c>
      <c r="F27" s="25">
        <f t="shared" si="0"/>
        <v>90</v>
      </c>
      <c r="G27" s="25">
        <f>LOOKUP(F27,{0,40,45,50,55,60,65,70,75,80,101},{0,2,2.25,2.5,2.75,3,3.25,3.5,3.75,4,"Invalid Entry"})</f>
        <v>4</v>
      </c>
      <c r="H27" s="4" t="str">
        <f>LOOKUP(F27,{0,40,45,50,55,60,65,70,75,80,101},{"F","D","C","C+","B-","B","B+","A-","A","A+","Invalid Entry"})</f>
        <v>A+</v>
      </c>
      <c r="I27" s="24">
        <f t="shared" si="3"/>
        <v>10</v>
      </c>
      <c r="J27" s="26">
        <f t="shared" si="3"/>
        <v>20</v>
      </c>
      <c r="K27" s="26">
        <f t="shared" si="3"/>
        <v>70</v>
      </c>
      <c r="L27" s="62"/>
      <c r="M27" s="21">
        <f>IF(StudentList!B25="","",StudentList!B25)</f>
        <v>140931024</v>
      </c>
      <c r="N27" s="24">
        <v>10</v>
      </c>
      <c r="O27" s="25">
        <v>20</v>
      </c>
      <c r="P27" s="25">
        <v>60</v>
      </c>
      <c r="Q27" s="25">
        <v>90</v>
      </c>
      <c r="R27" s="25">
        <f>LOOKUP(Q27,{0,40,45,50,55,60,65,70,75,80,101},{0,2,2.25,2.5,2.75,3,3.25,3.5,3.75,4,"Invalid Entry"})</f>
        <v>4</v>
      </c>
      <c r="S27" s="4" t="str">
        <f>LOOKUP(Q27,{0,40,45,50,55,60,65,70,75,80,101},{"F","D","C","C+","B-","B","B+","A-","A","A+","Invalid Entry"})</f>
        <v>A+</v>
      </c>
      <c r="T27" s="62"/>
      <c r="U27" s="21">
        <f>IF(StudentList!B25="","",StudentList!B25)</f>
        <v>140931024</v>
      </c>
      <c r="V27" s="70">
        <v>10</v>
      </c>
      <c r="W27" s="70">
        <v>10</v>
      </c>
      <c r="X27" s="25">
        <v>57</v>
      </c>
      <c r="Y27" s="25">
        <f t="shared" si="1"/>
        <v>77</v>
      </c>
      <c r="Z27" s="25">
        <f>LOOKUP(Y27,{0,40,45,50,55,60,65,70,75,80,101},{0,2,2.25,2.5,2.75,3,3.25,3.5,3.75,4,"Invalid Entry"})</f>
        <v>3.75</v>
      </c>
      <c r="AA27" s="4" t="str">
        <f>LOOKUP(Y27,{0,40,45,50,55,60,65,70,75,80,101},{"F","D","C","C+","B-","B","B+","A-","A","A+","Invalid Entry"})</f>
        <v>A</v>
      </c>
      <c r="AB27" s="62"/>
      <c r="AC27" s="21">
        <f>IF(StudentList!B25="","",StudentList!B25)</f>
        <v>140931024</v>
      </c>
      <c r="AD27" s="8"/>
      <c r="AE27" s="8">
        <v>19</v>
      </c>
      <c r="AF27" s="8">
        <v>38.5</v>
      </c>
      <c r="AG27" s="72">
        <v>68</v>
      </c>
      <c r="AH27" s="25">
        <f>LOOKUP(AG27,{0,40,45,50,55,60,65,70,75,80,101},{0,2,2.25,2.5,2.75,3,3.25,3.5,3.75,4,"Invalid Entry"})</f>
        <v>3.25</v>
      </c>
      <c r="AI27" s="4" t="str">
        <f>LOOKUP(AG27,{0,40,45,50,55,60,65,70,75,80,101},{"F","D","C","C+","B-","B","B+","A-","A","A+","Invalid Entry"})</f>
        <v>B+</v>
      </c>
      <c r="AJ27" s="62"/>
    </row>
    <row r="28" spans="1:36" hidden="1">
      <c r="A28" s="24">
        <v>25</v>
      </c>
      <c r="B28" s="21">
        <f>IF(StudentList!B26="","",StudentList!B26)</f>
        <v>140931025</v>
      </c>
      <c r="C28" s="24">
        <v>10</v>
      </c>
      <c r="D28" s="25">
        <v>20</v>
      </c>
      <c r="E28" s="25">
        <v>60</v>
      </c>
      <c r="F28" s="25">
        <f t="shared" si="0"/>
        <v>90</v>
      </c>
      <c r="G28" s="25">
        <f>LOOKUP(F28,{0,40,45,50,55,60,65,70,75,80,101},{0,2,2.25,2.5,2.75,3,3.25,3.5,3.75,4,"Invalid Entry"})</f>
        <v>4</v>
      </c>
      <c r="H28" s="4" t="str">
        <f>LOOKUP(F28,{0,40,45,50,55,60,65,70,75,80,101},{"F","D","C","C+","B-","B","B+","A-","A","A+","Invalid Entry"})</f>
        <v>A+</v>
      </c>
      <c r="I28" s="24">
        <f t="shared" si="3"/>
        <v>10</v>
      </c>
      <c r="J28" s="26">
        <f t="shared" si="3"/>
        <v>20</v>
      </c>
      <c r="K28" s="26">
        <f t="shared" si="3"/>
        <v>70</v>
      </c>
      <c r="L28" s="62"/>
      <c r="M28" s="21">
        <f>IF(StudentList!B26="","",StudentList!B26)</f>
        <v>140931025</v>
      </c>
      <c r="N28" s="24">
        <v>10</v>
      </c>
      <c r="O28" s="25">
        <v>20</v>
      </c>
      <c r="P28" s="25">
        <v>60</v>
      </c>
      <c r="Q28" s="25">
        <v>90</v>
      </c>
      <c r="R28" s="25">
        <f>LOOKUP(Q28,{0,40,45,50,55,60,65,70,75,80,101},{0,2,2.25,2.5,2.75,3,3.25,3.5,3.75,4,"Invalid Entry"})</f>
        <v>4</v>
      </c>
      <c r="S28" s="4" t="str">
        <f>LOOKUP(Q28,{0,40,45,50,55,60,65,70,75,80,101},{"F","D","C","C+","B-","B","B+","A-","A","A+","Invalid Entry"})</f>
        <v>A+</v>
      </c>
      <c r="T28" s="62"/>
      <c r="U28" s="21">
        <f>IF(StudentList!B26="","",StudentList!B26)</f>
        <v>140931025</v>
      </c>
      <c r="V28" s="70">
        <v>10</v>
      </c>
      <c r="W28" s="70">
        <v>10</v>
      </c>
      <c r="X28" s="25">
        <v>63</v>
      </c>
      <c r="Y28" s="25">
        <f t="shared" si="1"/>
        <v>83</v>
      </c>
      <c r="Z28" s="25">
        <f>LOOKUP(Y28,{0,40,45,50,55,60,65,70,75,80,101},{0,2,2.25,2.5,2.75,3,3.25,3.5,3.75,4,"Invalid Entry"})</f>
        <v>4</v>
      </c>
      <c r="AA28" s="4" t="str">
        <f>LOOKUP(Y28,{0,40,45,50,55,60,65,70,75,80,101},{"F","D","C","C+","B-","B","B+","A-","A","A+","Invalid Entry"})</f>
        <v>A+</v>
      </c>
      <c r="AB28" s="62"/>
      <c r="AC28" s="21">
        <f>IF(StudentList!B26="","",StudentList!B26)</f>
        <v>140931025</v>
      </c>
      <c r="AD28" s="8"/>
      <c r="AE28" s="8">
        <v>14</v>
      </c>
      <c r="AF28" s="8">
        <v>32</v>
      </c>
      <c r="AG28" s="72">
        <v>56</v>
      </c>
      <c r="AH28" s="25">
        <f>LOOKUP(AG28,{0,40,45,50,55,60,65,70,75,80,101},{0,2,2.25,2.5,2.75,3,3.25,3.5,3.75,4,"Invalid Entry"})</f>
        <v>2.75</v>
      </c>
      <c r="AI28" s="4" t="str">
        <f>LOOKUP(AG28,{0,40,45,50,55,60,65,70,75,80,101},{"F","D","C","C+","B-","B","B+","A-","A","A+","Invalid Entry"})</f>
        <v>B-</v>
      </c>
      <c r="AJ28" s="62"/>
    </row>
    <row r="29" spans="1:36">
      <c r="A29" s="24">
        <v>26</v>
      </c>
      <c r="B29" s="21">
        <f>IF(StudentList!B27="","",StudentList!B27)</f>
        <v>140931026</v>
      </c>
      <c r="C29" s="24">
        <v>10</v>
      </c>
      <c r="D29" s="25">
        <v>20</v>
      </c>
      <c r="E29" s="25">
        <v>24</v>
      </c>
      <c r="F29" s="25">
        <f t="shared" si="0"/>
        <v>54</v>
      </c>
      <c r="G29" s="25">
        <f>LOOKUP(F29,{0,40,45,50,55,60,65,70,75,80,101},{0,2,2.25,2.5,2.75,3,3.25,3.5,3.75,4,"Invalid Entry"})</f>
        <v>2.5</v>
      </c>
      <c r="H29" s="4" t="str">
        <f>LOOKUP(F29,{0,40,45,50,55,60,65,70,75,80,101},{"F","D","C","C+","B-","B","B+","A-","A","A+","Invalid Entry"})</f>
        <v>C+</v>
      </c>
      <c r="I29" s="24">
        <f t="shared" si="3"/>
        <v>10</v>
      </c>
      <c r="J29" s="26">
        <f t="shared" si="3"/>
        <v>20</v>
      </c>
      <c r="K29" s="26">
        <f t="shared" si="3"/>
        <v>70</v>
      </c>
      <c r="L29" s="62"/>
      <c r="M29" s="21">
        <f>IF(StudentList!B27="","",StudentList!B27)</f>
        <v>140931026</v>
      </c>
      <c r="N29" s="24">
        <v>10</v>
      </c>
      <c r="O29" s="25">
        <v>20</v>
      </c>
      <c r="P29" s="25">
        <v>24</v>
      </c>
      <c r="Q29" s="25">
        <v>54</v>
      </c>
      <c r="R29" s="25">
        <f>LOOKUP(Q29,{0,40,45,50,55,60,65,70,75,80,101},{0,2,2.25,2.5,2.75,3,3.25,3.5,3.75,4,"Invalid Entry"})</f>
        <v>2.5</v>
      </c>
      <c r="S29" s="4" t="str">
        <f>LOOKUP(Q29,{0,40,45,50,55,60,65,70,75,80,101},{"F","D","C","C+","B-","B","B+","A-","A","A+","Invalid Entry"})</f>
        <v>C+</v>
      </c>
      <c r="T29" s="62"/>
      <c r="U29" s="21">
        <f>IF(StudentList!B27="","",StudentList!B27)</f>
        <v>140931026</v>
      </c>
      <c r="V29" s="70">
        <v>10</v>
      </c>
      <c r="W29" s="70">
        <v>10</v>
      </c>
      <c r="X29" s="25">
        <v>35</v>
      </c>
      <c r="Y29" s="25">
        <f t="shared" si="1"/>
        <v>55</v>
      </c>
      <c r="Z29" s="25">
        <f>LOOKUP(Y29,{0,40,45,50,55,60,65,70,75,80,101},{0,2,2.25,2.5,2.75,3,3.25,3.5,3.75,4,"Invalid Entry"})</f>
        <v>2.75</v>
      </c>
      <c r="AA29" s="4" t="str">
        <f>LOOKUP(Y29,{0,40,45,50,55,60,65,70,75,80,101},{"F","D","C","C+","B-","B","B+","A-","A","A+","Invalid Entry"})</f>
        <v>B-</v>
      </c>
      <c r="AB29" s="62"/>
      <c r="AC29" s="21">
        <f>IF(StudentList!B27="","",StudentList!B27)</f>
        <v>140931026</v>
      </c>
      <c r="AD29" s="8">
        <v>10</v>
      </c>
      <c r="AE29" s="8">
        <v>5.5</v>
      </c>
      <c r="AF29" s="8">
        <v>13</v>
      </c>
      <c r="AG29" s="72">
        <v>24</v>
      </c>
      <c r="AH29" s="25">
        <f>LOOKUP(AG29,{0,40,45,50,55,60,65,70,75,80,101},{0,2,2.25,2.5,2.75,3,3.25,3.5,3.75,4,"Invalid Entry"})</f>
        <v>0</v>
      </c>
      <c r="AI29" s="4" t="str">
        <f>LOOKUP(AG29,{0,40,45,50,55,60,65,70,75,80,101},{"F","D","C","C+","B-","B","B+","A-","A","A+","Invalid Entry"})</f>
        <v>F</v>
      </c>
      <c r="AJ29" s="62"/>
    </row>
    <row r="30" spans="1:36">
      <c r="A30" s="24">
        <v>27</v>
      </c>
      <c r="B30" s="21">
        <f>IF(StudentList!B28="","",StudentList!B28)</f>
        <v>140931027</v>
      </c>
      <c r="C30" s="24"/>
      <c r="D30" s="25"/>
      <c r="E30" s="25"/>
      <c r="F30" s="25">
        <f t="shared" si="0"/>
        <v>0</v>
      </c>
      <c r="G30" s="25">
        <f>LOOKUP(F30,{0,40,45,50,55,60,65,70,75,80,101},{0,2,2.25,2.5,2.75,3,3.25,3.5,3.75,4,"Invalid Entry"})</f>
        <v>0</v>
      </c>
      <c r="H30" s="4" t="str">
        <f>LOOKUP(F30,{0,40,45,50,55,60,65,70,75,80,101},{"F","D","C","C+","B-","B","B+","A-","A","A+","Invalid Entry"})</f>
        <v>F</v>
      </c>
      <c r="I30" s="24">
        <f t="shared" si="3"/>
        <v>10</v>
      </c>
      <c r="J30" s="26">
        <f t="shared" si="3"/>
        <v>20</v>
      </c>
      <c r="K30" s="26">
        <f t="shared" si="3"/>
        <v>70</v>
      </c>
      <c r="L30" s="62"/>
      <c r="M30" s="21">
        <f>IF(StudentList!B28="","",StudentList!B28)</f>
        <v>140931027</v>
      </c>
      <c r="N30" s="24"/>
      <c r="O30" s="25"/>
      <c r="P30" s="25"/>
      <c r="Q30" s="25"/>
      <c r="R30" s="25">
        <f>LOOKUP(Q30,{0,40,45,50,55,60,65,70,75,80,101},{0,2,2.25,2.5,2.75,3,3.25,3.5,3.75,4,"Invalid Entry"})</f>
        <v>0</v>
      </c>
      <c r="S30" s="4" t="str">
        <f>LOOKUP(Q30,{0,40,45,50,55,60,65,70,75,80,101},{"F","D","C","C+","B-","B","B+","A-","A","A+","Invalid Entry"})</f>
        <v>F</v>
      </c>
      <c r="T30" s="62"/>
      <c r="U30" s="21">
        <f>IF(StudentList!B28="","",StudentList!B28)</f>
        <v>140931027</v>
      </c>
      <c r="V30" s="70">
        <v>0</v>
      </c>
      <c r="W30" s="70">
        <v>0</v>
      </c>
      <c r="X30" s="25">
        <v>0</v>
      </c>
      <c r="Y30" s="25">
        <f t="shared" si="1"/>
        <v>0</v>
      </c>
      <c r="Z30" s="25">
        <f>LOOKUP(Y30,{0,40,45,50,55,60,65,70,75,80,101},{0,2,2.25,2.5,2.75,3,3.25,3.5,3.75,4,"Invalid Entry"})</f>
        <v>0</v>
      </c>
      <c r="AA30" s="4" t="str">
        <f>LOOKUP(Y30,{0,40,45,50,55,60,65,70,75,80,101},{"F","D","C","C+","B-","B","B+","A-","A","A+","Invalid Entry"})</f>
        <v>F</v>
      </c>
      <c r="AB30" s="62"/>
      <c r="AC30" s="21">
        <f>IF(StudentList!B28="","",StudentList!B28)</f>
        <v>140931027</v>
      </c>
      <c r="AD30" s="8"/>
      <c r="AE30" s="8"/>
      <c r="AF30" s="8"/>
      <c r="AG30" s="72">
        <v>0</v>
      </c>
      <c r="AH30" s="25">
        <f>LOOKUP(AG30,{0,40,45,50,55,60,65,70,75,80,101},{0,2,2.25,2.5,2.75,3,3.25,3.5,3.75,4,"Invalid Entry"})</f>
        <v>0</v>
      </c>
      <c r="AI30" s="4" t="str">
        <f>LOOKUP(AG30,{0,40,45,50,55,60,65,70,75,80,101},{"F","D","C","C+","B-","B","B+","A-","A","A+","Invalid Entry"})</f>
        <v>F</v>
      </c>
      <c r="AJ30" s="62"/>
    </row>
    <row r="31" spans="1:36">
      <c r="A31" s="24">
        <v>28</v>
      </c>
      <c r="B31" s="21">
        <f>IF(StudentList!B29="","",StudentList!B29)</f>
        <v>140931028</v>
      </c>
      <c r="C31" s="24">
        <v>10</v>
      </c>
      <c r="D31" s="25">
        <v>20</v>
      </c>
      <c r="E31" s="25">
        <v>66</v>
      </c>
      <c r="F31" s="25">
        <f t="shared" si="0"/>
        <v>96</v>
      </c>
      <c r="G31" s="25">
        <f>LOOKUP(F31,{0,40,45,50,55,60,65,70,75,80,101},{0,2,2.25,2.5,2.75,3,3.25,3.5,3.75,4,"Invalid Entry"})</f>
        <v>4</v>
      </c>
      <c r="H31" s="4" t="str">
        <f>LOOKUP(F31,{0,40,45,50,55,60,65,70,75,80,101},{"F","D","C","C+","B-","B","B+","A-","A","A+","Invalid Entry"})</f>
        <v>A+</v>
      </c>
      <c r="I31" s="24">
        <f t="shared" si="3"/>
        <v>10</v>
      </c>
      <c r="J31" s="26">
        <f t="shared" si="3"/>
        <v>20</v>
      </c>
      <c r="K31" s="26">
        <f t="shared" si="3"/>
        <v>70</v>
      </c>
      <c r="L31" s="62"/>
      <c r="M31" s="21">
        <f>IF(StudentList!B29="","",StudentList!B29)</f>
        <v>140931028</v>
      </c>
      <c r="N31" s="24">
        <v>10</v>
      </c>
      <c r="O31" s="25">
        <v>20</v>
      </c>
      <c r="P31" s="25">
        <v>66</v>
      </c>
      <c r="Q31" s="25">
        <v>96</v>
      </c>
      <c r="R31" s="25">
        <f>LOOKUP(Q31,{0,40,45,50,55,60,65,70,75,80,101},{0,2,2.25,2.5,2.75,3,3.25,3.5,3.75,4,"Invalid Entry"})</f>
        <v>4</v>
      </c>
      <c r="S31" s="4" t="str">
        <f>LOOKUP(Q31,{0,40,45,50,55,60,65,70,75,80,101},{"F","D","C","C+","B-","B","B+","A-","A","A+","Invalid Entry"})</f>
        <v>A+</v>
      </c>
      <c r="T31" s="62"/>
      <c r="U31" s="21">
        <f>IF(StudentList!B29="","",StudentList!B29)</f>
        <v>140931028</v>
      </c>
      <c r="V31" s="70">
        <v>10</v>
      </c>
      <c r="W31" s="70">
        <v>10</v>
      </c>
      <c r="X31" s="25">
        <v>60</v>
      </c>
      <c r="Y31" s="25">
        <f t="shared" si="1"/>
        <v>80</v>
      </c>
      <c r="Z31" s="25">
        <f>LOOKUP(Y31,{0,40,45,50,55,60,65,70,75,80,101},{0,2,2.25,2.5,2.75,3,3.25,3.5,3.75,4,"Invalid Entry"})</f>
        <v>4</v>
      </c>
      <c r="AA31" s="4" t="str">
        <f>LOOKUP(Y31,{0,40,45,50,55,60,65,70,75,80,101},{"F","D","C","C+","B-","B","B+","A-","A","A+","Invalid Entry"})</f>
        <v>A+</v>
      </c>
      <c r="AB31" s="62"/>
      <c r="AC31" s="21">
        <f>IF(StudentList!B29="","",StudentList!B29)</f>
        <v>140931028</v>
      </c>
      <c r="AD31" s="8">
        <v>8</v>
      </c>
      <c r="AE31" s="8">
        <v>12</v>
      </c>
      <c r="AF31" s="8">
        <v>33.5</v>
      </c>
      <c r="AG31" s="72">
        <v>60</v>
      </c>
      <c r="AH31" s="25">
        <f>LOOKUP(AG31,{0,40,45,50,55,60,65,70,75,80,101},{0,2,2.25,2.5,2.75,3,3.25,3.5,3.75,4,"Invalid Entry"})</f>
        <v>3</v>
      </c>
      <c r="AI31" s="4" t="str">
        <f>LOOKUP(AG31,{0,40,45,50,55,60,65,70,75,80,101},{"F","D","C","C+","B-","B","B+","A-","A","A+","Invalid Entry"})</f>
        <v>B</v>
      </c>
      <c r="AJ31" s="62"/>
    </row>
    <row r="32" spans="1:36">
      <c r="A32" s="24">
        <v>29</v>
      </c>
      <c r="B32" s="21">
        <f>IF(StudentList!B30="","",StudentList!B30)</f>
        <v>140931029</v>
      </c>
      <c r="C32" s="24">
        <v>2</v>
      </c>
      <c r="D32" s="25">
        <v>7</v>
      </c>
      <c r="E32" s="25">
        <v>0</v>
      </c>
      <c r="F32" s="25">
        <f t="shared" si="0"/>
        <v>9</v>
      </c>
      <c r="G32" s="25">
        <f>LOOKUP(F32,{0,40,45,50,55,60,65,70,75,80,101},{0,2,2.25,2.5,2.75,3,3.25,3.5,3.75,4,"Invalid Entry"})</f>
        <v>0</v>
      </c>
      <c r="H32" s="4" t="str">
        <f>LOOKUP(F32,{0,40,45,50,55,60,65,70,75,80,101},{"F","D","C","C+","B-","B","B+","A-","A","A+","Invalid Entry"})</f>
        <v>F</v>
      </c>
      <c r="I32" s="24">
        <f t="shared" si="3"/>
        <v>10</v>
      </c>
      <c r="J32" s="26">
        <f t="shared" si="3"/>
        <v>20</v>
      </c>
      <c r="K32" s="26">
        <f t="shared" si="3"/>
        <v>70</v>
      </c>
      <c r="L32" s="62"/>
      <c r="M32" s="21">
        <f>IF(StudentList!B30="","",StudentList!B30)</f>
        <v>140931029</v>
      </c>
      <c r="N32" s="24">
        <v>2</v>
      </c>
      <c r="O32" s="25">
        <v>7</v>
      </c>
      <c r="P32" s="25">
        <v>0</v>
      </c>
      <c r="Q32" s="25">
        <v>9</v>
      </c>
      <c r="R32" s="25">
        <f>LOOKUP(Q32,{0,40,45,50,55,60,65,70,75,80,101},{0,2,2.25,2.5,2.75,3,3.25,3.5,3.75,4,"Invalid Entry"})</f>
        <v>0</v>
      </c>
      <c r="S32" s="4" t="str">
        <f>LOOKUP(Q32,{0,40,45,50,55,60,65,70,75,80,101},{"F","D","C","C+","B-","B","B+","A-","A","A+","Invalid Entry"})</f>
        <v>F</v>
      </c>
      <c r="T32" s="62"/>
      <c r="U32" s="21">
        <f>IF(StudentList!B30="","",StudentList!B30)</f>
        <v>140931029</v>
      </c>
      <c r="V32" s="70">
        <v>10</v>
      </c>
      <c r="W32" s="70">
        <v>10</v>
      </c>
      <c r="X32" s="25">
        <v>35</v>
      </c>
      <c r="Y32" s="25">
        <f t="shared" si="1"/>
        <v>55</v>
      </c>
      <c r="Z32" s="25">
        <f>LOOKUP(Y32,{0,40,45,50,55,60,65,70,75,80,101},{0,2,2.25,2.5,2.75,3,3.25,3.5,3.75,4,"Invalid Entry"})</f>
        <v>2.75</v>
      </c>
      <c r="AA32" s="4" t="str">
        <f>LOOKUP(Y32,{0,40,45,50,55,60,65,70,75,80,101},{"F","D","C","C+","B-","B","B+","A-","A","A+","Invalid Entry"})</f>
        <v>B-</v>
      </c>
      <c r="AB32" s="62"/>
      <c r="AC32" s="21">
        <f>IF(StudentList!B30="","",StudentList!B30)</f>
        <v>140931029</v>
      </c>
      <c r="AD32" s="8"/>
      <c r="AE32" s="8">
        <v>16</v>
      </c>
      <c r="AF32" s="8"/>
      <c r="AG32" s="72">
        <v>0</v>
      </c>
      <c r="AH32" s="25">
        <f>LOOKUP(AG32,{0,40,45,50,55,60,65,70,75,80,101},{0,2,2.25,2.5,2.75,3,3.25,3.5,3.75,4,"Invalid Entry"})</f>
        <v>0</v>
      </c>
      <c r="AI32" s="4" t="str">
        <f>LOOKUP(AG32,{0,40,45,50,55,60,65,70,75,80,101},{"F","D","C","C+","B-","B","B+","A-","A","A+","Invalid Entry"})</f>
        <v>F</v>
      </c>
      <c r="AJ32" s="62"/>
    </row>
    <row r="33" spans="1:36">
      <c r="A33" s="24">
        <v>30</v>
      </c>
      <c r="B33" s="21">
        <f>IF(StudentList!B31="","",StudentList!B31)</f>
        <v>140931030</v>
      </c>
      <c r="C33" s="24">
        <v>10</v>
      </c>
      <c r="D33" s="25">
        <v>20</v>
      </c>
      <c r="E33" s="25">
        <v>41</v>
      </c>
      <c r="F33" s="25">
        <f t="shared" si="0"/>
        <v>71</v>
      </c>
      <c r="G33" s="25">
        <f>LOOKUP(F33,{0,40,45,50,55,60,65,70,75,80,101},{0,2,2.25,2.5,2.75,3,3.25,3.5,3.75,4,"Invalid Entry"})</f>
        <v>3.5</v>
      </c>
      <c r="H33" s="4" t="str">
        <f>LOOKUP(F33,{0,40,45,50,55,60,65,70,75,80,101},{"F","D","C","C+","B-","B","B+","A-","A","A+","Invalid Entry"})</f>
        <v>A-</v>
      </c>
      <c r="I33" s="24">
        <f>I32</f>
        <v>10</v>
      </c>
      <c r="J33" s="26">
        <f>J32</f>
        <v>20</v>
      </c>
      <c r="K33" s="26">
        <f>K32</f>
        <v>70</v>
      </c>
      <c r="L33" s="62"/>
      <c r="M33" s="21">
        <f>IF(StudentList!B31="","",StudentList!B31)</f>
        <v>140931030</v>
      </c>
      <c r="N33" s="24">
        <v>10</v>
      </c>
      <c r="O33" s="25">
        <v>20</v>
      </c>
      <c r="P33" s="25">
        <v>41</v>
      </c>
      <c r="Q33" s="25">
        <v>71</v>
      </c>
      <c r="R33" s="25">
        <f>LOOKUP(Q33,{0,40,45,50,55,60,65,70,75,80,101},{0,2,2.25,2.5,2.75,3,3.25,3.5,3.75,4,"Invalid Entry"})</f>
        <v>3.5</v>
      </c>
      <c r="S33" s="4" t="str">
        <f>LOOKUP(Q33,{0,40,45,50,55,60,65,70,75,80,101},{"F","D","C","C+","B-","B","B+","A-","A","A+","Invalid Entry"})</f>
        <v>A-</v>
      </c>
      <c r="T33" s="62"/>
      <c r="U33" s="21">
        <f>IF(StudentList!B31="","",StudentList!B31)</f>
        <v>140931030</v>
      </c>
      <c r="V33" s="70">
        <v>9</v>
      </c>
      <c r="W33" s="70">
        <v>10</v>
      </c>
      <c r="X33" s="25">
        <v>44</v>
      </c>
      <c r="Y33" s="25">
        <f t="shared" si="1"/>
        <v>63</v>
      </c>
      <c r="Z33" s="25">
        <f>LOOKUP(Y33,{0,40,45,50,55,60,65,70,75,80,101},{0,2,2.25,2.5,2.75,3,3.25,3.5,3.75,4,"Invalid Entry"})</f>
        <v>3</v>
      </c>
      <c r="AA33" s="4" t="str">
        <f>LOOKUP(Y33,{0,40,45,50,55,60,65,70,75,80,101},{"F","D","C","C+","B-","B","B+","A-","A","A+","Invalid Entry"})</f>
        <v>B</v>
      </c>
      <c r="AB33" s="62"/>
      <c r="AC33" s="21">
        <f>IF(StudentList!B31="","",StudentList!B31)</f>
        <v>140931030</v>
      </c>
      <c r="AD33" s="8">
        <v>3</v>
      </c>
      <c r="AE33" s="8">
        <v>15</v>
      </c>
      <c r="AF33" s="8">
        <v>31.5</v>
      </c>
      <c r="AG33" s="72">
        <v>56</v>
      </c>
      <c r="AH33" s="25">
        <f>LOOKUP(AG33,{0,40,45,50,55,60,65,70,75,80,101},{0,2,2.25,2.5,2.75,3,3.25,3.5,3.75,4,"Invalid Entry"})</f>
        <v>2.75</v>
      </c>
      <c r="AI33" s="4" t="str">
        <f>LOOKUP(AG33,{0,40,45,50,55,60,65,70,75,80,101},{"F","D","C","C+","B-","B","B+","A-","A","A+","Invalid Entry"})</f>
        <v>B-</v>
      </c>
      <c r="AJ33" s="62"/>
    </row>
    <row r="34" spans="1:36">
      <c r="A34" s="24">
        <v>31</v>
      </c>
      <c r="B34" s="21">
        <f>IF(StudentList!B32="","",StudentList!B32)</f>
        <v>140931031</v>
      </c>
      <c r="C34" s="24"/>
      <c r="D34" s="25"/>
      <c r="E34" s="25"/>
      <c r="F34" s="25">
        <f t="shared" si="0"/>
        <v>0</v>
      </c>
      <c r="G34" s="25">
        <f>LOOKUP(F34,{0,40,45,50,55,60,65,70,75,80,101},{0,2,2.25,2.5,2.75,3,3.25,3.5,3.75,4,"Invalid Entry"})</f>
        <v>0</v>
      </c>
      <c r="H34" s="4" t="str">
        <f>LOOKUP(F34,{0,40,45,50,55,60,65,70,75,80,101},{"F","D","C","C+","B-","B","B+","A-","A","A+","Invalid Entry"})</f>
        <v>F</v>
      </c>
      <c r="I34" s="5"/>
      <c r="J34" s="7"/>
      <c r="K34" s="7"/>
      <c r="L34" s="62"/>
      <c r="M34" s="21">
        <f>IF(StudentList!B32="","",StudentList!B32)</f>
        <v>140931031</v>
      </c>
      <c r="N34" s="24"/>
      <c r="O34" s="25"/>
      <c r="P34" s="25"/>
      <c r="Q34" s="25"/>
      <c r="R34" s="25">
        <f>LOOKUP(Q34,{0,40,45,50,55,60,65,70,75,80,101},{0,2,2.25,2.5,2.75,3,3.25,3.5,3.75,4,"Invalid Entry"})</f>
        <v>0</v>
      </c>
      <c r="S34" s="4" t="str">
        <f>LOOKUP(Q34,{0,40,45,50,55,60,65,70,75,80,101},{"F","D","C","C+","B-","B","B+","A-","A","A+","Invalid Entry"})</f>
        <v>F</v>
      </c>
      <c r="T34" s="62"/>
      <c r="U34" s="21">
        <f>IF(StudentList!B32="","",StudentList!B32)</f>
        <v>140931031</v>
      </c>
      <c r="V34" s="70">
        <v>0</v>
      </c>
      <c r="W34" s="70">
        <v>0</v>
      </c>
      <c r="X34" s="25">
        <v>0</v>
      </c>
      <c r="Y34" s="25">
        <f t="shared" si="1"/>
        <v>0</v>
      </c>
      <c r="Z34" s="25">
        <f>LOOKUP(Y34,{0,40,45,50,55,60,65,70,75,80,101},{0,2,2.25,2.5,2.75,3,3.25,3.5,3.75,4,"Invalid Entry"})</f>
        <v>0</v>
      </c>
      <c r="AA34" s="4" t="str">
        <f>LOOKUP(Y34,{0,40,45,50,55,60,65,70,75,80,101},{"F","D","C","C+","B-","B","B+","A-","A","A+","Invalid Entry"})</f>
        <v>F</v>
      </c>
      <c r="AB34" s="62"/>
      <c r="AC34" s="21">
        <f>IF(StudentList!B32="","",StudentList!B32)</f>
        <v>140931031</v>
      </c>
      <c r="AD34" s="8"/>
      <c r="AE34" s="8"/>
      <c r="AF34" s="8"/>
      <c r="AG34" s="72">
        <v>0</v>
      </c>
      <c r="AH34" s="25">
        <f>LOOKUP(AG34,{0,40,45,50,55,60,65,70,75,80,101},{0,2,2.25,2.5,2.75,3,3.25,3.5,3.75,4,"Invalid Entry"})</f>
        <v>0</v>
      </c>
      <c r="AI34" s="4" t="str">
        <f>LOOKUP(AG34,{0,40,45,50,55,60,65,70,75,80,101},{"F","D","C","C+","B-","B","B+","A-","A","A+","Invalid Entry"})</f>
        <v>F</v>
      </c>
      <c r="AJ34" s="62"/>
    </row>
    <row r="35" spans="1:36">
      <c r="A35" s="24">
        <v>32</v>
      </c>
      <c r="B35" s="21">
        <f>IF(StudentList!B33="","",StudentList!B33)</f>
        <v>140931032</v>
      </c>
      <c r="C35" s="24">
        <v>10</v>
      </c>
      <c r="D35" s="25">
        <v>20</v>
      </c>
      <c r="E35" s="25">
        <v>48</v>
      </c>
      <c r="F35" s="25">
        <f t="shared" si="0"/>
        <v>78</v>
      </c>
      <c r="G35" s="25">
        <f>LOOKUP(F35,{0,40,45,50,55,60,65,70,75,80,101},{0,2,2.25,2.5,2.75,3,3.25,3.5,3.75,4,"Invalid Entry"})</f>
        <v>3.75</v>
      </c>
      <c r="H35" s="4" t="str">
        <f>LOOKUP(F35,{0,40,45,50,55,60,65,70,75,80,101},{"F","D","C","C+","B-","B","B+","A-","A","A+","Invalid Entry"})</f>
        <v>A</v>
      </c>
      <c r="I35" s="5"/>
      <c r="J35" s="7"/>
      <c r="K35" s="7"/>
      <c r="L35" s="62"/>
      <c r="M35" s="21">
        <f>IF(StudentList!B33="","",StudentList!B33)</f>
        <v>140931032</v>
      </c>
      <c r="N35" s="24">
        <v>10</v>
      </c>
      <c r="O35" s="25">
        <v>20</v>
      </c>
      <c r="P35" s="25">
        <v>48</v>
      </c>
      <c r="Q35" s="25">
        <v>78</v>
      </c>
      <c r="R35" s="25">
        <f>LOOKUP(Q35,{0,40,45,50,55,60,65,70,75,80,101},{0,2,2.25,2.5,2.75,3,3.25,3.5,3.75,4,"Invalid Entry"})</f>
        <v>3.75</v>
      </c>
      <c r="S35" s="4" t="str">
        <f>LOOKUP(Q35,{0,40,45,50,55,60,65,70,75,80,101},{"F","D","C","C+","B-","B","B+","A-","A","A+","Invalid Entry"})</f>
        <v>A</v>
      </c>
      <c r="T35" s="62"/>
      <c r="U35" s="21">
        <f>IF(StudentList!B33="","",StudentList!B33)</f>
        <v>140931032</v>
      </c>
      <c r="V35" s="70">
        <v>10</v>
      </c>
      <c r="W35" s="70">
        <v>10</v>
      </c>
      <c r="X35" s="25">
        <v>41</v>
      </c>
      <c r="Y35" s="25">
        <f t="shared" si="1"/>
        <v>61</v>
      </c>
      <c r="Z35" s="25">
        <f>LOOKUP(Y35,{0,40,45,50,55,60,65,70,75,80,101},{0,2,2.25,2.5,2.75,3,3.25,3.5,3.75,4,"Invalid Entry"})</f>
        <v>3</v>
      </c>
      <c r="AA35" s="4" t="str">
        <f>LOOKUP(Y35,{0,40,45,50,55,60,65,70,75,80,101},{"F","D","C","C+","B-","B","B+","A-","A","A+","Invalid Entry"})</f>
        <v>B</v>
      </c>
      <c r="AB35" s="62"/>
      <c r="AC35" s="21">
        <f>IF(StudentList!B33="","",StudentList!B33)</f>
        <v>140931032</v>
      </c>
      <c r="AD35" s="8">
        <v>8</v>
      </c>
      <c r="AE35" s="8">
        <v>18</v>
      </c>
      <c r="AF35" s="8">
        <v>29.5</v>
      </c>
      <c r="AG35" s="72">
        <v>52</v>
      </c>
      <c r="AH35" s="25">
        <f>LOOKUP(AG35,{0,40,45,50,55,60,65,70,75,80,101},{0,2,2.25,2.5,2.75,3,3.25,3.5,3.75,4,"Invalid Entry"})</f>
        <v>2.5</v>
      </c>
      <c r="AI35" s="4" t="str">
        <f>LOOKUP(AG35,{0,40,45,50,55,60,65,70,75,80,101},{"F","D","C","C+","B-","B","B+","A-","A","A+","Invalid Entry"})</f>
        <v>C+</v>
      </c>
      <c r="AJ35" s="62"/>
    </row>
    <row r="36" spans="1:36">
      <c r="A36" s="24">
        <v>33</v>
      </c>
      <c r="B36" s="21">
        <f>IF(StudentList!B34="","",StudentList!B34)</f>
        <v>140931033</v>
      </c>
      <c r="C36" s="24">
        <v>10</v>
      </c>
      <c r="D36" s="25">
        <v>20</v>
      </c>
      <c r="E36" s="25">
        <v>45</v>
      </c>
      <c r="F36" s="25">
        <f t="shared" si="0"/>
        <v>75</v>
      </c>
      <c r="G36" s="25">
        <f>LOOKUP(F36,{0,40,45,50,55,60,65,70,75,80,101},{0,2,2.25,2.5,2.75,3,3.25,3.5,3.75,4,"Invalid Entry"})</f>
        <v>3.75</v>
      </c>
      <c r="H36" s="4" t="str">
        <f>LOOKUP(F36,{0,40,45,50,55,60,65,70,75,80,101},{"F","D","C","C+","B-","B","B+","A-","A","A+","Invalid Entry"})</f>
        <v>A</v>
      </c>
      <c r="I36" s="5"/>
      <c r="J36" s="7"/>
      <c r="K36" s="7"/>
      <c r="L36" s="62"/>
      <c r="M36" s="21">
        <f>IF(StudentList!B34="","",StudentList!B34)</f>
        <v>140931033</v>
      </c>
      <c r="N36" s="24">
        <v>10</v>
      </c>
      <c r="O36" s="25">
        <v>20</v>
      </c>
      <c r="P36" s="25">
        <v>45</v>
      </c>
      <c r="Q36" s="25">
        <v>75</v>
      </c>
      <c r="R36" s="25">
        <f>LOOKUP(Q36,{0,40,45,50,55,60,65,70,75,80,101},{0,2,2.25,2.5,2.75,3,3.25,3.5,3.75,4,"Invalid Entry"})</f>
        <v>3.75</v>
      </c>
      <c r="S36" s="4" t="str">
        <f>LOOKUP(Q36,{0,40,45,50,55,60,65,70,75,80,101},{"F","D","C","C+","B-","B","B+","A-","A","A+","Invalid Entry"})</f>
        <v>A</v>
      </c>
      <c r="T36" s="62"/>
      <c r="U36" s="21">
        <f>IF(StudentList!B34="","",StudentList!B34)</f>
        <v>140931033</v>
      </c>
      <c r="V36" s="70">
        <v>10</v>
      </c>
      <c r="W36" s="70">
        <v>10</v>
      </c>
      <c r="X36" s="25">
        <v>41</v>
      </c>
      <c r="Y36" s="25">
        <f t="shared" si="1"/>
        <v>61</v>
      </c>
      <c r="Z36" s="25">
        <f>LOOKUP(Y36,{0,40,45,50,55,60,65,70,75,80,101},{0,2,2.25,2.5,2.75,3,3.25,3.5,3.75,4,"Invalid Entry"})</f>
        <v>3</v>
      </c>
      <c r="AA36" s="4" t="str">
        <f>LOOKUP(Y36,{0,40,45,50,55,60,65,70,75,80,101},{"F","D","C","C+","B-","B","B+","A-","A","A+","Invalid Entry"})</f>
        <v>B</v>
      </c>
      <c r="AB36" s="62"/>
      <c r="AC36" s="21">
        <f>IF(StudentList!B34="","",StudentList!B34)</f>
        <v>140931033</v>
      </c>
      <c r="AD36" s="8">
        <v>8</v>
      </c>
      <c r="AE36" s="8">
        <v>18</v>
      </c>
      <c r="AF36" s="8">
        <v>33.5</v>
      </c>
      <c r="AG36" s="72">
        <v>60</v>
      </c>
      <c r="AH36" s="25">
        <f>LOOKUP(AG36,{0,40,45,50,55,60,65,70,75,80,101},{0,2,2.25,2.5,2.75,3,3.25,3.5,3.75,4,"Invalid Entry"})</f>
        <v>3</v>
      </c>
      <c r="AI36" s="4" t="str">
        <f>LOOKUP(AG36,{0,40,45,50,55,60,65,70,75,80,101},{"F","D","C","C+","B-","B","B+","A-","A","A+","Invalid Entry"})</f>
        <v>B</v>
      </c>
      <c r="AJ36" s="62"/>
    </row>
    <row r="37" spans="1:36">
      <c r="A37" s="24">
        <v>34</v>
      </c>
      <c r="B37" s="21">
        <f>IF(StudentList!B35="","",StudentList!B35)</f>
        <v>140931034</v>
      </c>
      <c r="C37" s="24">
        <v>10</v>
      </c>
      <c r="D37" s="25">
        <v>20</v>
      </c>
      <c r="E37" s="25">
        <v>69</v>
      </c>
      <c r="F37" s="25">
        <f t="shared" si="0"/>
        <v>99</v>
      </c>
      <c r="G37" s="25">
        <f>LOOKUP(F37,{0,40,45,50,55,60,65,70,75,80,101},{0,2,2.25,2.5,2.75,3,3.25,3.5,3.75,4,"Invalid Entry"})</f>
        <v>4</v>
      </c>
      <c r="H37" s="4" t="str">
        <f>LOOKUP(F37,{0,40,45,50,55,60,65,70,75,80,101},{"F","D","C","C+","B-","B","B+","A-","A","A+","Invalid Entry"})</f>
        <v>A+</v>
      </c>
      <c r="I37" s="5"/>
      <c r="J37" s="7"/>
      <c r="K37" s="7"/>
      <c r="L37" s="62"/>
      <c r="M37" s="21">
        <f>IF(StudentList!B35="","",StudentList!B35)</f>
        <v>140931034</v>
      </c>
      <c r="N37" s="24">
        <v>10</v>
      </c>
      <c r="O37" s="25">
        <v>20</v>
      </c>
      <c r="P37" s="25">
        <v>69</v>
      </c>
      <c r="Q37" s="25">
        <v>99</v>
      </c>
      <c r="R37" s="25">
        <f>LOOKUP(Q37,{0,40,45,50,55,60,65,70,75,80,101},{0,2,2.25,2.5,2.75,3,3.25,3.5,3.75,4,"Invalid Entry"})</f>
        <v>4</v>
      </c>
      <c r="S37" s="4" t="str">
        <f>LOOKUP(Q37,{0,40,45,50,55,60,65,70,75,80,101},{"F","D","C","C+","B-","B","B+","A-","A","A+","Invalid Entry"})</f>
        <v>A+</v>
      </c>
      <c r="T37" s="62"/>
      <c r="U37" s="21">
        <f>IF(StudentList!B35="","",StudentList!B35)</f>
        <v>140931034</v>
      </c>
      <c r="V37" s="70">
        <v>8</v>
      </c>
      <c r="W37" s="70">
        <v>16</v>
      </c>
      <c r="X37" s="25">
        <v>57</v>
      </c>
      <c r="Y37" s="25">
        <f t="shared" si="1"/>
        <v>81</v>
      </c>
      <c r="Z37" s="25">
        <f>LOOKUP(Y37,{0,40,45,50,55,60,65,70,75,80,101},{0,2,2.25,2.5,2.75,3,3.25,3.5,3.75,4,"Invalid Entry"})</f>
        <v>4</v>
      </c>
      <c r="AA37" s="4" t="str">
        <f>LOOKUP(Y37,{0,40,45,50,55,60,65,70,75,80,101},{"F","D","C","C+","B-","B","B+","A-","A","A+","Invalid Entry"})</f>
        <v>A+</v>
      </c>
      <c r="AB37" s="62"/>
      <c r="AC37" s="21">
        <f>IF(StudentList!B35="","",StudentList!B35)</f>
        <v>140931034</v>
      </c>
      <c r="AD37" s="8">
        <v>10</v>
      </c>
      <c r="AE37" s="8">
        <v>17</v>
      </c>
      <c r="AF37" s="8">
        <v>29.5</v>
      </c>
      <c r="AG37" s="72">
        <v>52</v>
      </c>
      <c r="AH37" s="25">
        <f>LOOKUP(AG37,{0,40,45,50,55,60,65,70,75,80,101},{0,2,2.25,2.5,2.75,3,3.25,3.5,3.75,4,"Invalid Entry"})</f>
        <v>2.5</v>
      </c>
      <c r="AI37" s="4" t="str">
        <f>LOOKUP(AG37,{0,40,45,50,55,60,65,70,75,80,101},{"F","D","C","C+","B-","B","B+","A-","A","A+","Invalid Entry"})</f>
        <v>C+</v>
      </c>
      <c r="AJ37" s="62"/>
    </row>
    <row r="38" spans="1:36">
      <c r="A38" s="24">
        <v>35</v>
      </c>
      <c r="B38" s="21">
        <f>IF(StudentList!B36="","",StudentList!B36)</f>
        <v>140931035</v>
      </c>
      <c r="C38" s="24">
        <v>10</v>
      </c>
      <c r="D38" s="25">
        <v>20</v>
      </c>
      <c r="E38" s="25">
        <v>59</v>
      </c>
      <c r="F38" s="25">
        <f t="shared" si="0"/>
        <v>89</v>
      </c>
      <c r="G38" s="25">
        <f>LOOKUP(F38,{0,40,45,50,55,60,65,70,75,80,101},{0,2,2.25,2.5,2.75,3,3.25,3.5,3.75,4,"Invalid Entry"})</f>
        <v>4</v>
      </c>
      <c r="H38" s="4" t="str">
        <f>LOOKUP(F38,{0,40,45,50,55,60,65,70,75,80,101},{"F","D","C","C+","B-","B","B+","A-","A","A+","Invalid Entry"})</f>
        <v>A+</v>
      </c>
      <c r="I38" s="5"/>
      <c r="J38" s="7"/>
      <c r="K38" s="7"/>
      <c r="L38" s="62"/>
      <c r="M38" s="21">
        <f>IF(StudentList!B36="","",StudentList!B36)</f>
        <v>140931035</v>
      </c>
      <c r="N38" s="24">
        <v>10</v>
      </c>
      <c r="O38" s="25">
        <v>20</v>
      </c>
      <c r="P38" s="25">
        <v>59</v>
      </c>
      <c r="Q38" s="25">
        <v>89</v>
      </c>
      <c r="R38" s="25">
        <f>LOOKUP(Q38,{0,40,45,50,55,60,65,70,75,80,101},{0,2,2.25,2.5,2.75,3,3.25,3.5,3.75,4,"Invalid Entry"})</f>
        <v>4</v>
      </c>
      <c r="S38" s="4" t="str">
        <f>LOOKUP(Q38,{0,40,45,50,55,60,65,70,75,80,101},{"F","D","C","C+","B-","B","B+","A-","A","A+","Invalid Entry"})</f>
        <v>A+</v>
      </c>
      <c r="T38" s="62"/>
      <c r="U38" s="21">
        <f>IF(StudentList!B36="","",StudentList!B36)</f>
        <v>140931035</v>
      </c>
      <c r="V38" s="70">
        <v>9</v>
      </c>
      <c r="W38" s="70">
        <v>10</v>
      </c>
      <c r="X38" s="25">
        <v>58</v>
      </c>
      <c r="Y38" s="25">
        <f t="shared" si="1"/>
        <v>77</v>
      </c>
      <c r="Z38" s="25">
        <f>LOOKUP(Y38,{0,40,45,50,55,60,65,70,75,80,101},{0,2,2.25,2.5,2.75,3,3.25,3.5,3.75,4,"Invalid Entry"})</f>
        <v>3.75</v>
      </c>
      <c r="AA38" s="4" t="str">
        <f>LOOKUP(Y38,{0,40,45,50,55,60,65,70,75,80,101},{"F","D","C","C+","B-","B","B+","A-","A","A+","Invalid Entry"})</f>
        <v>A</v>
      </c>
      <c r="AB38" s="62"/>
      <c r="AC38" s="21">
        <f>IF(StudentList!B36="","",StudentList!B36)</f>
        <v>140931035</v>
      </c>
      <c r="AD38" s="8">
        <v>5</v>
      </c>
      <c r="AE38" s="8">
        <v>19</v>
      </c>
      <c r="AF38" s="8">
        <v>32.5</v>
      </c>
      <c r="AG38" s="72">
        <v>58</v>
      </c>
      <c r="AH38" s="25">
        <f>LOOKUP(AG38,{0,40,45,50,55,60,65,70,75,80,101},{0,2,2.25,2.5,2.75,3,3.25,3.5,3.75,4,"Invalid Entry"})</f>
        <v>2.75</v>
      </c>
      <c r="AI38" s="4" t="str">
        <f>LOOKUP(AG38,{0,40,45,50,55,60,65,70,75,80,101},{"F","D","C","C+","B-","B","B+","A-","A","A+","Invalid Entry"})</f>
        <v>B-</v>
      </c>
      <c r="AJ38" s="62"/>
    </row>
    <row r="39" spans="1:36">
      <c r="A39" s="24">
        <v>36</v>
      </c>
      <c r="B39" s="21">
        <f>IF(StudentList!B37="","",StudentList!B37)</f>
        <v>140931036</v>
      </c>
      <c r="C39" s="24"/>
      <c r="D39" s="25"/>
      <c r="E39" s="25"/>
      <c r="F39" s="25">
        <f t="shared" si="0"/>
        <v>0</v>
      </c>
      <c r="G39" s="25">
        <f>LOOKUP(F39,{0,40,45,50,55,60,65,70,75,80,101},{0,2,2.25,2.5,2.75,3,3.25,3.5,3.75,4,"Invalid Entry"})</f>
        <v>0</v>
      </c>
      <c r="H39" s="4" t="str">
        <f>LOOKUP(F39,{0,40,45,50,55,60,65,70,75,80,101},{"F","D","C","C+","B-","B","B+","A-","A","A+","Invalid Entry"})</f>
        <v>F</v>
      </c>
      <c r="I39" s="5"/>
      <c r="J39" s="7"/>
      <c r="K39" s="7"/>
      <c r="L39" s="62"/>
      <c r="M39" s="21">
        <f>IF(StudentList!B37="","",StudentList!B37)</f>
        <v>140931036</v>
      </c>
      <c r="N39" s="24"/>
      <c r="O39" s="25"/>
      <c r="P39" s="25"/>
      <c r="Q39" s="25"/>
      <c r="R39" s="25">
        <f>LOOKUP(Q39,{0,40,45,50,55,60,65,70,75,80,101},{0,2,2.25,2.5,2.75,3,3.25,3.5,3.75,4,"Invalid Entry"})</f>
        <v>0</v>
      </c>
      <c r="S39" s="4" t="str">
        <f>LOOKUP(Q39,{0,40,45,50,55,60,65,70,75,80,101},{"F","D","C","C+","B-","B","B+","A-","A","A+","Invalid Entry"})</f>
        <v>F</v>
      </c>
      <c r="T39" s="62"/>
      <c r="U39" s="21">
        <f>IF(StudentList!B37="","",StudentList!B37)</f>
        <v>140931036</v>
      </c>
      <c r="V39" s="70">
        <v>8</v>
      </c>
      <c r="W39" s="70">
        <v>10</v>
      </c>
      <c r="X39" s="25">
        <v>22</v>
      </c>
      <c r="Y39" s="25">
        <f t="shared" si="1"/>
        <v>40</v>
      </c>
      <c r="Z39" s="25">
        <f>LOOKUP(Y39,{0,40,45,50,55,60,65,70,75,80,101},{0,2,2.25,2.5,2.75,3,3.25,3.5,3.75,4,"Invalid Entry"})</f>
        <v>2</v>
      </c>
      <c r="AA39" s="4" t="str">
        <f>LOOKUP(Y39,{0,40,45,50,55,60,65,70,75,80,101},{"F","D","C","C+","B-","B","B+","A-","A","A+","Invalid Entry"})</f>
        <v>D</v>
      </c>
      <c r="AB39" s="62"/>
      <c r="AC39" s="21">
        <f>IF(StudentList!B37="","",StudentList!B37)</f>
        <v>140931036</v>
      </c>
      <c r="AD39" s="8">
        <v>3</v>
      </c>
      <c r="AE39" s="8">
        <v>5</v>
      </c>
      <c r="AF39" s="8">
        <v>16</v>
      </c>
      <c r="AG39" s="72">
        <v>28</v>
      </c>
      <c r="AH39" s="25">
        <f>LOOKUP(AG39,{0,40,45,50,55,60,65,70,75,80,101},{0,2,2.25,2.5,2.75,3,3.25,3.5,3.75,4,"Invalid Entry"})</f>
        <v>0</v>
      </c>
      <c r="AI39" s="4" t="str">
        <f>LOOKUP(AG39,{0,40,45,50,55,60,65,70,75,80,101},{"F","D","C","C+","B-","B","B+","A-","A","A+","Invalid Entry"})</f>
        <v>F</v>
      </c>
      <c r="AJ39" s="62"/>
    </row>
    <row r="40" spans="1:36">
      <c r="A40" s="24">
        <v>37</v>
      </c>
      <c r="B40" s="21">
        <f>IF(StudentList!B38="","",StudentList!B38)</f>
        <v>140931037</v>
      </c>
      <c r="C40" s="24">
        <v>10</v>
      </c>
      <c r="D40" s="25">
        <v>20</v>
      </c>
      <c r="E40" s="25">
        <v>47</v>
      </c>
      <c r="F40" s="25">
        <f t="shared" si="0"/>
        <v>77</v>
      </c>
      <c r="G40" s="25">
        <f>LOOKUP(F40,{0,40,45,50,55,60,65,70,75,80,101},{0,2,2.25,2.5,2.75,3,3.25,3.5,3.75,4,"Invalid Entry"})</f>
        <v>3.75</v>
      </c>
      <c r="H40" s="4" t="str">
        <f>LOOKUP(F40,{0,40,45,50,55,60,65,70,75,80,101},{"F","D","C","C+","B-","B","B+","A-","A","A+","Invalid Entry"})</f>
        <v>A</v>
      </c>
      <c r="I40" s="5"/>
      <c r="J40" s="7"/>
      <c r="K40" s="7"/>
      <c r="L40" s="62"/>
      <c r="M40" s="21">
        <f>IF(StudentList!B38="","",StudentList!B38)</f>
        <v>140931037</v>
      </c>
      <c r="N40" s="24">
        <v>10</v>
      </c>
      <c r="O40" s="25">
        <v>20</v>
      </c>
      <c r="P40" s="25">
        <v>47</v>
      </c>
      <c r="Q40" s="25">
        <v>77</v>
      </c>
      <c r="R40" s="25">
        <f>LOOKUP(Q40,{0,40,45,50,55,60,65,70,75,80,101},{0,2,2.25,2.5,2.75,3,3.25,3.5,3.75,4,"Invalid Entry"})</f>
        <v>3.75</v>
      </c>
      <c r="S40" s="4" t="str">
        <f>LOOKUP(Q40,{0,40,45,50,55,60,65,70,75,80,101},{"F","D","C","C+","B-","B","B+","A-","A","A+","Invalid Entry"})</f>
        <v>A</v>
      </c>
      <c r="T40" s="62"/>
      <c r="U40" s="21">
        <f>IF(StudentList!B38="","",StudentList!B38)</f>
        <v>140931037</v>
      </c>
      <c r="V40" s="70">
        <v>10</v>
      </c>
      <c r="W40" s="70">
        <v>10</v>
      </c>
      <c r="X40" s="25">
        <v>58</v>
      </c>
      <c r="Y40" s="25">
        <f t="shared" si="1"/>
        <v>78</v>
      </c>
      <c r="Z40" s="25">
        <f>LOOKUP(Y40,{0,40,45,50,55,60,65,70,75,80,101},{0,2,2.25,2.5,2.75,3,3.25,3.5,3.75,4,"Invalid Entry"})</f>
        <v>3.75</v>
      </c>
      <c r="AA40" s="4" t="str">
        <f>LOOKUP(Y40,{0,40,45,50,55,60,65,70,75,80,101},{"F","D","C","C+","B-","B","B+","A-","A","A+","Invalid Entry"})</f>
        <v>A</v>
      </c>
      <c r="AB40" s="62"/>
      <c r="AC40" s="21">
        <f>IF(StudentList!B38="","",StudentList!B38)</f>
        <v>140931037</v>
      </c>
      <c r="AD40" s="8">
        <v>5</v>
      </c>
      <c r="AE40" s="8">
        <v>14</v>
      </c>
      <c r="AF40" s="8">
        <v>32</v>
      </c>
      <c r="AG40" s="72">
        <v>56</v>
      </c>
      <c r="AH40" s="25">
        <f>LOOKUP(AG40,{0,40,45,50,55,60,65,70,75,80,101},{0,2,2.25,2.5,2.75,3,3.25,3.5,3.75,4,"Invalid Entry"})</f>
        <v>2.75</v>
      </c>
      <c r="AI40" s="4" t="str">
        <f>LOOKUP(AG40,{0,40,45,50,55,60,65,70,75,80,101},{"F","D","C","C+","B-","B","B+","A-","A","A+","Invalid Entry"})</f>
        <v>B-</v>
      </c>
      <c r="AJ40" s="62"/>
    </row>
    <row r="41" spans="1:36">
      <c r="A41" s="24">
        <v>38</v>
      </c>
      <c r="B41" s="21">
        <f>IF(StudentList!B39="","",StudentList!B39)</f>
        <v>140931038</v>
      </c>
      <c r="C41" s="24">
        <v>10</v>
      </c>
      <c r="D41" s="25">
        <v>20</v>
      </c>
      <c r="E41" s="25">
        <v>51</v>
      </c>
      <c r="F41" s="25">
        <f t="shared" si="0"/>
        <v>81</v>
      </c>
      <c r="G41" s="25">
        <f>LOOKUP(F41,{0,40,45,50,55,60,65,70,75,80,101},{0,2,2.25,2.5,2.75,3,3.25,3.5,3.75,4,"Invalid Entry"})</f>
        <v>4</v>
      </c>
      <c r="H41" s="4" t="str">
        <f>LOOKUP(F41,{0,40,45,50,55,60,65,70,75,80,101},{"F","D","C","C+","B-","B","B+","A-","A","A+","Invalid Entry"})</f>
        <v>A+</v>
      </c>
      <c r="I41" s="5"/>
      <c r="J41" s="7"/>
      <c r="K41" s="7"/>
      <c r="L41" s="62"/>
      <c r="M41" s="21">
        <f>IF(StudentList!B39="","",StudentList!B39)</f>
        <v>140931038</v>
      </c>
      <c r="N41" s="24">
        <v>10</v>
      </c>
      <c r="O41" s="25">
        <v>20</v>
      </c>
      <c r="P41" s="25">
        <v>51</v>
      </c>
      <c r="Q41" s="25">
        <v>81</v>
      </c>
      <c r="R41" s="25">
        <f>LOOKUP(Q41,{0,40,45,50,55,60,65,70,75,80,101},{0,2,2.25,2.5,2.75,3,3.25,3.5,3.75,4,"Invalid Entry"})</f>
        <v>4</v>
      </c>
      <c r="S41" s="4" t="str">
        <f>LOOKUP(Q41,{0,40,45,50,55,60,65,70,75,80,101},{"F","D","C","C+","B-","B","B+","A-","A","A+","Invalid Entry"})</f>
        <v>A+</v>
      </c>
      <c r="T41" s="62"/>
      <c r="U41" s="21">
        <f>IF(StudentList!B39="","",StudentList!B39)</f>
        <v>140931038</v>
      </c>
      <c r="V41" s="70">
        <v>9</v>
      </c>
      <c r="W41" s="70">
        <v>10</v>
      </c>
      <c r="X41" s="25">
        <v>48</v>
      </c>
      <c r="Y41" s="25">
        <f t="shared" si="1"/>
        <v>67</v>
      </c>
      <c r="Z41" s="25">
        <f>LOOKUP(Y41,{0,40,45,50,55,60,65,70,75,80,101},{0,2,2.25,2.5,2.75,3,3.25,3.5,3.75,4,"Invalid Entry"})</f>
        <v>3.25</v>
      </c>
      <c r="AA41" s="4" t="str">
        <f>LOOKUP(Y41,{0,40,45,50,55,60,65,70,75,80,101},{"F","D","C","C+","B-","B","B+","A-","A","A+","Invalid Entry"})</f>
        <v>B+</v>
      </c>
      <c r="AB41" s="62"/>
      <c r="AC41" s="21">
        <f>IF(StudentList!B39="","",StudentList!B39)</f>
        <v>140931038</v>
      </c>
      <c r="AD41" s="8">
        <v>3</v>
      </c>
      <c r="AE41" s="8">
        <v>8.5</v>
      </c>
      <c r="AF41" s="8">
        <v>30</v>
      </c>
      <c r="AG41" s="72">
        <v>54</v>
      </c>
      <c r="AH41" s="25">
        <f>LOOKUP(AG41,{0,40,45,50,55,60,65,70,75,80,101},{0,2,2.25,2.5,2.75,3,3.25,3.5,3.75,4,"Invalid Entry"})</f>
        <v>2.5</v>
      </c>
      <c r="AI41" s="4" t="str">
        <f>LOOKUP(AG41,{0,40,45,50,55,60,65,70,75,80,101},{"F","D","C","C+","B-","B","B+","A-","A","A+","Invalid Entry"})</f>
        <v>C+</v>
      </c>
      <c r="AJ41" s="62"/>
    </row>
    <row r="42" spans="1:36">
      <c r="A42" s="24">
        <v>39</v>
      </c>
      <c r="B42" s="21">
        <f>IF(StudentList!B40="","",StudentList!B40)</f>
        <v>140931039</v>
      </c>
      <c r="C42" s="24"/>
      <c r="D42" s="25"/>
      <c r="E42" s="25"/>
      <c r="F42" s="25">
        <f t="shared" si="0"/>
        <v>0</v>
      </c>
      <c r="G42" s="25">
        <f>LOOKUP(F42,{0,40,45,50,55,60,65,70,75,80,101},{0,2,2.25,2.5,2.75,3,3.25,3.5,3.75,4,"Invalid Entry"})</f>
        <v>0</v>
      </c>
      <c r="H42" s="4" t="str">
        <f>LOOKUP(F42,{0,40,45,50,55,60,65,70,75,80,101},{"F","D","C","C+","B-","B","B+","A-","A","A+","Invalid Entry"})</f>
        <v>F</v>
      </c>
      <c r="I42" s="5"/>
      <c r="J42" s="7"/>
      <c r="K42" s="7"/>
      <c r="L42" s="62"/>
      <c r="M42" s="21">
        <f>IF(StudentList!B40="","",StudentList!B40)</f>
        <v>140931039</v>
      </c>
      <c r="N42" s="24"/>
      <c r="O42" s="25"/>
      <c r="P42" s="25"/>
      <c r="Q42" s="25"/>
      <c r="R42" s="25">
        <f>LOOKUP(Q42,{0,40,45,50,55,60,65,70,75,80,101},{0,2,2.25,2.5,2.75,3,3.25,3.5,3.75,4,"Invalid Entry"})</f>
        <v>0</v>
      </c>
      <c r="S42" s="4" t="str">
        <f>LOOKUP(Q42,{0,40,45,50,55,60,65,70,75,80,101},{"F","D","C","C+","B-","B","B+","A-","A","A+","Invalid Entry"})</f>
        <v>F</v>
      </c>
      <c r="T42" s="62"/>
      <c r="U42" s="21">
        <f>IF(StudentList!B40="","",StudentList!B40)</f>
        <v>140931039</v>
      </c>
      <c r="V42" s="70">
        <v>0</v>
      </c>
      <c r="W42" s="70">
        <v>0</v>
      </c>
      <c r="X42" s="25">
        <v>0</v>
      </c>
      <c r="Y42" s="25">
        <f t="shared" si="1"/>
        <v>0</v>
      </c>
      <c r="Z42" s="25">
        <f>LOOKUP(Y42,{0,40,45,50,55,60,65,70,75,80,101},{0,2,2.25,2.5,2.75,3,3.25,3.5,3.75,4,"Invalid Entry"})</f>
        <v>0</v>
      </c>
      <c r="AA42" s="4" t="str">
        <f>LOOKUP(Y42,{0,40,45,50,55,60,65,70,75,80,101},{"F","D","C","C+","B-","B","B+","A-","A","A+","Invalid Entry"})</f>
        <v>F</v>
      </c>
      <c r="AB42" s="62"/>
      <c r="AC42" s="21">
        <f>IF(StudentList!B40="","",StudentList!B40)</f>
        <v>140931039</v>
      </c>
      <c r="AD42" s="8"/>
      <c r="AE42" s="8"/>
      <c r="AF42" s="8"/>
      <c r="AG42" s="72">
        <v>0</v>
      </c>
      <c r="AH42" s="25">
        <f>LOOKUP(AG42,{0,40,45,50,55,60,65,70,75,80,101},{0,2,2.25,2.5,2.75,3,3.25,3.5,3.75,4,"Invalid Entry"})</f>
        <v>0</v>
      </c>
      <c r="AI42" s="4" t="str">
        <f>LOOKUP(AG42,{0,40,45,50,55,60,65,70,75,80,101},{"F","D","C","C+","B-","B","B+","A-","A","A+","Invalid Entry"})</f>
        <v>F</v>
      </c>
      <c r="AJ42" s="62"/>
    </row>
    <row r="43" spans="1:36">
      <c r="A43" s="24">
        <v>40</v>
      </c>
      <c r="B43" s="21">
        <f>IF(StudentList!B41="","",StudentList!B41)</f>
        <v>140931040</v>
      </c>
      <c r="C43" s="24"/>
      <c r="D43" s="25"/>
      <c r="E43" s="25"/>
      <c r="F43" s="25">
        <f t="shared" si="0"/>
        <v>0</v>
      </c>
      <c r="G43" s="25">
        <f>LOOKUP(F43,{0,40,45,50,55,60,65,70,75,80,101},{0,2,2.25,2.5,2.75,3,3.25,3.5,3.75,4,"Invalid Entry"})</f>
        <v>0</v>
      </c>
      <c r="H43" s="4" t="str">
        <f>LOOKUP(F43,{0,40,45,50,55,60,65,70,75,80,101},{"F","D","C","C+","B-","B","B+","A-","A","A+","Invalid Entry"})</f>
        <v>F</v>
      </c>
      <c r="I43" s="5"/>
      <c r="J43" s="7"/>
      <c r="K43" s="7"/>
      <c r="L43" s="62"/>
      <c r="M43" s="21">
        <f>IF(StudentList!B41="","",StudentList!B41)</f>
        <v>140931040</v>
      </c>
      <c r="N43" s="24"/>
      <c r="O43" s="25"/>
      <c r="P43" s="25"/>
      <c r="Q43" s="25"/>
      <c r="R43" s="25">
        <f>LOOKUP(Q43,{0,40,45,50,55,60,65,70,75,80,101},{0,2,2.25,2.5,2.75,3,3.25,3.5,3.75,4,"Invalid Entry"})</f>
        <v>0</v>
      </c>
      <c r="S43" s="4" t="str">
        <f>LOOKUP(Q43,{0,40,45,50,55,60,65,70,75,80,101},{"F","D","C","C+","B-","B","B+","A-","A","A+","Invalid Entry"})</f>
        <v>F</v>
      </c>
      <c r="T43" s="62"/>
      <c r="U43" s="21">
        <f>IF(StudentList!B41="","",StudentList!B41)</f>
        <v>140931040</v>
      </c>
      <c r="V43" s="70">
        <v>0</v>
      </c>
      <c r="W43" s="70">
        <v>0</v>
      </c>
      <c r="X43" s="25">
        <v>0</v>
      </c>
      <c r="Y43" s="25">
        <f t="shared" si="1"/>
        <v>0</v>
      </c>
      <c r="Z43" s="25">
        <f>LOOKUP(Y43,{0,40,45,50,55,60,65,70,75,80,101},{0,2,2.25,2.5,2.75,3,3.25,3.5,3.75,4,"Invalid Entry"})</f>
        <v>0</v>
      </c>
      <c r="AA43" s="4" t="str">
        <f>LOOKUP(Y43,{0,40,45,50,55,60,65,70,75,80,101},{"F","D","C","C+","B-","B","B+","A-","A","A+","Invalid Entry"})</f>
        <v>F</v>
      </c>
      <c r="AB43" s="62"/>
      <c r="AC43" s="21">
        <f>IF(StudentList!B41="","",StudentList!B41)</f>
        <v>140931040</v>
      </c>
      <c r="AD43" s="8"/>
      <c r="AE43" s="8"/>
      <c r="AF43" s="8"/>
      <c r="AG43" s="72">
        <v>0</v>
      </c>
      <c r="AH43" s="25">
        <f>LOOKUP(AG43,{0,40,45,50,55,60,65,70,75,80,101},{0,2,2.25,2.5,2.75,3,3.25,3.5,3.75,4,"Invalid Entry"})</f>
        <v>0</v>
      </c>
      <c r="AI43" s="4" t="str">
        <f>LOOKUP(AG43,{0,40,45,50,55,60,65,70,75,80,101},{"F","D","C","C+","B-","B","B+","A-","A","A+","Invalid Entry"})</f>
        <v>F</v>
      </c>
      <c r="AJ43" s="62"/>
    </row>
    <row r="44" spans="1:36">
      <c r="A44" s="24">
        <v>41</v>
      </c>
      <c r="B44" s="21">
        <f>IF(StudentList!B42="","",StudentList!B42)</f>
        <v>140931041</v>
      </c>
      <c r="C44" s="24">
        <v>2</v>
      </c>
      <c r="D44" s="25">
        <v>5</v>
      </c>
      <c r="E44" s="25">
        <v>10</v>
      </c>
      <c r="F44" s="25">
        <f t="shared" si="0"/>
        <v>17</v>
      </c>
      <c r="G44" s="25">
        <f>LOOKUP(F44,{0,40,45,50,55,60,65,70,75,80,101},{0,2,2.25,2.5,2.75,3,3.25,3.5,3.75,4,"Invalid Entry"})</f>
        <v>0</v>
      </c>
      <c r="H44" s="4" t="str">
        <f>LOOKUP(F44,{0,40,45,50,55,60,65,70,75,80,101},{"F","D","C","C+","B-","B","B+","A-","A","A+","Invalid Entry"})</f>
        <v>F</v>
      </c>
      <c r="I44" s="5"/>
      <c r="J44" s="7"/>
      <c r="K44" s="7"/>
      <c r="L44" s="62"/>
      <c r="M44" s="21">
        <f>IF(StudentList!B42="","",StudentList!B42)</f>
        <v>140931041</v>
      </c>
      <c r="N44" s="24">
        <v>2</v>
      </c>
      <c r="O44" s="25">
        <v>5</v>
      </c>
      <c r="P44" s="25">
        <v>10</v>
      </c>
      <c r="Q44" s="25">
        <v>15</v>
      </c>
      <c r="R44" s="25">
        <f>LOOKUP(Q44,{0,40,45,50,55,60,65,70,75,80,101},{0,2,2.25,2.5,2.75,3,3.25,3.5,3.75,4,"Invalid Entry"})</f>
        <v>0</v>
      </c>
      <c r="S44" s="4" t="str">
        <f>LOOKUP(Q44,{0,40,45,50,55,60,65,70,75,80,101},{"F","D","C","C+","B-","B","B+","A-","A","A+","Invalid Entry"})</f>
        <v>F</v>
      </c>
      <c r="T44" s="62"/>
      <c r="U44" s="21">
        <f>IF(StudentList!B42="","",StudentList!B42)</f>
        <v>140931041</v>
      </c>
      <c r="V44" s="70">
        <v>5</v>
      </c>
      <c r="W44" s="70">
        <v>12</v>
      </c>
      <c r="X44" s="25">
        <v>36</v>
      </c>
      <c r="Y44" s="25">
        <f t="shared" si="1"/>
        <v>53</v>
      </c>
      <c r="Z44" s="25">
        <f>LOOKUP(Y44,{0,40,45,50,55,60,65,70,75,80,101},{0,2,2.25,2.5,2.75,3,3.25,3.5,3.75,4,"Invalid Entry"})</f>
        <v>2.5</v>
      </c>
      <c r="AA44" s="4" t="str">
        <f>LOOKUP(Y44,{0,40,45,50,55,60,65,70,75,80,101},{"F","D","C","C+","B-","B","B+","A-","A","A+","Invalid Entry"})</f>
        <v>C+</v>
      </c>
      <c r="AB44" s="62"/>
      <c r="AC44" s="21">
        <f>IF(StudentList!B42="","",StudentList!B42)</f>
        <v>140931041</v>
      </c>
      <c r="AD44" s="8"/>
      <c r="AE44" s="8"/>
      <c r="AF44" s="8"/>
      <c r="AG44" s="72">
        <v>0</v>
      </c>
      <c r="AH44" s="25">
        <f>LOOKUP(AG44,{0,40,45,50,55,60,65,70,75,80,101},{0,2,2.25,2.5,2.75,3,3.25,3.5,3.75,4,"Invalid Entry"})</f>
        <v>0</v>
      </c>
      <c r="AI44" s="4" t="str">
        <f>LOOKUP(AG44,{0,40,45,50,55,60,65,70,75,80,101},{"F","D","C","C+","B-","B","B+","A-","A","A+","Invalid Entry"})</f>
        <v>F</v>
      </c>
      <c r="AJ44" s="62"/>
    </row>
    <row r="45" spans="1:36">
      <c r="A45" s="24">
        <v>42</v>
      </c>
      <c r="B45" s="21">
        <f>IF(StudentList!B43="","",StudentList!B43)</f>
        <v>140931042</v>
      </c>
      <c r="C45" s="24"/>
      <c r="D45" s="25"/>
      <c r="E45" s="25"/>
      <c r="F45" s="25">
        <f t="shared" si="0"/>
        <v>0</v>
      </c>
      <c r="G45" s="25">
        <f>LOOKUP(F45,{0,40,45,50,55,60,65,70,75,80,101},{0,2,2.25,2.5,2.75,3,3.25,3.5,3.75,4,"Invalid Entry"})</f>
        <v>0</v>
      </c>
      <c r="H45" s="4" t="str">
        <f>LOOKUP(F45,{0,40,45,50,55,60,65,70,75,80,101},{"F","D","C","C+","B-","B","B+","A-","A","A+","Invalid Entry"})</f>
        <v>F</v>
      </c>
      <c r="I45" s="5"/>
      <c r="J45" s="7"/>
      <c r="K45" s="7"/>
      <c r="L45" s="62"/>
      <c r="M45" s="21">
        <f>IF(StudentList!B43="","",StudentList!B43)</f>
        <v>140931042</v>
      </c>
      <c r="N45" s="24"/>
      <c r="O45" s="25"/>
      <c r="P45" s="25"/>
      <c r="Q45" s="25"/>
      <c r="R45" s="25">
        <f>LOOKUP(Q45,{0,40,45,50,55,60,65,70,75,80,101},{0,2,2.25,2.5,2.75,3,3.25,3.5,3.75,4,"Invalid Entry"})</f>
        <v>0</v>
      </c>
      <c r="S45" s="4" t="str">
        <f>LOOKUP(Q45,{0,40,45,50,55,60,65,70,75,80,101},{"F","D","C","C+","B-","B","B+","A-","A","A+","Invalid Entry"})</f>
        <v>F</v>
      </c>
      <c r="T45" s="62"/>
      <c r="U45" s="21">
        <f>IF(StudentList!B43="","",StudentList!B43)</f>
        <v>140931042</v>
      </c>
      <c r="V45" s="70"/>
      <c r="W45" s="70"/>
      <c r="X45" s="25"/>
      <c r="Y45" s="25">
        <f t="shared" si="1"/>
        <v>0</v>
      </c>
      <c r="Z45" s="25">
        <f>LOOKUP(Y45,{0,40,45,50,55,60,65,70,75,80,101},{0,2,2.25,2.5,2.75,3,3.25,3.5,3.75,4,"Invalid Entry"})</f>
        <v>0</v>
      </c>
      <c r="AA45" s="4" t="str">
        <f>LOOKUP(Y45,{0,40,45,50,55,60,65,70,75,80,101},{"F","D","C","C+","B-","B","B+","A-","A","A+","Invalid Entry"})</f>
        <v>F</v>
      </c>
      <c r="AB45" s="62"/>
      <c r="AC45" s="21">
        <f>IF(StudentList!B43="","",StudentList!B43)</f>
        <v>140931042</v>
      </c>
      <c r="AD45" s="8">
        <v>3</v>
      </c>
      <c r="AE45" s="8">
        <v>7</v>
      </c>
      <c r="AF45" s="8">
        <v>17.5</v>
      </c>
      <c r="AG45" s="72">
        <v>32</v>
      </c>
      <c r="AH45" s="25">
        <f>LOOKUP(AG45,{0,40,45,50,55,60,65,70,75,80,101},{0,2,2.25,2.5,2.75,3,3.25,3.5,3.75,4,"Invalid Entry"})</f>
        <v>0</v>
      </c>
      <c r="AI45" s="4" t="str">
        <f>LOOKUP(AG45,{0,40,45,50,55,60,65,70,75,80,101},{"F","D","C","C+","B-","B","B+","A-","A","A+","Invalid Entry"})</f>
        <v>F</v>
      </c>
      <c r="AJ45" s="62"/>
    </row>
    <row r="46" spans="1:36">
      <c r="A46" s="24">
        <v>43</v>
      </c>
      <c r="B46" s="21">
        <f>IF(StudentList!B44="","",StudentList!B44)</f>
        <v>140931043</v>
      </c>
      <c r="C46" s="24"/>
      <c r="D46" s="25"/>
      <c r="E46" s="25"/>
      <c r="F46" s="25">
        <f t="shared" si="0"/>
        <v>0</v>
      </c>
      <c r="G46" s="25">
        <f>LOOKUP(F46,{0,40,45,50,55,60,65,70,75,80,101},{0,2,2.25,2.5,2.75,3,3.25,3.5,3.75,4,"Invalid Entry"})</f>
        <v>0</v>
      </c>
      <c r="H46" s="4" t="str">
        <f>LOOKUP(F46,{0,40,45,50,55,60,65,70,75,80,101},{"F","D","C","C+","B-","B","B+","A-","A","A+","Invalid Entry"})</f>
        <v>F</v>
      </c>
      <c r="I46" s="5"/>
      <c r="J46" s="7"/>
      <c r="K46" s="7"/>
      <c r="L46" s="62"/>
      <c r="M46" s="21">
        <f>IF(StudentList!B44="","",StudentList!B44)</f>
        <v>140931043</v>
      </c>
      <c r="N46" s="24"/>
      <c r="O46" s="25"/>
      <c r="P46" s="25"/>
      <c r="Q46" s="25"/>
      <c r="R46" s="25">
        <f>LOOKUP(Q46,{0,40,45,50,55,60,65,70,75,80,101},{0,2,2.25,2.5,2.75,3,3.25,3.5,3.75,4,"Invalid Entry"})</f>
        <v>0</v>
      </c>
      <c r="S46" s="4" t="str">
        <f>LOOKUP(Q46,{0,40,45,50,55,60,65,70,75,80,101},{"F","D","C","C+","B-","B","B+","A-","A","A+","Invalid Entry"})</f>
        <v>F</v>
      </c>
      <c r="T46" s="62"/>
      <c r="U46" s="21">
        <f>IF(StudentList!B44="","",StudentList!B44)</f>
        <v>140931043</v>
      </c>
      <c r="V46" s="70"/>
      <c r="W46" s="70"/>
      <c r="X46" s="25"/>
      <c r="Y46" s="25">
        <f t="shared" si="1"/>
        <v>0</v>
      </c>
      <c r="Z46" s="25">
        <f>LOOKUP(Y46,{0,40,45,50,55,60,65,70,75,80,101},{0,2,2.25,2.5,2.75,3,3.25,3.5,3.75,4,"Invalid Entry"})</f>
        <v>0</v>
      </c>
      <c r="AA46" s="4" t="str">
        <f>LOOKUP(Y46,{0,40,45,50,55,60,65,70,75,80,101},{"F","D","C","C+","B-","B","B+","A-","A","A+","Invalid Entry"})</f>
        <v>F</v>
      </c>
      <c r="AB46" s="62"/>
      <c r="AC46" s="21">
        <f>IF(StudentList!B44="","",StudentList!B44)</f>
        <v>140931043</v>
      </c>
      <c r="AD46" s="8"/>
      <c r="AE46" s="8">
        <v>14</v>
      </c>
      <c r="AF46" s="8">
        <v>21</v>
      </c>
      <c r="AG46" s="72">
        <v>38</v>
      </c>
      <c r="AH46" s="25">
        <f>LOOKUP(AG46,{0,40,45,50,55,60,65,70,75,80,101},{0,2,2.25,2.5,2.75,3,3.25,3.5,3.75,4,"Invalid Entry"})</f>
        <v>0</v>
      </c>
      <c r="AI46" s="4" t="str">
        <f>LOOKUP(AG46,{0,40,45,50,55,60,65,70,75,80,101},{"F","D","C","C+","B-","B","B+","A-","A","A+","Invalid Entry"})</f>
        <v>F</v>
      </c>
      <c r="AJ46" s="62"/>
    </row>
    <row r="47" spans="1:36">
      <c r="V47" s="71"/>
      <c r="W47" s="71"/>
    </row>
    <row r="48" spans="1:36">
      <c r="V48" s="71"/>
      <c r="W48" s="71"/>
    </row>
    <row r="49" spans="22:23">
      <c r="V49" s="71"/>
      <c r="W49" s="71"/>
    </row>
    <row r="50" spans="22:23">
      <c r="V50" s="71"/>
      <c r="W50" s="71"/>
    </row>
    <row r="51" spans="22:23">
      <c r="V51" s="71"/>
      <c r="W51" s="71"/>
    </row>
    <row r="52" spans="22:23">
      <c r="V52" s="71"/>
      <c r="W52" s="71"/>
    </row>
    <row r="53" spans="22:23">
      <c r="V53" s="71"/>
      <c r="W53" s="71"/>
    </row>
    <row r="54" spans="22:23">
      <c r="V54" s="71"/>
      <c r="W54" s="71"/>
    </row>
    <row r="55" spans="22:23">
      <c r="V55" s="71"/>
      <c r="W55" s="71"/>
    </row>
    <row r="56" spans="22:23">
      <c r="V56" s="71"/>
      <c r="W56" s="71"/>
    </row>
    <row r="57" spans="22:23">
      <c r="V57" s="71"/>
      <c r="W57" s="71"/>
    </row>
    <row r="58" spans="22:23">
      <c r="V58" s="71"/>
      <c r="W58" s="71"/>
    </row>
    <row r="59" spans="22:23">
      <c r="V59" s="71"/>
      <c r="W59" s="71"/>
    </row>
    <row r="60" spans="22:23">
      <c r="V60" s="71"/>
      <c r="W60" s="71"/>
    </row>
    <row r="61" spans="22:23">
      <c r="V61" s="71"/>
      <c r="W61" s="71"/>
    </row>
    <row r="62" spans="22:23">
      <c r="V62" s="71"/>
      <c r="W62" s="71"/>
    </row>
    <row r="63" spans="22:23">
      <c r="V63" s="71"/>
      <c r="W63" s="71"/>
    </row>
    <row r="64" spans="22:23">
      <c r="V64" s="71"/>
      <c r="W64" s="71"/>
    </row>
    <row r="65" spans="22:23">
      <c r="V65" s="71"/>
      <c r="W65" s="71"/>
    </row>
    <row r="66" spans="22:23">
      <c r="V66" s="71"/>
      <c r="W66" s="71"/>
    </row>
    <row r="67" spans="22:23">
      <c r="V67" s="71"/>
      <c r="W67" s="71"/>
    </row>
    <row r="68" spans="22:23">
      <c r="V68" s="71"/>
      <c r="W68" s="71"/>
    </row>
    <row r="69" spans="22:23">
      <c r="V69" s="71"/>
      <c r="W69" s="71"/>
    </row>
    <row r="70" spans="22:23">
      <c r="V70" s="71"/>
      <c r="W70" s="71"/>
    </row>
    <row r="71" spans="22:23">
      <c r="V71" s="71"/>
      <c r="W71" s="71"/>
    </row>
    <row r="72" spans="22:23">
      <c r="V72" s="71"/>
      <c r="W72" s="71"/>
    </row>
    <row r="73" spans="22:23">
      <c r="V73" s="71"/>
      <c r="W73" s="71"/>
    </row>
    <row r="74" spans="22:23">
      <c r="V74" s="71"/>
      <c r="W74" s="71"/>
    </row>
    <row r="75" spans="22:23">
      <c r="V75" s="71"/>
      <c r="W75" s="71"/>
    </row>
    <row r="76" spans="22:23">
      <c r="V76" s="71"/>
      <c r="W76" s="71"/>
    </row>
    <row r="77" spans="22:23">
      <c r="V77" s="71"/>
      <c r="W77" s="71"/>
    </row>
    <row r="78" spans="22:23">
      <c r="V78" s="71"/>
      <c r="W78" s="71"/>
    </row>
    <row r="79" spans="22:23">
      <c r="V79" s="71"/>
      <c r="W79" s="71"/>
    </row>
    <row r="80" spans="22:23">
      <c r="V80" s="71"/>
      <c r="W80" s="71"/>
    </row>
    <row r="81" spans="22:23">
      <c r="V81" s="71"/>
      <c r="W81" s="71"/>
    </row>
    <row r="82" spans="22:23">
      <c r="V82" s="71"/>
      <c r="W82" s="71"/>
    </row>
    <row r="83" spans="22:23">
      <c r="V83" s="71"/>
      <c r="W83" s="71"/>
    </row>
    <row r="84" spans="22:23">
      <c r="V84" s="71"/>
      <c r="W84" s="71"/>
    </row>
    <row r="85" spans="22:23">
      <c r="V85" s="71"/>
      <c r="W85" s="71"/>
    </row>
    <row r="86" spans="22:23">
      <c r="V86" s="71"/>
      <c r="W86" s="71"/>
    </row>
    <row r="87" spans="22:23">
      <c r="V87" s="71"/>
      <c r="W87" s="71"/>
    </row>
    <row r="88" spans="22:23">
      <c r="V88" s="71"/>
      <c r="W88" s="71"/>
    </row>
    <row r="89" spans="22:23">
      <c r="V89" s="71"/>
      <c r="W89" s="71"/>
    </row>
    <row r="90" spans="22:23">
      <c r="V90" s="71"/>
      <c r="W90" s="71"/>
    </row>
    <row r="91" spans="22:23">
      <c r="V91" s="71"/>
      <c r="W91" s="71"/>
    </row>
    <row r="92" spans="22:23">
      <c r="V92" s="71"/>
      <c r="W92" s="71"/>
    </row>
    <row r="93" spans="22:23">
      <c r="V93" s="71"/>
      <c r="W93" s="71"/>
    </row>
    <row r="94" spans="22:23">
      <c r="V94" s="71"/>
      <c r="W94" s="71"/>
    </row>
    <row r="95" spans="22:23">
      <c r="V95" s="71"/>
      <c r="W95" s="71"/>
    </row>
    <row r="96" spans="22:23">
      <c r="V96" s="71"/>
      <c r="W96" s="71"/>
    </row>
    <row r="97" spans="22:23">
      <c r="V97" s="71"/>
      <c r="W97" s="71"/>
    </row>
    <row r="98" spans="22:23">
      <c r="V98" s="71"/>
      <c r="W98" s="71"/>
    </row>
    <row r="99" spans="22:23">
      <c r="V99" s="71"/>
      <c r="W99" s="71"/>
    </row>
    <row r="100" spans="22:23">
      <c r="V100" s="71"/>
      <c r="W100" s="71"/>
    </row>
    <row r="101" spans="22:23">
      <c r="V101" s="71"/>
      <c r="W101" s="71"/>
    </row>
    <row r="102" spans="22:23">
      <c r="V102" s="71"/>
      <c r="W102" s="71"/>
    </row>
    <row r="103" spans="22:23">
      <c r="V103" s="71"/>
      <c r="W103" s="71"/>
    </row>
    <row r="104" spans="22:23">
      <c r="V104" s="71"/>
      <c r="W104" s="71"/>
    </row>
    <row r="105" spans="22:23">
      <c r="V105" s="71"/>
      <c r="W105" s="71"/>
    </row>
    <row r="106" spans="22:23">
      <c r="V106" s="71"/>
      <c r="W106" s="71"/>
    </row>
  </sheetData>
  <mergeCells count="4">
    <mergeCell ref="C1:H1"/>
    <mergeCell ref="N1:S1"/>
    <mergeCell ref="V1:AA1"/>
    <mergeCell ref="AD1:AI1"/>
  </mergeCells>
  <phoneticPr fontId="2" type="noConversion"/>
  <dataValidations count="4">
    <dataValidation type="decimal" allowBlank="1" showInputMessage="1" showErrorMessage="1" sqref="C4:E33">
      <formula1>0</formula1>
      <formula2>I4</formula2>
    </dataValidation>
    <dataValidation type="decimal" allowBlank="1" showInputMessage="1" showErrorMessage="1" sqref="AD4:AD46 V4:V46 N4:N46">
      <formula1>0</formula1>
      <formula2>10</formula2>
    </dataValidation>
    <dataValidation type="decimal" allowBlank="1" showInputMessage="1" showErrorMessage="1" sqref="AE4:AE46 W4:W46 O4:O46">
      <formula1>0</formula1>
      <formula2>20</formula2>
    </dataValidation>
    <dataValidation type="decimal" allowBlank="1" showInputMessage="1" showErrorMessage="1" sqref="AF4:AF46 X4:X46 P4:P46">
      <formula1>0</formula1>
      <formula2>70</formula2>
    </dataValidation>
  </dataValidations>
  <pageMargins left="0.7" right="0.7" top="0.75" bottom="0.75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47"/>
  <sheetViews>
    <sheetView workbookViewId="0">
      <selection activeCell="AF4" sqref="AF4"/>
    </sheetView>
  </sheetViews>
  <sheetFormatPr defaultRowHeight="15"/>
  <cols>
    <col min="1" max="1" width="9.140625" style="31" customWidth="1"/>
    <col min="2" max="2" width="11.85546875" style="32" customWidth="1"/>
    <col min="3" max="3" width="11.28515625" style="31" bestFit="1" customWidth="1"/>
    <col min="4" max="4" width="9.5703125" style="13" bestFit="1" customWidth="1"/>
    <col min="5" max="5" width="9.140625" style="13" customWidth="1"/>
    <col min="6" max="6" width="7.7109375" style="13" customWidth="1"/>
    <col min="7" max="7" width="4.85546875" style="13" bestFit="1" customWidth="1"/>
    <col min="8" max="8" width="6.42578125" style="12" bestFit="1" customWidth="1"/>
    <col min="9" max="9" width="1" style="12" customWidth="1"/>
    <col min="10" max="10" width="11.85546875" style="32" customWidth="1"/>
    <col min="11" max="11" width="11.28515625" style="31" bestFit="1" customWidth="1"/>
    <col min="12" max="12" width="9.5703125" style="13" bestFit="1" customWidth="1"/>
    <col min="13" max="13" width="10" style="13" customWidth="1"/>
    <col min="14" max="14" width="7.7109375" style="13" customWidth="1"/>
    <col min="15" max="15" width="4.85546875" style="13" bestFit="1" customWidth="1"/>
    <col min="16" max="16" width="6.42578125" style="12" bestFit="1" customWidth="1"/>
    <col min="17" max="17" width="1.28515625" style="12" customWidth="1"/>
    <col min="18" max="18" width="11.28515625" style="32" customWidth="1"/>
    <col min="19" max="19" width="11.42578125" style="31" customWidth="1"/>
    <col min="20" max="20" width="11.28515625" style="13" customWidth="1"/>
    <col min="21" max="21" width="9.85546875" style="13" customWidth="1"/>
    <col min="22" max="22" width="9" style="13" customWidth="1"/>
    <col min="23" max="23" width="6" style="13" customWidth="1"/>
    <col min="24" max="24" width="6.42578125" style="12" bestFit="1" customWidth="1"/>
    <col min="25" max="25" width="0.85546875" style="12" customWidth="1"/>
    <col min="26" max="26" width="10" style="32" bestFit="1" customWidth="1"/>
    <col min="27" max="27" width="11.28515625" style="31" bestFit="1" customWidth="1"/>
    <col min="28" max="28" width="9.5703125" style="13" bestFit="1" customWidth="1"/>
    <col min="29" max="29" width="10.42578125" style="13" bestFit="1" customWidth="1"/>
    <col min="30" max="30" width="6.5703125" style="13" bestFit="1" customWidth="1"/>
    <col min="31" max="31" width="4.85546875" style="13" bestFit="1" customWidth="1"/>
    <col min="32" max="32" width="8.28515625" style="12" customWidth="1"/>
    <col min="33" max="33" width="1.140625" style="12" customWidth="1"/>
    <col min="34" max="34" width="11.28515625" style="32" customWidth="1"/>
    <col min="35" max="35" width="9.5703125" style="31" customWidth="1"/>
    <col min="36" max="36" width="11.5703125" style="13" customWidth="1"/>
    <col min="37" max="37" width="10" style="13" customWidth="1"/>
    <col min="38" max="38" width="10.140625" style="13" customWidth="1"/>
    <col min="39" max="39" width="10" style="13" customWidth="1"/>
    <col min="40" max="40" width="8" style="12" customWidth="1"/>
    <col min="41" max="41" width="1.28515625" style="12" customWidth="1"/>
    <col min="42" max="42" width="9.28515625" style="10" customWidth="1"/>
    <col min="43" max="43" width="9.7109375" style="10" customWidth="1"/>
    <col min="44" max="44" width="8.5703125" style="10" customWidth="1"/>
    <col min="45" max="45" width="8.7109375" style="10" customWidth="1"/>
    <col min="46" max="46" width="7.85546875" style="10" customWidth="1"/>
    <col min="47" max="47" width="8.5703125" style="10" customWidth="1"/>
    <col min="48" max="48" width="9.5703125" style="10" customWidth="1"/>
    <col min="49" max="50" width="6.42578125" style="10" customWidth="1"/>
    <col min="51" max="16384" width="9.140625" style="10"/>
  </cols>
  <sheetData>
    <row r="1" spans="1:41" s="9" customFormat="1">
      <c r="A1" s="28"/>
      <c r="B1" s="20"/>
      <c r="C1" s="75" t="str">
        <f>CourseList!B6&amp;" ("&amp;CourseList!C6&amp;")"</f>
        <v>PGD-211 (DBMS and Database Programming)</v>
      </c>
      <c r="D1" s="75"/>
      <c r="E1" s="75"/>
      <c r="F1" s="75"/>
      <c r="G1" s="75"/>
      <c r="H1" s="75"/>
      <c r="I1" s="65"/>
      <c r="J1" s="20"/>
      <c r="K1" s="75" t="str">
        <f>CourseList!B7&amp;" ("&amp;CourseList!C7&amp;")"</f>
        <v>PGD-213 (Data Structure)</v>
      </c>
      <c r="L1" s="75"/>
      <c r="M1" s="75"/>
      <c r="N1" s="75"/>
      <c r="O1" s="75"/>
      <c r="P1" s="75"/>
      <c r="Q1" s="65"/>
      <c r="R1" s="20"/>
      <c r="S1" s="75" t="str">
        <f>CourseList!B8&amp;" ("&amp;CourseList!C8&amp;")"</f>
        <v>PGD-215 (Object Oriented Programming)</v>
      </c>
      <c r="T1" s="75"/>
      <c r="U1" s="75"/>
      <c r="V1" s="75"/>
      <c r="W1" s="75"/>
      <c r="X1" s="75"/>
      <c r="Y1" s="65"/>
      <c r="Z1" s="20"/>
      <c r="AA1" s="75" t="str">
        <f>CourseList!B9&amp;" ("&amp;CourseList!C9&amp;")"</f>
        <v>PGD-217 (Management Information System)</v>
      </c>
      <c r="AB1" s="75"/>
      <c r="AC1" s="75"/>
      <c r="AD1" s="75"/>
      <c r="AE1" s="75"/>
      <c r="AF1" s="75"/>
      <c r="AG1" s="29"/>
      <c r="AO1" s="65"/>
    </row>
    <row r="2" spans="1:41" s="9" customFormat="1">
      <c r="A2" s="28" t="s">
        <v>0</v>
      </c>
      <c r="B2" s="20" t="s">
        <v>35</v>
      </c>
      <c r="C2" s="28" t="s">
        <v>19</v>
      </c>
      <c r="D2" s="30" t="s">
        <v>20</v>
      </c>
      <c r="E2" s="30" t="s">
        <v>73</v>
      </c>
      <c r="F2" s="30" t="s">
        <v>21</v>
      </c>
      <c r="G2" s="30" t="s">
        <v>22</v>
      </c>
      <c r="H2" s="19" t="s">
        <v>23</v>
      </c>
      <c r="I2" s="65"/>
      <c r="J2" s="20" t="s">
        <v>35</v>
      </c>
      <c r="K2" s="28" t="s">
        <v>19</v>
      </c>
      <c r="L2" s="30" t="s">
        <v>20</v>
      </c>
      <c r="M2" s="30" t="s">
        <v>73</v>
      </c>
      <c r="N2" s="30" t="s">
        <v>21</v>
      </c>
      <c r="O2" s="30" t="s">
        <v>22</v>
      </c>
      <c r="P2" s="19" t="s">
        <v>23</v>
      </c>
      <c r="Q2" s="65"/>
      <c r="R2" s="20" t="s">
        <v>35</v>
      </c>
      <c r="S2" s="28" t="s">
        <v>19</v>
      </c>
      <c r="T2" s="30" t="s">
        <v>20</v>
      </c>
      <c r="U2" s="30" t="s">
        <v>73</v>
      </c>
      <c r="V2" s="30" t="s">
        <v>21</v>
      </c>
      <c r="W2" s="30" t="s">
        <v>22</v>
      </c>
      <c r="X2" s="19" t="s">
        <v>23</v>
      </c>
      <c r="Y2" s="65"/>
      <c r="Z2" s="20" t="s">
        <v>35</v>
      </c>
      <c r="AA2" s="28" t="s">
        <v>19</v>
      </c>
      <c r="AB2" s="30" t="s">
        <v>20</v>
      </c>
      <c r="AC2" s="30" t="s">
        <v>73</v>
      </c>
      <c r="AD2" s="30" t="s">
        <v>21</v>
      </c>
      <c r="AE2" s="30" t="s">
        <v>22</v>
      </c>
      <c r="AF2" s="19" t="s">
        <v>23</v>
      </c>
      <c r="AG2" s="29"/>
      <c r="AO2" s="65"/>
    </row>
    <row r="3" spans="1:41" s="9" customFormat="1">
      <c r="A3" s="28"/>
      <c r="B3" s="20"/>
      <c r="C3" s="28">
        <v>10</v>
      </c>
      <c r="D3" s="30">
        <v>20</v>
      </c>
      <c r="E3" s="30">
        <v>70</v>
      </c>
      <c r="F3" s="30">
        <v>100</v>
      </c>
      <c r="G3" s="30"/>
      <c r="H3" s="19" t="s">
        <v>24</v>
      </c>
      <c r="I3" s="65"/>
      <c r="J3" s="20"/>
      <c r="K3" s="28">
        <v>10</v>
      </c>
      <c r="L3" s="30">
        <v>20</v>
      </c>
      <c r="M3" s="30">
        <v>70</v>
      </c>
      <c r="N3" s="30">
        <v>100</v>
      </c>
      <c r="O3" s="30"/>
      <c r="P3" s="19" t="s">
        <v>24</v>
      </c>
      <c r="Q3" s="65"/>
      <c r="R3" s="20"/>
      <c r="S3" s="28">
        <v>10</v>
      </c>
      <c r="T3" s="30">
        <v>20</v>
      </c>
      <c r="U3" s="30">
        <v>70</v>
      </c>
      <c r="V3" s="30">
        <v>100</v>
      </c>
      <c r="W3" s="30"/>
      <c r="X3" s="19" t="s">
        <v>24</v>
      </c>
      <c r="Y3" s="65"/>
      <c r="Z3" s="20"/>
      <c r="AA3" s="28">
        <v>10</v>
      </c>
      <c r="AB3" s="30">
        <v>20</v>
      </c>
      <c r="AC3" s="30">
        <v>70</v>
      </c>
      <c r="AD3" s="30">
        <v>100</v>
      </c>
      <c r="AE3" s="30"/>
      <c r="AF3" s="19" t="s">
        <v>24</v>
      </c>
      <c r="AG3" s="29"/>
      <c r="AO3" s="65"/>
    </row>
    <row r="4" spans="1:41">
      <c r="A4" s="24">
        <v>1</v>
      </c>
      <c r="B4" s="21">
        <f>IF(StudentList!B2="","",StudentList!B2)</f>
        <v>140931001</v>
      </c>
      <c r="C4" s="25"/>
      <c r="D4" s="25"/>
      <c r="E4" s="25"/>
      <c r="F4" s="25">
        <f>SUM(C4:E4)</f>
        <v>0</v>
      </c>
      <c r="G4" s="25">
        <f>LOOKUP(F4,{0,40,45,50,55,60,65,70,75,80,101},{0,2,2.25,2.5,2.75,3,3.25,3.5,3.75,4,"Invalid Entry"})</f>
        <v>0</v>
      </c>
      <c r="H4" s="4" t="str">
        <f>LOOKUP(F4,{0,40,45,50,55,60,65,70,75,80,101},{"F","D","C","C+","B-","B","B+","A-","A","A+","Invalid Entry"})</f>
        <v>F</v>
      </c>
      <c r="I4" s="66"/>
      <c r="J4" s="21">
        <f>IF(StudentList!B2="","",StudentList!B2)</f>
        <v>140931001</v>
      </c>
      <c r="K4" s="24">
        <v>9</v>
      </c>
      <c r="L4" s="25">
        <v>17</v>
      </c>
      <c r="M4" s="25">
        <v>50</v>
      </c>
      <c r="N4" s="25">
        <f>SUM(K4:M4)</f>
        <v>76</v>
      </c>
      <c r="O4" s="25">
        <f>LOOKUP(N4,{0,40,45,50,55,60,65,70,75,80,101},{0,2,2.25,2.5,2.75,3,3.25,3.5,3.75,4,"Invalid Entry"})</f>
        <v>3.75</v>
      </c>
      <c r="P4" s="4" t="str">
        <f>LOOKUP(N4,{0,40,45,50,55,60,65,70,75,80,101},{"F","D","C","C+","B-","B","B+","A-","A","A+","Invalid Entry"})</f>
        <v>A</v>
      </c>
      <c r="Q4" s="66"/>
      <c r="R4" s="21">
        <f>IF(StudentList!B2="","",StudentList!B2)</f>
        <v>140931001</v>
      </c>
      <c r="S4" s="24"/>
      <c r="T4" s="25"/>
      <c r="U4" s="25"/>
      <c r="V4" s="25">
        <f>SUM(S4:U4)</f>
        <v>0</v>
      </c>
      <c r="W4" s="25">
        <f>LOOKUP(V4,{0,40,45,50,55,60,65,70,75,80,101},{0,2,2.25,2.5,2.75,3,3.25,3.5,3.75,4,"Invalid Entry"})</f>
        <v>0</v>
      </c>
      <c r="X4" s="4" t="str">
        <f>LOOKUP(V4,{0,40,45,50,55,60,65,70,75,80,101},{"F","D","C","C+","B-","B","B+","A-","A","A+","Invalid Entry"})</f>
        <v>F</v>
      </c>
      <c r="Y4" s="66"/>
      <c r="Z4" s="21">
        <f>IF(StudentList!B2="","",StudentList!B2)</f>
        <v>140931001</v>
      </c>
      <c r="AA4" s="24"/>
      <c r="AB4" s="25"/>
      <c r="AC4" s="25"/>
      <c r="AD4" s="25">
        <f>SUM(AA4:AC4)</f>
        <v>0</v>
      </c>
      <c r="AE4" s="25">
        <f>LOOKUP(AD4,{0,40,45,50,55,60,65,70,75,80,101},{0,2,2.25,2.5,2.75,3,3.25,3.5,3.75,4,"Invalid Entry"})</f>
        <v>0</v>
      </c>
      <c r="AF4" s="4" t="str">
        <f>LOOKUP(AD4,{0,40,45,50,55,60,65,70,75,80,101},{"F","D","C","C+","B-","B","B+","A-","A","A+","Invalid Entry"})</f>
        <v>F</v>
      </c>
      <c r="AG4" s="27"/>
      <c r="AO4" s="66"/>
    </row>
    <row r="5" spans="1:41">
      <c r="A5" s="24">
        <v>2</v>
      </c>
      <c r="B5" s="21">
        <f>IF(StudentList!B3="","",StudentList!B3)</f>
        <v>140931002</v>
      </c>
      <c r="C5" s="25"/>
      <c r="D5" s="25"/>
      <c r="E5" s="25"/>
      <c r="F5" s="25">
        <f t="shared" ref="F5:F46" si="0">SUM(C5:E5)</f>
        <v>0</v>
      </c>
      <c r="G5" s="25">
        <f>LOOKUP(F5,{0,40,45,50,55,60,65,70,75,80,101},{0,2,2.25,2.5,2.75,3,3.25,3.5,3.75,4,"Invalid Entry"})</f>
        <v>0</v>
      </c>
      <c r="H5" s="4" t="str">
        <f>LOOKUP(F5,{0,40,45,50,55,60,65,70,75,80,101},{"F","D","C","C+","B-","B","B+","A-","A","A+","Invalid Entry"})</f>
        <v>F</v>
      </c>
      <c r="I5" s="66"/>
      <c r="J5" s="21">
        <f>IF(StudentList!B3="","",StudentList!B3)</f>
        <v>140931002</v>
      </c>
      <c r="K5" s="24"/>
      <c r="L5" s="25"/>
      <c r="M5" s="25"/>
      <c r="N5" s="25">
        <f t="shared" ref="N5:N46" si="1">SUM(K5:M5)</f>
        <v>0</v>
      </c>
      <c r="O5" s="25">
        <f>LOOKUP(N5,{0,40,45,50,55,60,65,70,75,80,101},{0,2,2.25,2.5,2.75,3,3.25,3.5,3.75,4,"Invalid Entry"})</f>
        <v>0</v>
      </c>
      <c r="P5" s="4" t="str">
        <f>LOOKUP(N5,{0,40,45,50,55,60,65,70,75,80,101},{"F","D","C","C+","B-","B","B+","A-","A","A+","Invalid Entry"})</f>
        <v>F</v>
      </c>
      <c r="Q5" s="66"/>
      <c r="R5" s="21">
        <f>IF(StudentList!B3="","",StudentList!B3)</f>
        <v>140931002</v>
      </c>
      <c r="S5" s="24"/>
      <c r="T5" s="25"/>
      <c r="U5" s="25"/>
      <c r="V5" s="25">
        <f t="shared" ref="V5:V46" si="2">SUM(S5:U5)</f>
        <v>0</v>
      </c>
      <c r="W5" s="25">
        <f>LOOKUP(V5,{0,40,45,50,55,60,65,70,75,80,101},{0,2,2.25,2.5,2.75,3,3.25,3.5,3.75,4,"Invalid Entry"})</f>
        <v>0</v>
      </c>
      <c r="X5" s="4" t="str">
        <f>LOOKUP(V5,{0,40,45,50,55,60,65,70,75,80,101},{"F","D","C","C+","B-","B","B+","A-","A","A+","Invalid Entry"})</f>
        <v>F</v>
      </c>
      <c r="Y5" s="66"/>
      <c r="Z5" s="21">
        <f>IF(StudentList!B3="","",StudentList!B3)</f>
        <v>140931002</v>
      </c>
      <c r="AA5" s="24"/>
      <c r="AB5" s="25"/>
      <c r="AC5" s="25"/>
      <c r="AD5" s="25">
        <f t="shared" ref="AD5:AD46" si="3">SUM(AA5:AC5)</f>
        <v>0</v>
      </c>
      <c r="AE5" s="25">
        <f>LOOKUP(AD5,{0,40,45,50,55,60,65,70,75,80,101},{0,2,2.25,2.5,2.75,3,3.25,3.5,3.75,4,"Invalid Entry"})</f>
        <v>0</v>
      </c>
      <c r="AF5" s="4" t="str">
        <f>LOOKUP(AD5,{0,40,45,50,55,60,65,70,75,80,101},{"F","D","C","C+","B-","B","B+","A-","A","A+","Invalid Entry"})</f>
        <v>F</v>
      </c>
      <c r="AG5" s="27"/>
      <c r="AO5" s="66"/>
    </row>
    <row r="6" spans="1:41">
      <c r="A6" s="24">
        <v>3</v>
      </c>
      <c r="B6" s="21">
        <f>IF(StudentList!B4="","",StudentList!B4)</f>
        <v>140931003</v>
      </c>
      <c r="C6" s="25"/>
      <c r="D6" s="25"/>
      <c r="E6" s="25"/>
      <c r="F6" s="25">
        <f t="shared" si="0"/>
        <v>0</v>
      </c>
      <c r="G6" s="25">
        <f>LOOKUP(F6,{0,40,45,50,55,60,65,70,75,80,101},{0,2,2.25,2.5,2.75,3,3.25,3.5,3.75,4,"Invalid Entry"})</f>
        <v>0</v>
      </c>
      <c r="H6" s="4" t="str">
        <f>LOOKUP(F6,{0,40,45,50,55,60,65,70,75,80,101},{"F","D","C","C+","B-","B","B+","A-","A","A+","Invalid Entry"})</f>
        <v>F</v>
      </c>
      <c r="I6" s="66"/>
      <c r="J6" s="21">
        <f>IF(StudentList!B4="","",StudentList!B4)</f>
        <v>140931003</v>
      </c>
      <c r="K6" s="24"/>
      <c r="L6" s="25"/>
      <c r="M6" s="25"/>
      <c r="N6" s="25">
        <f t="shared" si="1"/>
        <v>0</v>
      </c>
      <c r="O6" s="25">
        <f>LOOKUP(N6,{0,40,45,50,55,60,65,70,75,80,101},{0,2,2.25,2.5,2.75,3,3.25,3.5,3.75,4,"Invalid Entry"})</f>
        <v>0</v>
      </c>
      <c r="P6" s="4" t="str">
        <f>LOOKUP(N6,{0,40,45,50,55,60,65,70,75,80,101},{"F","D","C","C+","B-","B","B+","A-","A","A+","Invalid Entry"})</f>
        <v>F</v>
      </c>
      <c r="Q6" s="66"/>
      <c r="R6" s="21">
        <f>IF(StudentList!B4="","",StudentList!B4)</f>
        <v>140931003</v>
      </c>
      <c r="S6" s="24"/>
      <c r="T6" s="25"/>
      <c r="U6" s="25"/>
      <c r="V6" s="25">
        <f t="shared" si="2"/>
        <v>0</v>
      </c>
      <c r="W6" s="25">
        <f>LOOKUP(V6,{0,40,45,50,55,60,65,70,75,80,101},{0,2,2.25,2.5,2.75,3,3.25,3.5,3.75,4,"Invalid Entry"})</f>
        <v>0</v>
      </c>
      <c r="X6" s="4" t="str">
        <f>LOOKUP(V6,{0,40,45,50,55,60,65,70,75,80,101},{"F","D","C","C+","B-","B","B+","A-","A","A+","Invalid Entry"})</f>
        <v>F</v>
      </c>
      <c r="Y6" s="66"/>
      <c r="Z6" s="21">
        <f>IF(StudentList!B4="","",StudentList!B4)</f>
        <v>140931003</v>
      </c>
      <c r="AA6" s="24"/>
      <c r="AB6" s="25"/>
      <c r="AC6" s="25"/>
      <c r="AD6" s="25">
        <f t="shared" si="3"/>
        <v>0</v>
      </c>
      <c r="AE6" s="25">
        <f>LOOKUP(AD6,{0,40,45,50,55,60,65,70,75,80,101},{0,2,2.25,2.5,2.75,3,3.25,3.5,3.75,4,"Invalid Entry"})</f>
        <v>0</v>
      </c>
      <c r="AF6" s="4" t="str">
        <f>LOOKUP(AD6,{0,40,45,50,55,60,65,70,75,80,101},{"F","D","C","C+","B-","B","B+","A-","A","A+","Invalid Entry"})</f>
        <v>F</v>
      </c>
      <c r="AG6" s="27"/>
      <c r="AO6" s="66"/>
    </row>
    <row r="7" spans="1:41">
      <c r="A7" s="24">
        <v>4</v>
      </c>
      <c r="B7" s="21">
        <f>IF(StudentList!B5="","",StudentList!B5)</f>
        <v>140931004</v>
      </c>
      <c r="C7" s="25"/>
      <c r="D7" s="25"/>
      <c r="E7" s="25"/>
      <c r="F7" s="25">
        <f t="shared" si="0"/>
        <v>0</v>
      </c>
      <c r="G7" s="25">
        <f>LOOKUP(F7,{0,40,45,50,55,60,65,70,75,80,101},{0,2,2.25,2.5,2.75,3,3.25,3.5,3.75,4,"Invalid Entry"})</f>
        <v>0</v>
      </c>
      <c r="H7" s="4" t="str">
        <f>LOOKUP(F7,{0,40,45,50,55,60,65,70,75,80,101},{"F","D","C","C+","B-","B","B+","A-","A","A+","Invalid Entry"})</f>
        <v>F</v>
      </c>
      <c r="I7" s="66"/>
      <c r="J7" s="21">
        <f>IF(StudentList!B5="","",StudentList!B5)</f>
        <v>140931004</v>
      </c>
      <c r="K7" s="24"/>
      <c r="L7" s="25"/>
      <c r="M7" s="25"/>
      <c r="N7" s="25">
        <f t="shared" si="1"/>
        <v>0</v>
      </c>
      <c r="O7" s="25">
        <f>LOOKUP(N7,{0,40,45,50,55,60,65,70,75,80,101},{0,2,2.25,2.5,2.75,3,3.25,3.5,3.75,4,"Invalid Entry"})</f>
        <v>0</v>
      </c>
      <c r="P7" s="4" t="str">
        <f>LOOKUP(N7,{0,40,45,50,55,60,65,70,75,80,101},{"F","D","C","C+","B-","B","B+","A-","A","A+","Invalid Entry"})</f>
        <v>F</v>
      </c>
      <c r="Q7" s="66"/>
      <c r="R7" s="21">
        <f>IF(StudentList!B5="","",StudentList!B5)</f>
        <v>140931004</v>
      </c>
      <c r="S7" s="24"/>
      <c r="T7" s="25"/>
      <c r="U7" s="25"/>
      <c r="V7" s="25">
        <f t="shared" si="2"/>
        <v>0</v>
      </c>
      <c r="W7" s="25">
        <f>LOOKUP(V7,{0,40,45,50,55,60,65,70,75,80,101},{0,2,2.25,2.5,2.75,3,3.25,3.5,3.75,4,"Invalid Entry"})</f>
        <v>0</v>
      </c>
      <c r="X7" s="4" t="str">
        <f>LOOKUP(V7,{0,40,45,50,55,60,65,70,75,80,101},{"F","D","C","C+","B-","B","B+","A-","A","A+","Invalid Entry"})</f>
        <v>F</v>
      </c>
      <c r="Y7" s="66"/>
      <c r="Z7" s="21">
        <f>IF(StudentList!B5="","",StudentList!B5)</f>
        <v>140931004</v>
      </c>
      <c r="AA7" s="24"/>
      <c r="AB7" s="25"/>
      <c r="AC7" s="25"/>
      <c r="AD7" s="25">
        <f t="shared" si="3"/>
        <v>0</v>
      </c>
      <c r="AE7" s="25">
        <f>LOOKUP(AD7,{0,40,45,50,55,60,65,70,75,80,101},{0,2,2.25,2.5,2.75,3,3.25,3.5,3.75,4,"Invalid Entry"})</f>
        <v>0</v>
      </c>
      <c r="AF7" s="4" t="str">
        <f>LOOKUP(AD7,{0,40,45,50,55,60,65,70,75,80,101},{"F","D","C","C+","B-","B","B+","A-","A","A+","Invalid Entry"})</f>
        <v>F</v>
      </c>
      <c r="AG7" s="27"/>
      <c r="AO7" s="66"/>
    </row>
    <row r="8" spans="1:41">
      <c r="A8" s="24">
        <v>5</v>
      </c>
      <c r="B8" s="21">
        <f>IF(StudentList!B6="","",StudentList!B6)</f>
        <v>140931005</v>
      </c>
      <c r="C8" s="25"/>
      <c r="D8" s="25"/>
      <c r="E8" s="25"/>
      <c r="F8" s="25">
        <f t="shared" si="0"/>
        <v>0</v>
      </c>
      <c r="G8" s="25">
        <f>LOOKUP(F8,{0,40,45,50,55,60,65,70,75,80,101},{0,2,2.25,2.5,2.75,3,3.25,3.5,3.75,4,"Invalid Entry"})</f>
        <v>0</v>
      </c>
      <c r="H8" s="4" t="str">
        <f>LOOKUP(F8,{0,40,45,50,55,60,65,70,75,80,101},{"F","D","C","C+","B-","B","B+","A-","A","A+","Invalid Entry"})</f>
        <v>F</v>
      </c>
      <c r="I8" s="66"/>
      <c r="J8" s="21">
        <f>IF(StudentList!B6="","",StudentList!B6)</f>
        <v>140931005</v>
      </c>
      <c r="K8" s="24"/>
      <c r="L8" s="25"/>
      <c r="M8" s="25"/>
      <c r="N8" s="25">
        <f t="shared" si="1"/>
        <v>0</v>
      </c>
      <c r="O8" s="25">
        <f>LOOKUP(N8,{0,40,45,50,55,60,65,70,75,80,101},{0,2,2.25,2.5,2.75,3,3.25,3.5,3.75,4,"Invalid Entry"})</f>
        <v>0</v>
      </c>
      <c r="P8" s="4" t="str">
        <f>LOOKUP(N8,{0,40,45,50,55,60,65,70,75,80,101},{"F","D","C","C+","B-","B","B+","A-","A","A+","Invalid Entry"})</f>
        <v>F</v>
      </c>
      <c r="Q8" s="66"/>
      <c r="R8" s="21">
        <f>IF(StudentList!B6="","",StudentList!B6)</f>
        <v>140931005</v>
      </c>
      <c r="S8" s="24"/>
      <c r="T8" s="25"/>
      <c r="U8" s="25"/>
      <c r="V8" s="25">
        <f t="shared" si="2"/>
        <v>0</v>
      </c>
      <c r="W8" s="25">
        <f>LOOKUP(V8,{0,40,45,50,55,60,65,70,75,80,101},{0,2,2.25,2.5,2.75,3,3.25,3.5,3.75,4,"Invalid Entry"})</f>
        <v>0</v>
      </c>
      <c r="X8" s="4" t="str">
        <f>LOOKUP(V8,{0,40,45,50,55,60,65,70,75,80,101},{"F","D","C","C+","B-","B","B+","A-","A","A+","Invalid Entry"})</f>
        <v>F</v>
      </c>
      <c r="Y8" s="66"/>
      <c r="Z8" s="21">
        <f>IF(StudentList!B6="","",StudentList!B6)</f>
        <v>140931005</v>
      </c>
      <c r="AA8" s="24"/>
      <c r="AB8" s="25"/>
      <c r="AC8" s="25"/>
      <c r="AD8" s="25">
        <f t="shared" si="3"/>
        <v>0</v>
      </c>
      <c r="AE8" s="25">
        <f>LOOKUP(AD8,{0,40,45,50,55,60,65,70,75,80,101},{0,2,2.25,2.5,2.75,3,3.25,3.5,3.75,4,"Invalid Entry"})</f>
        <v>0</v>
      </c>
      <c r="AF8" s="4" t="str">
        <f>LOOKUP(AD8,{0,40,45,50,55,60,65,70,75,80,101},{"F","D","C","C+","B-","B","B+","A-","A","A+","Invalid Entry"})</f>
        <v>F</v>
      </c>
      <c r="AG8" s="27"/>
      <c r="AO8" s="66"/>
    </row>
    <row r="9" spans="1:41">
      <c r="A9" s="24">
        <v>6</v>
      </c>
      <c r="B9" s="21">
        <f>IF(StudentList!B7="","",StudentList!B7)</f>
        <v>140931006</v>
      </c>
      <c r="C9" s="25"/>
      <c r="D9" s="25"/>
      <c r="E9" s="25"/>
      <c r="F9" s="25">
        <f t="shared" si="0"/>
        <v>0</v>
      </c>
      <c r="G9" s="25">
        <f>LOOKUP(F9,{0,40,45,50,55,60,65,70,75,80,101},{0,2,2.25,2.5,2.75,3,3.25,3.5,3.75,4,"Invalid Entry"})</f>
        <v>0</v>
      </c>
      <c r="H9" s="4" t="str">
        <f>LOOKUP(F9,{0,40,45,50,55,60,65,70,75,80,101},{"F","D","C","C+","B-","B","B+","A-","A","A+","Invalid Entry"})</f>
        <v>F</v>
      </c>
      <c r="I9" s="66"/>
      <c r="J9" s="21">
        <f>IF(StudentList!B7="","",StudentList!B7)</f>
        <v>140931006</v>
      </c>
      <c r="K9" s="24"/>
      <c r="L9" s="25"/>
      <c r="M9" s="25"/>
      <c r="N9" s="25">
        <f t="shared" si="1"/>
        <v>0</v>
      </c>
      <c r="O9" s="25">
        <f>LOOKUP(N9,{0,40,45,50,55,60,65,70,75,80,101},{0,2,2.25,2.5,2.75,3,3.25,3.5,3.75,4,"Invalid Entry"})</f>
        <v>0</v>
      </c>
      <c r="P9" s="4" t="str">
        <f>LOOKUP(N9,{0,40,45,50,55,60,65,70,75,80,101},{"F","D","C","C+","B-","B","B+","A-","A","A+","Invalid Entry"})</f>
        <v>F</v>
      </c>
      <c r="Q9" s="66"/>
      <c r="R9" s="21">
        <f>IF(StudentList!B7="","",StudentList!B7)</f>
        <v>140931006</v>
      </c>
      <c r="S9" s="24"/>
      <c r="T9" s="25"/>
      <c r="U9" s="25"/>
      <c r="V9" s="25">
        <f t="shared" si="2"/>
        <v>0</v>
      </c>
      <c r="W9" s="25">
        <f>LOOKUP(V9,{0,40,45,50,55,60,65,70,75,80,101},{0,2,2.25,2.5,2.75,3,3.25,3.5,3.75,4,"Invalid Entry"})</f>
        <v>0</v>
      </c>
      <c r="X9" s="4" t="str">
        <f>LOOKUP(V9,{0,40,45,50,55,60,65,70,75,80,101},{"F","D","C","C+","B-","B","B+","A-","A","A+","Invalid Entry"})</f>
        <v>F</v>
      </c>
      <c r="Y9" s="66"/>
      <c r="Z9" s="21">
        <f>IF(StudentList!B7="","",StudentList!B7)</f>
        <v>140931006</v>
      </c>
      <c r="AA9" s="24"/>
      <c r="AB9" s="25"/>
      <c r="AC9" s="25"/>
      <c r="AD9" s="25">
        <f t="shared" si="3"/>
        <v>0</v>
      </c>
      <c r="AE9" s="25">
        <f>LOOKUP(AD9,{0,40,45,50,55,60,65,70,75,80,101},{0,2,2.25,2.5,2.75,3,3.25,3.5,3.75,4,"Invalid Entry"})</f>
        <v>0</v>
      </c>
      <c r="AF9" s="4" t="str">
        <f>LOOKUP(AD9,{0,40,45,50,55,60,65,70,75,80,101},{"F","D","C","C+","B-","B","B+","A-","A","A+","Invalid Entry"})</f>
        <v>F</v>
      </c>
      <c r="AG9" s="27"/>
      <c r="AO9" s="66"/>
    </row>
    <row r="10" spans="1:41">
      <c r="A10" s="24">
        <v>7</v>
      </c>
      <c r="B10" s="21">
        <f>IF(StudentList!B8="","",StudentList!B8)</f>
        <v>140931007</v>
      </c>
      <c r="C10" s="25"/>
      <c r="D10" s="25"/>
      <c r="E10" s="25"/>
      <c r="F10" s="25">
        <f t="shared" si="0"/>
        <v>0</v>
      </c>
      <c r="G10" s="25">
        <f>LOOKUP(F10,{0,40,45,50,55,60,65,70,75,80,101},{0,2,2.25,2.5,2.75,3,3.25,3.5,3.75,4,"Invalid Entry"})</f>
        <v>0</v>
      </c>
      <c r="H10" s="4" t="str">
        <f>LOOKUP(F10,{0,40,45,50,55,60,65,70,75,80,101},{"F","D","C","C+","B-","B","B+","A-","A","A+","Invalid Entry"})</f>
        <v>F</v>
      </c>
      <c r="I10" s="66"/>
      <c r="J10" s="21">
        <f>IF(StudentList!B8="","",StudentList!B8)</f>
        <v>140931007</v>
      </c>
      <c r="K10" s="24"/>
      <c r="L10" s="25"/>
      <c r="M10" s="25"/>
      <c r="N10" s="25">
        <f t="shared" si="1"/>
        <v>0</v>
      </c>
      <c r="O10" s="25">
        <f>LOOKUP(N10,{0,40,45,50,55,60,65,70,75,80,101},{0,2,2.25,2.5,2.75,3,3.25,3.5,3.75,4,"Invalid Entry"})</f>
        <v>0</v>
      </c>
      <c r="P10" s="4" t="str">
        <f>LOOKUP(N10,{0,40,45,50,55,60,65,70,75,80,101},{"F","D","C","C+","B-","B","B+","A-","A","A+","Invalid Entry"})</f>
        <v>F</v>
      </c>
      <c r="Q10" s="66"/>
      <c r="R10" s="21">
        <f>IF(StudentList!B8="","",StudentList!B8)</f>
        <v>140931007</v>
      </c>
      <c r="S10" s="24"/>
      <c r="T10" s="25"/>
      <c r="U10" s="25"/>
      <c r="V10" s="25">
        <f t="shared" si="2"/>
        <v>0</v>
      </c>
      <c r="W10" s="25">
        <f>LOOKUP(V10,{0,40,45,50,55,60,65,70,75,80,101},{0,2,2.25,2.5,2.75,3,3.25,3.5,3.75,4,"Invalid Entry"})</f>
        <v>0</v>
      </c>
      <c r="X10" s="4" t="str">
        <f>LOOKUP(V10,{0,40,45,50,55,60,65,70,75,80,101},{"F","D","C","C+","B-","B","B+","A-","A","A+","Invalid Entry"})</f>
        <v>F</v>
      </c>
      <c r="Y10" s="66"/>
      <c r="Z10" s="21">
        <f>IF(StudentList!B8="","",StudentList!B8)</f>
        <v>140931007</v>
      </c>
      <c r="AA10" s="24"/>
      <c r="AB10" s="25"/>
      <c r="AC10" s="25"/>
      <c r="AD10" s="25">
        <f t="shared" si="3"/>
        <v>0</v>
      </c>
      <c r="AE10" s="25">
        <f>LOOKUP(AD10,{0,40,45,50,55,60,65,70,75,80,101},{0,2,2.25,2.5,2.75,3,3.25,3.5,3.75,4,"Invalid Entry"})</f>
        <v>0</v>
      </c>
      <c r="AF10" s="4" t="str">
        <f>LOOKUP(AD10,{0,40,45,50,55,60,65,70,75,80,101},{"F","D","C","C+","B-","B","B+","A-","A","A+","Invalid Entry"})</f>
        <v>F</v>
      </c>
      <c r="AG10" s="27"/>
      <c r="AO10" s="66"/>
    </row>
    <row r="11" spans="1:41">
      <c r="A11" s="24">
        <v>8</v>
      </c>
      <c r="B11" s="21">
        <f>IF(StudentList!B9="","",StudentList!B9)</f>
        <v>140931008</v>
      </c>
      <c r="C11" s="25"/>
      <c r="D11" s="25"/>
      <c r="E11" s="25"/>
      <c r="F11" s="25">
        <f t="shared" si="0"/>
        <v>0</v>
      </c>
      <c r="G11" s="25">
        <f>LOOKUP(F11,{0,40,45,50,55,60,65,70,75,80,101},{0,2,2.25,2.5,2.75,3,3.25,3.5,3.75,4,"Invalid Entry"})</f>
        <v>0</v>
      </c>
      <c r="H11" s="4" t="str">
        <f>LOOKUP(F11,{0,40,45,50,55,60,65,70,75,80,101},{"F","D","C","C+","B-","B","B+","A-","A","A+","Invalid Entry"})</f>
        <v>F</v>
      </c>
      <c r="I11" s="66"/>
      <c r="J11" s="21">
        <f>IF(StudentList!B9="","",StudentList!B9)</f>
        <v>140931008</v>
      </c>
      <c r="K11" s="24"/>
      <c r="L11" s="25"/>
      <c r="M11" s="25"/>
      <c r="N11" s="25">
        <f t="shared" si="1"/>
        <v>0</v>
      </c>
      <c r="O11" s="25">
        <f>LOOKUP(N11,{0,40,45,50,55,60,65,70,75,80,101},{0,2,2.25,2.5,2.75,3,3.25,3.5,3.75,4,"Invalid Entry"})</f>
        <v>0</v>
      </c>
      <c r="P11" s="4" t="str">
        <f>LOOKUP(N11,{0,40,45,50,55,60,65,70,75,80,101},{"F","D","C","C+","B-","B","B+","A-","A","A+","Invalid Entry"})</f>
        <v>F</v>
      </c>
      <c r="Q11" s="66"/>
      <c r="R11" s="21">
        <f>IF(StudentList!B9="","",StudentList!B9)</f>
        <v>140931008</v>
      </c>
      <c r="S11" s="24"/>
      <c r="T11" s="25"/>
      <c r="U11" s="25"/>
      <c r="V11" s="25">
        <f t="shared" si="2"/>
        <v>0</v>
      </c>
      <c r="W11" s="25">
        <f>LOOKUP(V11,{0,40,45,50,55,60,65,70,75,80,101},{0,2,2.25,2.5,2.75,3,3.25,3.5,3.75,4,"Invalid Entry"})</f>
        <v>0</v>
      </c>
      <c r="X11" s="4" t="str">
        <f>LOOKUP(V11,{0,40,45,50,55,60,65,70,75,80,101},{"F","D","C","C+","B-","B","B+","A-","A","A+","Invalid Entry"})</f>
        <v>F</v>
      </c>
      <c r="Y11" s="66"/>
      <c r="Z11" s="21">
        <f>IF(StudentList!B9="","",StudentList!B9)</f>
        <v>140931008</v>
      </c>
      <c r="AA11" s="24"/>
      <c r="AB11" s="25"/>
      <c r="AC11" s="25"/>
      <c r="AD11" s="25">
        <f t="shared" si="3"/>
        <v>0</v>
      </c>
      <c r="AE11" s="25">
        <f>LOOKUP(AD11,{0,40,45,50,55,60,65,70,75,80,101},{0,2,2.25,2.5,2.75,3,3.25,3.5,3.75,4,"Invalid Entry"})</f>
        <v>0</v>
      </c>
      <c r="AF11" s="4" t="str">
        <f>LOOKUP(AD11,{0,40,45,50,55,60,65,70,75,80,101},{"F","D","C","C+","B-","B","B+","A-","A","A+","Invalid Entry"})</f>
        <v>F</v>
      </c>
      <c r="AG11" s="27"/>
      <c r="AO11" s="66"/>
    </row>
    <row r="12" spans="1:41">
      <c r="A12" s="24">
        <v>9</v>
      </c>
      <c r="B12" s="21">
        <f>IF(StudentList!B10="","",StudentList!B10)</f>
        <v>140931009</v>
      </c>
      <c r="C12" s="25">
        <v>10</v>
      </c>
      <c r="D12" s="25">
        <v>18</v>
      </c>
      <c r="E12" s="25">
        <v>55</v>
      </c>
      <c r="F12" s="25">
        <f t="shared" si="0"/>
        <v>83</v>
      </c>
      <c r="G12" s="25">
        <f>LOOKUP(F12,{0,40,45,50,55,60,65,70,75,80,101},{0,2,2.25,2.5,2.75,3,3.25,3.5,3.75,4,"Invalid Entry"})</f>
        <v>4</v>
      </c>
      <c r="H12" s="4" t="str">
        <f>LOOKUP(F12,{0,40,45,50,55,60,65,70,75,80,101},{"F","D","C","C+","B-","B","B+","A-","A","A+","Invalid Entry"})</f>
        <v>A+</v>
      </c>
      <c r="I12" s="66"/>
      <c r="J12" s="21">
        <f>IF(StudentList!B10="","",StudentList!B10)</f>
        <v>140931009</v>
      </c>
      <c r="K12" s="24"/>
      <c r="L12" s="25"/>
      <c r="M12" s="25"/>
      <c r="N12" s="25">
        <f t="shared" si="1"/>
        <v>0</v>
      </c>
      <c r="O12" s="25">
        <f>LOOKUP(N12,{0,40,45,50,55,60,65,70,75,80,101},{0,2,2.25,2.5,2.75,3,3.25,3.5,3.75,4,"Invalid Entry"})</f>
        <v>0</v>
      </c>
      <c r="P12" s="4" t="str">
        <f>LOOKUP(N12,{0,40,45,50,55,60,65,70,75,80,101},{"F","D","C","C+","B-","B","B+","A-","A","A+","Invalid Entry"})</f>
        <v>F</v>
      </c>
      <c r="Q12" s="66"/>
      <c r="R12" s="21">
        <f>IF(StudentList!B10="","",StudentList!B10)</f>
        <v>140931009</v>
      </c>
      <c r="S12" s="24"/>
      <c r="T12" s="25"/>
      <c r="U12" s="25"/>
      <c r="V12" s="25">
        <f t="shared" si="2"/>
        <v>0</v>
      </c>
      <c r="W12" s="25">
        <f>LOOKUP(V12,{0,40,45,50,55,60,65,70,75,80,101},{0,2,2.25,2.5,2.75,3,3.25,3.5,3.75,4,"Invalid Entry"})</f>
        <v>0</v>
      </c>
      <c r="X12" s="4" t="str">
        <f>LOOKUP(V12,{0,40,45,50,55,60,65,70,75,80,101},{"F","D","C","C+","B-","B","B+","A-","A","A+","Invalid Entry"})</f>
        <v>F</v>
      </c>
      <c r="Y12" s="66"/>
      <c r="Z12" s="21">
        <f>IF(StudentList!B10="","",StudentList!B10)</f>
        <v>140931009</v>
      </c>
      <c r="AA12" s="24"/>
      <c r="AB12" s="25"/>
      <c r="AC12" s="25"/>
      <c r="AD12" s="25">
        <f t="shared" si="3"/>
        <v>0</v>
      </c>
      <c r="AE12" s="25">
        <f>LOOKUP(AD12,{0,40,45,50,55,60,65,70,75,80,101},{0,2,2.25,2.5,2.75,3,3.25,3.5,3.75,4,"Invalid Entry"})</f>
        <v>0</v>
      </c>
      <c r="AF12" s="4" t="str">
        <f>LOOKUP(AD12,{0,40,45,50,55,60,65,70,75,80,101},{"F","D","C","C+","B-","B","B+","A-","A","A+","Invalid Entry"})</f>
        <v>F</v>
      </c>
      <c r="AG12" s="27"/>
      <c r="AO12" s="66"/>
    </row>
    <row r="13" spans="1:41">
      <c r="A13" s="24">
        <v>10</v>
      </c>
      <c r="B13" s="21">
        <f>IF(StudentList!B11="","",StudentList!B11)</f>
        <v>140931010</v>
      </c>
      <c r="C13" s="25"/>
      <c r="D13" s="25"/>
      <c r="E13" s="25"/>
      <c r="F13" s="25">
        <f t="shared" si="0"/>
        <v>0</v>
      </c>
      <c r="G13" s="25">
        <f>LOOKUP(F13,{0,40,45,50,55,60,65,70,75,80,101},{0,2,2.25,2.5,2.75,3,3.25,3.5,3.75,4,"Invalid Entry"})</f>
        <v>0</v>
      </c>
      <c r="H13" s="4" t="str">
        <f>LOOKUP(F13,{0,40,45,50,55,60,65,70,75,80,101},{"F","D","C","C+","B-","B","B+","A-","A","A+","Invalid Entry"})</f>
        <v>F</v>
      </c>
      <c r="I13" s="66"/>
      <c r="J13" s="21">
        <f>IF(StudentList!B11="","",StudentList!B11)</f>
        <v>140931010</v>
      </c>
      <c r="K13" s="24"/>
      <c r="L13" s="25"/>
      <c r="M13" s="25"/>
      <c r="N13" s="25">
        <f t="shared" si="1"/>
        <v>0</v>
      </c>
      <c r="O13" s="25">
        <f>LOOKUP(N13,{0,40,45,50,55,60,65,70,75,80,101},{0,2,2.25,2.5,2.75,3,3.25,3.5,3.75,4,"Invalid Entry"})</f>
        <v>0</v>
      </c>
      <c r="P13" s="4" t="str">
        <f>LOOKUP(N13,{0,40,45,50,55,60,65,70,75,80,101},{"F","D","C","C+","B-","B","B+","A-","A","A+","Invalid Entry"})</f>
        <v>F</v>
      </c>
      <c r="Q13" s="66"/>
      <c r="R13" s="21">
        <f>IF(StudentList!B11="","",StudentList!B11)</f>
        <v>140931010</v>
      </c>
      <c r="S13" s="24"/>
      <c r="T13" s="25"/>
      <c r="U13" s="25"/>
      <c r="V13" s="25">
        <f t="shared" si="2"/>
        <v>0</v>
      </c>
      <c r="W13" s="25">
        <f>LOOKUP(V13,{0,40,45,50,55,60,65,70,75,80,101},{0,2,2.25,2.5,2.75,3,3.25,3.5,3.75,4,"Invalid Entry"})</f>
        <v>0</v>
      </c>
      <c r="X13" s="4" t="str">
        <f>LOOKUP(V13,{0,40,45,50,55,60,65,70,75,80,101},{"F","D","C","C+","B-","B","B+","A-","A","A+","Invalid Entry"})</f>
        <v>F</v>
      </c>
      <c r="Y13" s="66"/>
      <c r="Z13" s="21">
        <f>IF(StudentList!B11="","",StudentList!B11)</f>
        <v>140931010</v>
      </c>
      <c r="AA13" s="24"/>
      <c r="AB13" s="25"/>
      <c r="AC13" s="25"/>
      <c r="AD13" s="25">
        <f t="shared" si="3"/>
        <v>0</v>
      </c>
      <c r="AE13" s="25">
        <f>LOOKUP(AD13,{0,40,45,50,55,60,65,70,75,80,101},{0,2,2.25,2.5,2.75,3,3.25,3.5,3.75,4,"Invalid Entry"})</f>
        <v>0</v>
      </c>
      <c r="AF13" s="4" t="str">
        <f>LOOKUP(AD13,{0,40,45,50,55,60,65,70,75,80,101},{"F","D","C","C+","B-","B","B+","A-","A","A+","Invalid Entry"})</f>
        <v>F</v>
      </c>
      <c r="AG13" s="27"/>
      <c r="AO13" s="66"/>
    </row>
    <row r="14" spans="1:41">
      <c r="A14" s="24">
        <v>11</v>
      </c>
      <c r="B14" s="21">
        <f>IF(StudentList!B12="","",StudentList!B12)</f>
        <v>140931011</v>
      </c>
      <c r="C14" s="25"/>
      <c r="D14" s="25"/>
      <c r="E14" s="25"/>
      <c r="F14" s="25">
        <f t="shared" si="0"/>
        <v>0</v>
      </c>
      <c r="G14" s="25">
        <f>LOOKUP(F14,{0,40,45,50,55,60,65,70,75,80,101},{0,2,2.25,2.5,2.75,3,3.25,3.5,3.75,4,"Invalid Entry"})</f>
        <v>0</v>
      </c>
      <c r="H14" s="4" t="str">
        <f>LOOKUP(F14,{0,40,45,50,55,60,65,70,75,80,101},{"F","D","C","C+","B-","B","B+","A-","A","A+","Invalid Entry"})</f>
        <v>F</v>
      </c>
      <c r="I14" s="66"/>
      <c r="J14" s="21">
        <f>IF(StudentList!B12="","",StudentList!B12)</f>
        <v>140931011</v>
      </c>
      <c r="K14" s="24"/>
      <c r="L14" s="25"/>
      <c r="M14" s="25"/>
      <c r="N14" s="25">
        <f t="shared" si="1"/>
        <v>0</v>
      </c>
      <c r="O14" s="25">
        <f>LOOKUP(N14,{0,40,45,50,55,60,65,70,75,80,101},{0,2,2.25,2.5,2.75,3,3.25,3.5,3.75,4,"Invalid Entry"})</f>
        <v>0</v>
      </c>
      <c r="P14" s="4" t="str">
        <f>LOOKUP(N14,{0,40,45,50,55,60,65,70,75,80,101},{"F","D","C","C+","B-","B","B+","A-","A","A+","Invalid Entry"})</f>
        <v>F</v>
      </c>
      <c r="Q14" s="66"/>
      <c r="R14" s="21">
        <f>IF(StudentList!B12="","",StudentList!B12)</f>
        <v>140931011</v>
      </c>
      <c r="S14" s="24"/>
      <c r="T14" s="25"/>
      <c r="U14" s="25"/>
      <c r="V14" s="25">
        <f t="shared" si="2"/>
        <v>0</v>
      </c>
      <c r="W14" s="25">
        <f>LOOKUP(V14,{0,40,45,50,55,60,65,70,75,80,101},{0,2,2.25,2.5,2.75,3,3.25,3.5,3.75,4,"Invalid Entry"})</f>
        <v>0</v>
      </c>
      <c r="X14" s="4" t="str">
        <f>LOOKUP(V14,{0,40,45,50,55,60,65,70,75,80,101},{"F","D","C","C+","B-","B","B+","A-","A","A+","Invalid Entry"})</f>
        <v>F</v>
      </c>
      <c r="Y14" s="66"/>
      <c r="Z14" s="21">
        <f>IF(StudentList!B12="","",StudentList!B12)</f>
        <v>140931011</v>
      </c>
      <c r="AA14" s="24"/>
      <c r="AB14" s="25"/>
      <c r="AC14" s="25"/>
      <c r="AD14" s="25">
        <f t="shared" si="3"/>
        <v>0</v>
      </c>
      <c r="AE14" s="25">
        <f>LOOKUP(AD14,{0,40,45,50,55,60,65,70,75,80,101},{0,2,2.25,2.5,2.75,3,3.25,3.5,3.75,4,"Invalid Entry"})</f>
        <v>0</v>
      </c>
      <c r="AF14" s="4" t="str">
        <f>LOOKUP(AD14,{0,40,45,50,55,60,65,70,75,80,101},{"F","D","C","C+","B-","B","B+","A-","A","A+","Invalid Entry"})</f>
        <v>F</v>
      </c>
      <c r="AG14" s="27"/>
      <c r="AO14" s="66"/>
    </row>
    <row r="15" spans="1:41">
      <c r="A15" s="24">
        <v>12</v>
      </c>
      <c r="B15" s="21">
        <f>IF(StudentList!B13="","",StudentList!B13)</f>
        <v>140931012</v>
      </c>
      <c r="C15" s="25"/>
      <c r="D15" s="25"/>
      <c r="E15" s="25"/>
      <c r="F15" s="25">
        <f t="shared" si="0"/>
        <v>0</v>
      </c>
      <c r="G15" s="25">
        <f>LOOKUP(F15,{0,40,45,50,55,60,65,70,75,80,101},{0,2,2.25,2.5,2.75,3,3.25,3.5,3.75,4,"Invalid Entry"})</f>
        <v>0</v>
      </c>
      <c r="H15" s="4" t="str">
        <f>LOOKUP(F15,{0,40,45,50,55,60,65,70,75,80,101},{"F","D","C","C+","B-","B","B+","A-","A","A+","Invalid Entry"})</f>
        <v>F</v>
      </c>
      <c r="I15" s="66"/>
      <c r="J15" s="21">
        <f>IF(StudentList!B13="","",StudentList!B13)</f>
        <v>140931012</v>
      </c>
      <c r="K15" s="24"/>
      <c r="L15" s="25"/>
      <c r="M15" s="25"/>
      <c r="N15" s="25">
        <f t="shared" si="1"/>
        <v>0</v>
      </c>
      <c r="O15" s="25">
        <f>LOOKUP(N15,{0,40,45,50,55,60,65,70,75,80,101},{0,2,2.25,2.5,2.75,3,3.25,3.5,3.75,4,"Invalid Entry"})</f>
        <v>0</v>
      </c>
      <c r="P15" s="4" t="str">
        <f>LOOKUP(N15,{0,40,45,50,55,60,65,70,75,80,101},{"F","D","C","C+","B-","B","B+","A-","A","A+","Invalid Entry"})</f>
        <v>F</v>
      </c>
      <c r="Q15" s="66"/>
      <c r="R15" s="21">
        <f>IF(StudentList!B13="","",StudentList!B13)</f>
        <v>140931012</v>
      </c>
      <c r="S15" s="24"/>
      <c r="T15" s="25"/>
      <c r="U15" s="25"/>
      <c r="V15" s="25">
        <f t="shared" si="2"/>
        <v>0</v>
      </c>
      <c r="W15" s="25">
        <f>LOOKUP(V15,{0,40,45,50,55,60,65,70,75,80,101},{0,2,2.25,2.5,2.75,3,3.25,3.5,3.75,4,"Invalid Entry"})</f>
        <v>0</v>
      </c>
      <c r="X15" s="4" t="str">
        <f>LOOKUP(V15,{0,40,45,50,55,60,65,70,75,80,101},{"F","D","C","C+","B-","B","B+","A-","A","A+","Invalid Entry"})</f>
        <v>F</v>
      </c>
      <c r="Y15" s="66"/>
      <c r="Z15" s="21">
        <f>IF(StudentList!B13="","",StudentList!B13)</f>
        <v>140931012</v>
      </c>
      <c r="AA15" s="24"/>
      <c r="AB15" s="25"/>
      <c r="AC15" s="25"/>
      <c r="AD15" s="25">
        <f t="shared" si="3"/>
        <v>0</v>
      </c>
      <c r="AE15" s="25">
        <f>LOOKUP(AD15,{0,40,45,50,55,60,65,70,75,80,101},{0,2,2.25,2.5,2.75,3,3.25,3.5,3.75,4,"Invalid Entry"})</f>
        <v>0</v>
      </c>
      <c r="AF15" s="4" t="str">
        <f>LOOKUP(AD15,{0,40,45,50,55,60,65,70,75,80,101},{"F","D","C","C+","B-","B","B+","A-","A","A+","Invalid Entry"})</f>
        <v>F</v>
      </c>
      <c r="AG15" s="27"/>
      <c r="AO15" s="66"/>
    </row>
    <row r="16" spans="1:41">
      <c r="A16" s="24">
        <v>13</v>
      </c>
      <c r="B16" s="21">
        <f>IF(StudentList!B14="","",StudentList!B14)</f>
        <v>140931013</v>
      </c>
      <c r="C16" s="25"/>
      <c r="D16" s="25"/>
      <c r="E16" s="25"/>
      <c r="F16" s="25">
        <f t="shared" si="0"/>
        <v>0</v>
      </c>
      <c r="G16" s="25">
        <f>LOOKUP(F16,{0,40,45,50,55,60,65,70,75,80,101},{0,2,2.25,2.5,2.75,3,3.25,3.5,3.75,4,"Invalid Entry"})</f>
        <v>0</v>
      </c>
      <c r="H16" s="4" t="str">
        <f>LOOKUP(F16,{0,40,45,50,55,60,65,70,75,80,101},{"F","D","C","C+","B-","B","B+","A-","A","A+","Invalid Entry"})</f>
        <v>F</v>
      </c>
      <c r="I16" s="66"/>
      <c r="J16" s="21">
        <f>IF(StudentList!B14="","",StudentList!B14)</f>
        <v>140931013</v>
      </c>
      <c r="K16" s="24"/>
      <c r="L16" s="25"/>
      <c r="M16" s="25"/>
      <c r="N16" s="25">
        <f t="shared" si="1"/>
        <v>0</v>
      </c>
      <c r="O16" s="25">
        <f>LOOKUP(N16,{0,40,45,50,55,60,65,70,75,80,101},{0,2,2.25,2.5,2.75,3,3.25,3.5,3.75,4,"Invalid Entry"})</f>
        <v>0</v>
      </c>
      <c r="P16" s="4" t="str">
        <f>LOOKUP(N16,{0,40,45,50,55,60,65,70,75,80,101},{"F","D","C","C+","B-","B","B+","A-","A","A+","Invalid Entry"})</f>
        <v>F</v>
      </c>
      <c r="Q16" s="66"/>
      <c r="R16" s="21">
        <f>IF(StudentList!B14="","",StudentList!B14)</f>
        <v>140931013</v>
      </c>
      <c r="S16" s="24"/>
      <c r="T16" s="25"/>
      <c r="U16" s="25"/>
      <c r="V16" s="25">
        <f t="shared" si="2"/>
        <v>0</v>
      </c>
      <c r="W16" s="25">
        <f>LOOKUP(V16,{0,40,45,50,55,60,65,70,75,80,101},{0,2,2.25,2.5,2.75,3,3.25,3.5,3.75,4,"Invalid Entry"})</f>
        <v>0</v>
      </c>
      <c r="X16" s="4" t="str">
        <f>LOOKUP(V16,{0,40,45,50,55,60,65,70,75,80,101},{"F","D","C","C+","B-","B","B+","A-","A","A+","Invalid Entry"})</f>
        <v>F</v>
      </c>
      <c r="Y16" s="66"/>
      <c r="Z16" s="21">
        <f>IF(StudentList!B14="","",StudentList!B14)</f>
        <v>140931013</v>
      </c>
      <c r="AA16" s="24"/>
      <c r="AB16" s="25"/>
      <c r="AC16" s="25"/>
      <c r="AD16" s="25">
        <f t="shared" si="3"/>
        <v>0</v>
      </c>
      <c r="AE16" s="25">
        <f>LOOKUP(AD16,{0,40,45,50,55,60,65,70,75,80,101},{0,2,2.25,2.5,2.75,3,3.25,3.5,3.75,4,"Invalid Entry"})</f>
        <v>0</v>
      </c>
      <c r="AF16" s="4" t="str">
        <f>LOOKUP(AD16,{0,40,45,50,55,60,65,70,75,80,101},{"F","D","C","C+","B-","B","B+","A-","A","A+","Invalid Entry"})</f>
        <v>F</v>
      </c>
      <c r="AG16" s="27"/>
      <c r="AO16" s="66"/>
    </row>
    <row r="17" spans="1:41">
      <c r="A17" s="24">
        <v>14</v>
      </c>
      <c r="B17" s="21">
        <f>IF(StudentList!B15="","",StudentList!B15)</f>
        <v>140931014</v>
      </c>
      <c r="C17" s="25"/>
      <c r="D17" s="25"/>
      <c r="E17" s="25"/>
      <c r="F17" s="25">
        <f t="shared" si="0"/>
        <v>0</v>
      </c>
      <c r="G17" s="25">
        <f>LOOKUP(F17,{0,40,45,50,55,60,65,70,75,80,101},{0,2,2.25,2.5,2.75,3,3.25,3.5,3.75,4,"Invalid Entry"})</f>
        <v>0</v>
      </c>
      <c r="H17" s="4" t="str">
        <f>LOOKUP(F17,{0,40,45,50,55,60,65,70,75,80,101},{"F","D","C","C+","B-","B","B+","A-","A","A+","Invalid Entry"})</f>
        <v>F</v>
      </c>
      <c r="I17" s="66"/>
      <c r="J17" s="21">
        <f>IF(StudentList!B15="","",StudentList!B15)</f>
        <v>140931014</v>
      </c>
      <c r="K17" s="24"/>
      <c r="L17" s="25"/>
      <c r="M17" s="25"/>
      <c r="N17" s="25">
        <f t="shared" si="1"/>
        <v>0</v>
      </c>
      <c r="O17" s="25">
        <f>LOOKUP(N17,{0,40,45,50,55,60,65,70,75,80,101},{0,2,2.25,2.5,2.75,3,3.25,3.5,3.75,4,"Invalid Entry"})</f>
        <v>0</v>
      </c>
      <c r="P17" s="4" t="str">
        <f>LOOKUP(N17,{0,40,45,50,55,60,65,70,75,80,101},{"F","D","C","C+","B-","B","B+","A-","A","A+","Invalid Entry"})</f>
        <v>F</v>
      </c>
      <c r="Q17" s="66"/>
      <c r="R17" s="21">
        <f>IF(StudentList!B15="","",StudentList!B15)</f>
        <v>140931014</v>
      </c>
      <c r="S17" s="24"/>
      <c r="T17" s="25"/>
      <c r="U17" s="25"/>
      <c r="V17" s="25">
        <f t="shared" si="2"/>
        <v>0</v>
      </c>
      <c r="W17" s="25">
        <f>LOOKUP(V17,{0,40,45,50,55,60,65,70,75,80,101},{0,2,2.25,2.5,2.75,3,3.25,3.5,3.75,4,"Invalid Entry"})</f>
        <v>0</v>
      </c>
      <c r="X17" s="4" t="str">
        <f>LOOKUP(V17,{0,40,45,50,55,60,65,70,75,80,101},{"F","D","C","C+","B-","B","B+","A-","A","A+","Invalid Entry"})</f>
        <v>F</v>
      </c>
      <c r="Y17" s="66"/>
      <c r="Z17" s="21">
        <f>IF(StudentList!B15="","",StudentList!B15)</f>
        <v>140931014</v>
      </c>
      <c r="AA17" s="24"/>
      <c r="AB17" s="25"/>
      <c r="AC17" s="25"/>
      <c r="AD17" s="25">
        <f t="shared" si="3"/>
        <v>0</v>
      </c>
      <c r="AE17" s="25">
        <f>LOOKUP(AD17,{0,40,45,50,55,60,65,70,75,80,101},{0,2,2.25,2.5,2.75,3,3.25,3.5,3.75,4,"Invalid Entry"})</f>
        <v>0</v>
      </c>
      <c r="AF17" s="4" t="str">
        <f>LOOKUP(AD17,{0,40,45,50,55,60,65,70,75,80,101},{"F","D","C","C+","B-","B","B+","A-","A","A+","Invalid Entry"})</f>
        <v>F</v>
      </c>
      <c r="AG17" s="27"/>
      <c r="AO17" s="66"/>
    </row>
    <row r="18" spans="1:41">
      <c r="A18" s="24">
        <v>15</v>
      </c>
      <c r="B18" s="21">
        <f>IF(StudentList!B16="","",StudentList!B16)</f>
        <v>140931015</v>
      </c>
      <c r="C18" s="25"/>
      <c r="D18" s="25"/>
      <c r="E18" s="25"/>
      <c r="F18" s="25">
        <f t="shared" si="0"/>
        <v>0</v>
      </c>
      <c r="G18" s="25">
        <f>LOOKUP(F18,{0,40,45,50,55,60,65,70,75,80,101},{0,2,2.25,2.5,2.75,3,3.25,3.5,3.75,4,"Invalid Entry"})</f>
        <v>0</v>
      </c>
      <c r="H18" s="4" t="str">
        <f>LOOKUP(F18,{0,40,45,50,55,60,65,70,75,80,101},{"F","D","C","C+","B-","B","B+","A-","A","A+","Invalid Entry"})</f>
        <v>F</v>
      </c>
      <c r="I18" s="66"/>
      <c r="J18" s="21">
        <f>IF(StudentList!B16="","",StudentList!B16)</f>
        <v>140931015</v>
      </c>
      <c r="K18" s="24"/>
      <c r="L18" s="25"/>
      <c r="M18" s="25"/>
      <c r="N18" s="25">
        <f t="shared" si="1"/>
        <v>0</v>
      </c>
      <c r="O18" s="25">
        <f>LOOKUP(N18,{0,40,45,50,55,60,65,70,75,80,101},{0,2,2.25,2.5,2.75,3,3.25,3.5,3.75,4,"Invalid Entry"})</f>
        <v>0</v>
      </c>
      <c r="P18" s="4" t="str">
        <f>LOOKUP(N18,{0,40,45,50,55,60,65,70,75,80,101},{"F","D","C","C+","B-","B","B+","A-","A","A+","Invalid Entry"})</f>
        <v>F</v>
      </c>
      <c r="Q18" s="66"/>
      <c r="R18" s="21">
        <f>IF(StudentList!B16="","",StudentList!B16)</f>
        <v>140931015</v>
      </c>
      <c r="S18" s="24"/>
      <c r="T18" s="25"/>
      <c r="U18" s="25"/>
      <c r="V18" s="25">
        <f t="shared" si="2"/>
        <v>0</v>
      </c>
      <c r="W18" s="25">
        <f>LOOKUP(V18,{0,40,45,50,55,60,65,70,75,80,101},{0,2,2.25,2.5,2.75,3,3.25,3.5,3.75,4,"Invalid Entry"})</f>
        <v>0</v>
      </c>
      <c r="X18" s="4" t="str">
        <f>LOOKUP(V18,{0,40,45,50,55,60,65,70,75,80,101},{"F","D","C","C+","B-","B","B+","A-","A","A+","Invalid Entry"})</f>
        <v>F</v>
      </c>
      <c r="Y18" s="66"/>
      <c r="Z18" s="21">
        <f>IF(StudentList!B16="","",StudentList!B16)</f>
        <v>140931015</v>
      </c>
      <c r="AA18" s="24"/>
      <c r="AB18" s="25"/>
      <c r="AC18" s="25"/>
      <c r="AD18" s="25">
        <f t="shared" si="3"/>
        <v>0</v>
      </c>
      <c r="AE18" s="25">
        <f>LOOKUP(AD18,{0,40,45,50,55,60,65,70,75,80,101},{0,2,2.25,2.5,2.75,3,3.25,3.5,3.75,4,"Invalid Entry"})</f>
        <v>0</v>
      </c>
      <c r="AF18" s="4" t="str">
        <f>LOOKUP(AD18,{0,40,45,50,55,60,65,70,75,80,101},{"F","D","C","C+","B-","B","B+","A-","A","A+","Invalid Entry"})</f>
        <v>F</v>
      </c>
      <c r="AG18" s="27"/>
      <c r="AO18" s="66"/>
    </row>
    <row r="19" spans="1:41">
      <c r="A19" s="24">
        <v>16</v>
      </c>
      <c r="B19" s="21">
        <f>IF(StudentList!B17="","",StudentList!B17)</f>
        <v>140931016</v>
      </c>
      <c r="C19" s="25"/>
      <c r="D19" s="25"/>
      <c r="E19" s="25"/>
      <c r="F19" s="25">
        <f t="shared" si="0"/>
        <v>0</v>
      </c>
      <c r="G19" s="25">
        <f>LOOKUP(F19,{0,40,45,50,55,60,65,70,75,80,101},{0,2,2.25,2.5,2.75,3,3.25,3.5,3.75,4,"Invalid Entry"})</f>
        <v>0</v>
      </c>
      <c r="H19" s="4" t="str">
        <f>LOOKUP(F19,{0,40,45,50,55,60,65,70,75,80,101},{"F","D","C","C+","B-","B","B+","A-","A","A+","Invalid Entry"})</f>
        <v>F</v>
      </c>
      <c r="I19" s="66"/>
      <c r="J19" s="21">
        <f>IF(StudentList!B17="","",StudentList!B17)</f>
        <v>140931016</v>
      </c>
      <c r="K19" s="24"/>
      <c r="L19" s="25"/>
      <c r="M19" s="25"/>
      <c r="N19" s="25">
        <f t="shared" si="1"/>
        <v>0</v>
      </c>
      <c r="O19" s="25">
        <f>LOOKUP(N19,{0,40,45,50,55,60,65,70,75,80,101},{0,2,2.25,2.5,2.75,3,3.25,3.5,3.75,4,"Invalid Entry"})</f>
        <v>0</v>
      </c>
      <c r="P19" s="4" t="str">
        <f>LOOKUP(N19,{0,40,45,50,55,60,65,70,75,80,101},{"F","D","C","C+","B-","B","B+","A-","A","A+","Invalid Entry"})</f>
        <v>F</v>
      </c>
      <c r="Q19" s="66"/>
      <c r="R19" s="21">
        <f>IF(StudentList!B17="","",StudentList!B17)</f>
        <v>140931016</v>
      </c>
      <c r="S19" s="24"/>
      <c r="T19" s="25"/>
      <c r="U19" s="25"/>
      <c r="V19" s="25">
        <f t="shared" si="2"/>
        <v>0</v>
      </c>
      <c r="W19" s="25">
        <f>LOOKUP(V19,{0,40,45,50,55,60,65,70,75,80,101},{0,2,2.25,2.5,2.75,3,3.25,3.5,3.75,4,"Invalid Entry"})</f>
        <v>0</v>
      </c>
      <c r="X19" s="4" t="str">
        <f>LOOKUP(V19,{0,40,45,50,55,60,65,70,75,80,101},{"F","D","C","C+","B-","B","B+","A-","A","A+","Invalid Entry"})</f>
        <v>F</v>
      </c>
      <c r="Y19" s="66"/>
      <c r="Z19" s="21">
        <f>IF(StudentList!B17="","",StudentList!B17)</f>
        <v>140931016</v>
      </c>
      <c r="AA19" s="24"/>
      <c r="AB19" s="25"/>
      <c r="AC19" s="25"/>
      <c r="AD19" s="25">
        <f t="shared" si="3"/>
        <v>0</v>
      </c>
      <c r="AE19" s="25">
        <f>LOOKUP(AD19,{0,40,45,50,55,60,65,70,75,80,101},{0,2,2.25,2.5,2.75,3,3.25,3.5,3.75,4,"Invalid Entry"})</f>
        <v>0</v>
      </c>
      <c r="AF19" s="4" t="str">
        <f>LOOKUP(AD19,{0,40,45,50,55,60,65,70,75,80,101},{"F","D","C","C+","B-","B","B+","A-","A","A+","Invalid Entry"})</f>
        <v>F</v>
      </c>
      <c r="AG19" s="27"/>
      <c r="AO19" s="66"/>
    </row>
    <row r="20" spans="1:41">
      <c r="A20" s="24">
        <v>17</v>
      </c>
      <c r="B20" s="21">
        <f>IF(StudentList!B18="","",StudentList!B18)</f>
        <v>140931017</v>
      </c>
      <c r="C20" s="25"/>
      <c r="D20" s="25"/>
      <c r="E20" s="25"/>
      <c r="F20" s="25">
        <f t="shared" si="0"/>
        <v>0</v>
      </c>
      <c r="G20" s="25">
        <f>LOOKUP(F20,{0,40,45,50,55,60,65,70,75,80,101},{0,2,2.25,2.5,2.75,3,3.25,3.5,3.75,4,"Invalid Entry"})</f>
        <v>0</v>
      </c>
      <c r="H20" s="4" t="str">
        <f>LOOKUP(F20,{0,40,45,50,55,60,65,70,75,80,101},{"F","D","C","C+","B-","B","B+","A-","A","A+","Invalid Entry"})</f>
        <v>F</v>
      </c>
      <c r="I20" s="66"/>
      <c r="J20" s="21">
        <f>IF(StudentList!B18="","",StudentList!B18)</f>
        <v>140931017</v>
      </c>
      <c r="K20" s="24"/>
      <c r="L20" s="25"/>
      <c r="M20" s="25"/>
      <c r="N20" s="25">
        <f t="shared" si="1"/>
        <v>0</v>
      </c>
      <c r="O20" s="25">
        <f>LOOKUP(N20,{0,40,45,50,55,60,65,70,75,80,101},{0,2,2.25,2.5,2.75,3,3.25,3.5,3.75,4,"Invalid Entry"})</f>
        <v>0</v>
      </c>
      <c r="P20" s="4" t="str">
        <f>LOOKUP(N20,{0,40,45,50,55,60,65,70,75,80,101},{"F","D","C","C+","B-","B","B+","A-","A","A+","Invalid Entry"})</f>
        <v>F</v>
      </c>
      <c r="Q20" s="66"/>
      <c r="R20" s="21">
        <f>IF(StudentList!B18="","",StudentList!B18)</f>
        <v>140931017</v>
      </c>
      <c r="S20" s="24"/>
      <c r="T20" s="25"/>
      <c r="U20" s="25"/>
      <c r="V20" s="25">
        <f t="shared" si="2"/>
        <v>0</v>
      </c>
      <c r="W20" s="25">
        <f>LOOKUP(V20,{0,40,45,50,55,60,65,70,75,80,101},{0,2,2.25,2.5,2.75,3,3.25,3.5,3.75,4,"Invalid Entry"})</f>
        <v>0</v>
      </c>
      <c r="X20" s="4" t="str">
        <f>LOOKUP(V20,{0,40,45,50,55,60,65,70,75,80,101},{"F","D","C","C+","B-","B","B+","A-","A","A+","Invalid Entry"})</f>
        <v>F</v>
      </c>
      <c r="Y20" s="66"/>
      <c r="Z20" s="21">
        <f>IF(StudentList!B18="","",StudentList!B18)</f>
        <v>140931017</v>
      </c>
      <c r="AA20" s="24"/>
      <c r="AB20" s="25"/>
      <c r="AC20" s="25"/>
      <c r="AD20" s="25">
        <f t="shared" si="3"/>
        <v>0</v>
      </c>
      <c r="AE20" s="25">
        <f>LOOKUP(AD20,{0,40,45,50,55,60,65,70,75,80,101},{0,2,2.25,2.5,2.75,3,3.25,3.5,3.75,4,"Invalid Entry"})</f>
        <v>0</v>
      </c>
      <c r="AF20" s="4" t="str">
        <f>LOOKUP(AD20,{0,40,45,50,55,60,65,70,75,80,101},{"F","D","C","C+","B-","B","B+","A-","A","A+","Invalid Entry"})</f>
        <v>F</v>
      </c>
      <c r="AG20" s="27"/>
      <c r="AO20" s="66"/>
    </row>
    <row r="21" spans="1:41">
      <c r="A21" s="24">
        <v>18</v>
      </c>
      <c r="B21" s="21">
        <f>IF(StudentList!B19="","",StudentList!B19)</f>
        <v>140931018</v>
      </c>
      <c r="C21" s="25"/>
      <c r="D21" s="25"/>
      <c r="E21" s="25"/>
      <c r="F21" s="25">
        <f t="shared" si="0"/>
        <v>0</v>
      </c>
      <c r="G21" s="25">
        <f>LOOKUP(F21,{0,40,45,50,55,60,65,70,75,80,101},{0,2,2.25,2.5,2.75,3,3.25,3.5,3.75,4,"Invalid Entry"})</f>
        <v>0</v>
      </c>
      <c r="H21" s="4" t="str">
        <f>LOOKUP(F21,{0,40,45,50,55,60,65,70,75,80,101},{"F","D","C","C+","B-","B","B+","A-","A","A+","Invalid Entry"})</f>
        <v>F</v>
      </c>
      <c r="I21" s="66"/>
      <c r="J21" s="21">
        <f>IF(StudentList!B19="","",StudentList!B19)</f>
        <v>140931018</v>
      </c>
      <c r="K21" s="24"/>
      <c r="L21" s="25"/>
      <c r="M21" s="25"/>
      <c r="N21" s="25">
        <f t="shared" si="1"/>
        <v>0</v>
      </c>
      <c r="O21" s="25">
        <f>LOOKUP(N21,{0,40,45,50,55,60,65,70,75,80,101},{0,2,2.25,2.5,2.75,3,3.25,3.5,3.75,4,"Invalid Entry"})</f>
        <v>0</v>
      </c>
      <c r="P21" s="4" t="str">
        <f>LOOKUP(N21,{0,40,45,50,55,60,65,70,75,80,101},{"F","D","C","C+","B-","B","B+","A-","A","A+","Invalid Entry"})</f>
        <v>F</v>
      </c>
      <c r="Q21" s="66"/>
      <c r="R21" s="21">
        <f>IF(StudentList!B19="","",StudentList!B19)</f>
        <v>140931018</v>
      </c>
      <c r="S21" s="24"/>
      <c r="T21" s="25"/>
      <c r="U21" s="25"/>
      <c r="V21" s="25">
        <f t="shared" si="2"/>
        <v>0</v>
      </c>
      <c r="W21" s="25">
        <f>LOOKUP(V21,{0,40,45,50,55,60,65,70,75,80,101},{0,2,2.25,2.5,2.75,3,3.25,3.5,3.75,4,"Invalid Entry"})</f>
        <v>0</v>
      </c>
      <c r="X21" s="4" t="str">
        <f>LOOKUP(V21,{0,40,45,50,55,60,65,70,75,80,101},{"F","D","C","C+","B-","B","B+","A-","A","A+","Invalid Entry"})</f>
        <v>F</v>
      </c>
      <c r="Y21" s="66"/>
      <c r="Z21" s="21">
        <f>IF(StudentList!B19="","",StudentList!B19)</f>
        <v>140931018</v>
      </c>
      <c r="AA21" s="24"/>
      <c r="AB21" s="25"/>
      <c r="AC21" s="25"/>
      <c r="AD21" s="25">
        <f t="shared" si="3"/>
        <v>0</v>
      </c>
      <c r="AE21" s="25">
        <f>LOOKUP(AD21,{0,40,45,50,55,60,65,70,75,80,101},{0,2,2.25,2.5,2.75,3,3.25,3.5,3.75,4,"Invalid Entry"})</f>
        <v>0</v>
      </c>
      <c r="AF21" s="4" t="str">
        <f>LOOKUP(AD21,{0,40,45,50,55,60,65,70,75,80,101},{"F","D","C","C+","B-","B","B+","A-","A","A+","Invalid Entry"})</f>
        <v>F</v>
      </c>
      <c r="AG21" s="27"/>
      <c r="AO21" s="66"/>
    </row>
    <row r="22" spans="1:41">
      <c r="A22" s="24">
        <v>19</v>
      </c>
      <c r="B22" s="21">
        <f>IF(StudentList!B20="","",StudentList!B20)</f>
        <v>140931019</v>
      </c>
      <c r="C22" s="25"/>
      <c r="D22" s="25"/>
      <c r="E22" s="25"/>
      <c r="F22" s="25">
        <f t="shared" si="0"/>
        <v>0</v>
      </c>
      <c r="G22" s="25">
        <f>LOOKUP(F22,{0,40,45,50,55,60,65,70,75,80,101},{0,2,2.25,2.5,2.75,3,3.25,3.5,3.75,4,"Invalid Entry"})</f>
        <v>0</v>
      </c>
      <c r="H22" s="4" t="str">
        <f>LOOKUP(F22,{0,40,45,50,55,60,65,70,75,80,101},{"F","D","C","C+","B-","B","B+","A-","A","A+","Invalid Entry"})</f>
        <v>F</v>
      </c>
      <c r="I22" s="66"/>
      <c r="J22" s="21">
        <f>IF(StudentList!B20="","",StudentList!B20)</f>
        <v>140931019</v>
      </c>
      <c r="K22" s="24"/>
      <c r="L22" s="25"/>
      <c r="M22" s="25"/>
      <c r="N22" s="25">
        <f t="shared" si="1"/>
        <v>0</v>
      </c>
      <c r="O22" s="25">
        <f>LOOKUP(N22,{0,40,45,50,55,60,65,70,75,80,101},{0,2,2.25,2.5,2.75,3,3.25,3.5,3.75,4,"Invalid Entry"})</f>
        <v>0</v>
      </c>
      <c r="P22" s="4" t="str">
        <f>LOOKUP(N22,{0,40,45,50,55,60,65,70,75,80,101},{"F","D","C","C+","B-","B","B+","A-","A","A+","Invalid Entry"})</f>
        <v>F</v>
      </c>
      <c r="Q22" s="66"/>
      <c r="R22" s="21">
        <f>IF(StudentList!B20="","",StudentList!B20)</f>
        <v>140931019</v>
      </c>
      <c r="S22" s="24"/>
      <c r="T22" s="25"/>
      <c r="U22" s="25"/>
      <c r="V22" s="25">
        <f t="shared" si="2"/>
        <v>0</v>
      </c>
      <c r="W22" s="25">
        <f>LOOKUP(V22,{0,40,45,50,55,60,65,70,75,80,101},{0,2,2.25,2.5,2.75,3,3.25,3.5,3.75,4,"Invalid Entry"})</f>
        <v>0</v>
      </c>
      <c r="X22" s="4" t="str">
        <f>LOOKUP(V22,{0,40,45,50,55,60,65,70,75,80,101},{"F","D","C","C+","B-","B","B+","A-","A","A+","Invalid Entry"})</f>
        <v>F</v>
      </c>
      <c r="Y22" s="66"/>
      <c r="Z22" s="21">
        <f>IF(StudentList!B20="","",StudentList!B20)</f>
        <v>140931019</v>
      </c>
      <c r="AA22" s="24"/>
      <c r="AB22" s="25"/>
      <c r="AC22" s="25"/>
      <c r="AD22" s="25">
        <f t="shared" si="3"/>
        <v>0</v>
      </c>
      <c r="AE22" s="25">
        <f>LOOKUP(AD22,{0,40,45,50,55,60,65,70,75,80,101},{0,2,2.25,2.5,2.75,3,3.25,3.5,3.75,4,"Invalid Entry"})</f>
        <v>0</v>
      </c>
      <c r="AF22" s="4" t="str">
        <f>LOOKUP(AD22,{0,40,45,50,55,60,65,70,75,80,101},{"F","D","C","C+","B-","B","B+","A-","A","A+","Invalid Entry"})</f>
        <v>F</v>
      </c>
      <c r="AG22" s="27"/>
      <c r="AO22" s="66"/>
    </row>
    <row r="23" spans="1:41">
      <c r="A23" s="24">
        <v>20</v>
      </c>
      <c r="B23" s="21">
        <f>IF(StudentList!B21="","",StudentList!B21)</f>
        <v>140931020</v>
      </c>
      <c r="C23" s="25"/>
      <c r="D23" s="25"/>
      <c r="E23" s="25"/>
      <c r="F23" s="25">
        <f t="shared" si="0"/>
        <v>0</v>
      </c>
      <c r="G23" s="25">
        <f>LOOKUP(F23,{0,40,45,50,55,60,65,70,75,80,101},{0,2,2.25,2.5,2.75,3,3.25,3.5,3.75,4,"Invalid Entry"})</f>
        <v>0</v>
      </c>
      <c r="H23" s="4" t="str">
        <f>LOOKUP(F23,{0,40,45,50,55,60,65,70,75,80,101},{"F","D","C","C+","B-","B","B+","A-","A","A+","Invalid Entry"})</f>
        <v>F</v>
      </c>
      <c r="I23" s="66"/>
      <c r="J23" s="21">
        <f>IF(StudentList!B21="","",StudentList!B21)</f>
        <v>140931020</v>
      </c>
      <c r="K23" s="24"/>
      <c r="L23" s="25"/>
      <c r="M23" s="25"/>
      <c r="N23" s="25">
        <f t="shared" si="1"/>
        <v>0</v>
      </c>
      <c r="O23" s="25">
        <f>LOOKUP(N23,{0,40,45,50,55,60,65,70,75,80,101},{0,2,2.25,2.5,2.75,3,3.25,3.5,3.75,4,"Invalid Entry"})</f>
        <v>0</v>
      </c>
      <c r="P23" s="4" t="str">
        <f>LOOKUP(N23,{0,40,45,50,55,60,65,70,75,80,101},{"F","D","C","C+","B-","B","B+","A-","A","A+","Invalid Entry"})</f>
        <v>F</v>
      </c>
      <c r="Q23" s="66"/>
      <c r="R23" s="21">
        <f>IF(StudentList!B21="","",StudentList!B21)</f>
        <v>140931020</v>
      </c>
      <c r="S23" s="24"/>
      <c r="T23" s="25"/>
      <c r="U23" s="25"/>
      <c r="V23" s="25">
        <f t="shared" si="2"/>
        <v>0</v>
      </c>
      <c r="W23" s="25">
        <f>LOOKUP(V23,{0,40,45,50,55,60,65,70,75,80,101},{0,2,2.25,2.5,2.75,3,3.25,3.5,3.75,4,"Invalid Entry"})</f>
        <v>0</v>
      </c>
      <c r="X23" s="4" t="str">
        <f>LOOKUP(V23,{0,40,45,50,55,60,65,70,75,80,101},{"F","D","C","C+","B-","B","B+","A-","A","A+","Invalid Entry"})</f>
        <v>F</v>
      </c>
      <c r="Y23" s="66"/>
      <c r="Z23" s="21">
        <f>IF(StudentList!B21="","",StudentList!B21)</f>
        <v>140931020</v>
      </c>
      <c r="AA23" s="24"/>
      <c r="AB23" s="25"/>
      <c r="AC23" s="25"/>
      <c r="AD23" s="25">
        <f t="shared" si="3"/>
        <v>0</v>
      </c>
      <c r="AE23" s="25">
        <f>LOOKUP(AD23,{0,40,45,50,55,60,65,70,75,80,101},{0,2,2.25,2.5,2.75,3,3.25,3.5,3.75,4,"Invalid Entry"})</f>
        <v>0</v>
      </c>
      <c r="AF23" s="4" t="str">
        <f>LOOKUP(AD23,{0,40,45,50,55,60,65,70,75,80,101},{"F","D","C","C+","B-","B","B+","A-","A","A+","Invalid Entry"})</f>
        <v>F</v>
      </c>
      <c r="AG23" s="27"/>
      <c r="AO23" s="66"/>
    </row>
    <row r="24" spans="1:41">
      <c r="A24" s="24">
        <v>21</v>
      </c>
      <c r="B24" s="21">
        <f>IF(StudentList!B22="","",StudentList!B22)</f>
        <v>140931021</v>
      </c>
      <c r="C24" s="25"/>
      <c r="D24" s="25"/>
      <c r="E24" s="25"/>
      <c r="F24" s="25">
        <f t="shared" si="0"/>
        <v>0</v>
      </c>
      <c r="G24" s="25">
        <f>LOOKUP(F24,{0,40,45,50,55,60,65,70,75,80,101},{0,2,2.25,2.5,2.75,3,3.25,3.5,3.75,4,"Invalid Entry"})</f>
        <v>0</v>
      </c>
      <c r="H24" s="4" t="str">
        <f>LOOKUP(F24,{0,40,45,50,55,60,65,70,75,80,101},{"F","D","C","C+","B-","B","B+","A-","A","A+","Invalid Entry"})</f>
        <v>F</v>
      </c>
      <c r="I24" s="66"/>
      <c r="J24" s="21">
        <f>IF(StudentList!B22="","",StudentList!B22)</f>
        <v>140931021</v>
      </c>
      <c r="K24" s="24"/>
      <c r="L24" s="25"/>
      <c r="M24" s="25"/>
      <c r="N24" s="25">
        <f t="shared" si="1"/>
        <v>0</v>
      </c>
      <c r="O24" s="25">
        <f>LOOKUP(N24,{0,40,45,50,55,60,65,70,75,80,101},{0,2,2.25,2.5,2.75,3,3.25,3.5,3.75,4,"Invalid Entry"})</f>
        <v>0</v>
      </c>
      <c r="P24" s="4" t="str">
        <f>LOOKUP(N24,{0,40,45,50,55,60,65,70,75,80,101},{"F","D","C","C+","B-","B","B+","A-","A","A+","Invalid Entry"})</f>
        <v>F</v>
      </c>
      <c r="Q24" s="66"/>
      <c r="R24" s="21">
        <f>IF(StudentList!B22="","",StudentList!B22)</f>
        <v>140931021</v>
      </c>
      <c r="S24" s="24"/>
      <c r="T24" s="25"/>
      <c r="U24" s="25"/>
      <c r="V24" s="25">
        <f t="shared" si="2"/>
        <v>0</v>
      </c>
      <c r="W24" s="25">
        <f>LOOKUP(V24,{0,40,45,50,55,60,65,70,75,80,101},{0,2,2.25,2.5,2.75,3,3.25,3.5,3.75,4,"Invalid Entry"})</f>
        <v>0</v>
      </c>
      <c r="X24" s="4" t="str">
        <f>LOOKUP(V24,{0,40,45,50,55,60,65,70,75,80,101},{"F","D","C","C+","B-","B","B+","A-","A","A+","Invalid Entry"})</f>
        <v>F</v>
      </c>
      <c r="Y24" s="66"/>
      <c r="Z24" s="21">
        <f>IF(StudentList!B22="","",StudentList!B22)</f>
        <v>140931021</v>
      </c>
      <c r="AA24" s="24"/>
      <c r="AB24" s="25"/>
      <c r="AC24" s="25"/>
      <c r="AD24" s="25">
        <f t="shared" si="3"/>
        <v>0</v>
      </c>
      <c r="AE24" s="25">
        <f>LOOKUP(AD24,{0,40,45,50,55,60,65,70,75,80,101},{0,2,2.25,2.5,2.75,3,3.25,3.5,3.75,4,"Invalid Entry"})</f>
        <v>0</v>
      </c>
      <c r="AF24" s="4" t="str">
        <f>LOOKUP(AD24,{0,40,45,50,55,60,65,70,75,80,101},{"F","D","C","C+","B-","B","B+","A-","A","A+","Invalid Entry"})</f>
        <v>F</v>
      </c>
      <c r="AG24" s="27"/>
      <c r="AO24" s="66"/>
    </row>
    <row r="25" spans="1:41">
      <c r="A25" s="24">
        <v>22</v>
      </c>
      <c r="B25" s="21">
        <f>IF(StudentList!B23="","",StudentList!B23)</f>
        <v>140931022</v>
      </c>
      <c r="C25" s="25"/>
      <c r="D25" s="25"/>
      <c r="E25" s="25"/>
      <c r="F25" s="25">
        <f t="shared" si="0"/>
        <v>0</v>
      </c>
      <c r="G25" s="25">
        <f>LOOKUP(F25,{0,40,45,50,55,60,65,70,75,80,101},{0,2,2.25,2.5,2.75,3,3.25,3.5,3.75,4,"Invalid Entry"})</f>
        <v>0</v>
      </c>
      <c r="H25" s="4" t="str">
        <f>LOOKUP(F25,{0,40,45,50,55,60,65,70,75,80,101},{"F","D","C","C+","B-","B","B+","A-","A","A+","Invalid Entry"})</f>
        <v>F</v>
      </c>
      <c r="I25" s="66"/>
      <c r="J25" s="21">
        <f>IF(StudentList!B23="","",StudentList!B23)</f>
        <v>140931022</v>
      </c>
      <c r="K25" s="24"/>
      <c r="L25" s="25"/>
      <c r="M25" s="25"/>
      <c r="N25" s="25">
        <f t="shared" si="1"/>
        <v>0</v>
      </c>
      <c r="O25" s="25">
        <f>LOOKUP(N25,{0,40,45,50,55,60,65,70,75,80,101},{0,2,2.25,2.5,2.75,3,3.25,3.5,3.75,4,"Invalid Entry"})</f>
        <v>0</v>
      </c>
      <c r="P25" s="4" t="str">
        <f>LOOKUP(N25,{0,40,45,50,55,60,65,70,75,80,101},{"F","D","C","C+","B-","B","B+","A-","A","A+","Invalid Entry"})</f>
        <v>F</v>
      </c>
      <c r="Q25" s="66"/>
      <c r="R25" s="21">
        <f>IF(StudentList!B23="","",StudentList!B23)</f>
        <v>140931022</v>
      </c>
      <c r="S25" s="24"/>
      <c r="T25" s="25"/>
      <c r="U25" s="25"/>
      <c r="V25" s="25">
        <f t="shared" si="2"/>
        <v>0</v>
      </c>
      <c r="W25" s="25">
        <f>LOOKUP(V25,{0,40,45,50,55,60,65,70,75,80,101},{0,2,2.25,2.5,2.75,3,3.25,3.5,3.75,4,"Invalid Entry"})</f>
        <v>0</v>
      </c>
      <c r="X25" s="4" t="str">
        <f>LOOKUP(V25,{0,40,45,50,55,60,65,70,75,80,101},{"F","D","C","C+","B-","B","B+","A-","A","A+","Invalid Entry"})</f>
        <v>F</v>
      </c>
      <c r="Y25" s="66"/>
      <c r="Z25" s="21">
        <f>IF(StudentList!B23="","",StudentList!B23)</f>
        <v>140931022</v>
      </c>
      <c r="AA25" s="24"/>
      <c r="AB25" s="25"/>
      <c r="AC25" s="25"/>
      <c r="AD25" s="25">
        <f t="shared" si="3"/>
        <v>0</v>
      </c>
      <c r="AE25" s="25">
        <f>LOOKUP(AD25,{0,40,45,50,55,60,65,70,75,80,101},{0,2,2.25,2.5,2.75,3,3.25,3.5,3.75,4,"Invalid Entry"})</f>
        <v>0</v>
      </c>
      <c r="AF25" s="4" t="str">
        <f>LOOKUP(AD25,{0,40,45,50,55,60,65,70,75,80,101},{"F","D","C","C+","B-","B","B+","A-","A","A+","Invalid Entry"})</f>
        <v>F</v>
      </c>
      <c r="AG25" s="27"/>
      <c r="AO25" s="66"/>
    </row>
    <row r="26" spans="1:41">
      <c r="A26" s="24">
        <v>23</v>
      </c>
      <c r="B26" s="21">
        <f>IF(StudentList!B24="","",StudentList!B24)</f>
        <v>140931023</v>
      </c>
      <c r="C26" s="25"/>
      <c r="D26" s="25"/>
      <c r="E26" s="25"/>
      <c r="F26" s="25">
        <f t="shared" si="0"/>
        <v>0</v>
      </c>
      <c r="G26" s="25">
        <f>LOOKUP(F26,{0,40,45,50,55,60,65,70,75,80,101},{0,2,2.25,2.5,2.75,3,3.25,3.5,3.75,4,"Invalid Entry"})</f>
        <v>0</v>
      </c>
      <c r="H26" s="4" t="str">
        <f>LOOKUP(F26,{0,40,45,50,55,60,65,70,75,80,101},{"F","D","C","C+","B-","B","B+","A-","A","A+","Invalid Entry"})</f>
        <v>F</v>
      </c>
      <c r="I26" s="66"/>
      <c r="J26" s="21">
        <f>IF(StudentList!B24="","",StudentList!B24)</f>
        <v>140931023</v>
      </c>
      <c r="K26" s="24"/>
      <c r="L26" s="25"/>
      <c r="M26" s="25"/>
      <c r="N26" s="25">
        <f t="shared" si="1"/>
        <v>0</v>
      </c>
      <c r="O26" s="25">
        <f>LOOKUP(N26,{0,40,45,50,55,60,65,70,75,80,101},{0,2,2.25,2.5,2.75,3,3.25,3.5,3.75,4,"Invalid Entry"})</f>
        <v>0</v>
      </c>
      <c r="P26" s="4" t="str">
        <f>LOOKUP(N26,{0,40,45,50,55,60,65,70,75,80,101},{"F","D","C","C+","B-","B","B+","A-","A","A+","Invalid Entry"})</f>
        <v>F</v>
      </c>
      <c r="Q26" s="66"/>
      <c r="R26" s="21">
        <f>IF(StudentList!B24="","",StudentList!B24)</f>
        <v>140931023</v>
      </c>
      <c r="S26" s="24"/>
      <c r="T26" s="25"/>
      <c r="U26" s="25"/>
      <c r="V26" s="25">
        <f t="shared" si="2"/>
        <v>0</v>
      </c>
      <c r="W26" s="25">
        <f>LOOKUP(V26,{0,40,45,50,55,60,65,70,75,80,101},{0,2,2.25,2.5,2.75,3,3.25,3.5,3.75,4,"Invalid Entry"})</f>
        <v>0</v>
      </c>
      <c r="X26" s="4" t="str">
        <f>LOOKUP(V26,{0,40,45,50,55,60,65,70,75,80,101},{"F","D","C","C+","B-","B","B+","A-","A","A+","Invalid Entry"})</f>
        <v>F</v>
      </c>
      <c r="Y26" s="66"/>
      <c r="Z26" s="21">
        <f>IF(StudentList!B24="","",StudentList!B24)</f>
        <v>140931023</v>
      </c>
      <c r="AA26" s="24"/>
      <c r="AB26" s="25"/>
      <c r="AC26" s="25"/>
      <c r="AD26" s="25">
        <f t="shared" si="3"/>
        <v>0</v>
      </c>
      <c r="AE26" s="25">
        <f>LOOKUP(AD26,{0,40,45,50,55,60,65,70,75,80,101},{0,2,2.25,2.5,2.75,3,3.25,3.5,3.75,4,"Invalid Entry"})</f>
        <v>0</v>
      </c>
      <c r="AF26" s="4" t="str">
        <f>LOOKUP(AD26,{0,40,45,50,55,60,65,70,75,80,101},{"F","D","C","C+","B-","B","B+","A-","A","A+","Invalid Entry"})</f>
        <v>F</v>
      </c>
      <c r="AG26" s="27"/>
      <c r="AO26" s="66"/>
    </row>
    <row r="27" spans="1:41">
      <c r="A27" s="24">
        <v>24</v>
      </c>
      <c r="B27" s="21">
        <f>IF(StudentList!B25="","",StudentList!B25)</f>
        <v>140931024</v>
      </c>
      <c r="C27" s="25"/>
      <c r="D27" s="25"/>
      <c r="E27" s="25"/>
      <c r="F27" s="25">
        <f t="shared" si="0"/>
        <v>0</v>
      </c>
      <c r="G27" s="25">
        <f>LOOKUP(F27,{0,40,45,50,55,60,65,70,75,80,101},{0,2,2.25,2.5,2.75,3,3.25,3.5,3.75,4,"Invalid Entry"})</f>
        <v>0</v>
      </c>
      <c r="H27" s="4" t="str">
        <f>LOOKUP(F27,{0,40,45,50,55,60,65,70,75,80,101},{"F","D","C","C+","B-","B","B+","A-","A","A+","Invalid Entry"})</f>
        <v>F</v>
      </c>
      <c r="I27" s="66"/>
      <c r="J27" s="21">
        <f>IF(StudentList!B25="","",StudentList!B25)</f>
        <v>140931024</v>
      </c>
      <c r="K27" s="24"/>
      <c r="L27" s="25"/>
      <c r="M27" s="25"/>
      <c r="N27" s="25">
        <f t="shared" si="1"/>
        <v>0</v>
      </c>
      <c r="O27" s="25">
        <f>LOOKUP(N27,{0,40,45,50,55,60,65,70,75,80,101},{0,2,2.25,2.5,2.75,3,3.25,3.5,3.75,4,"Invalid Entry"})</f>
        <v>0</v>
      </c>
      <c r="P27" s="4" t="str">
        <f>LOOKUP(N27,{0,40,45,50,55,60,65,70,75,80,101},{"F","D","C","C+","B-","B","B+","A-","A","A+","Invalid Entry"})</f>
        <v>F</v>
      </c>
      <c r="Q27" s="66"/>
      <c r="R27" s="21">
        <f>IF(StudentList!B25="","",StudentList!B25)</f>
        <v>140931024</v>
      </c>
      <c r="S27" s="24"/>
      <c r="T27" s="25"/>
      <c r="U27" s="25"/>
      <c r="V27" s="25">
        <f t="shared" si="2"/>
        <v>0</v>
      </c>
      <c r="W27" s="25">
        <f>LOOKUP(V27,{0,40,45,50,55,60,65,70,75,80,101},{0,2,2.25,2.5,2.75,3,3.25,3.5,3.75,4,"Invalid Entry"})</f>
        <v>0</v>
      </c>
      <c r="X27" s="4" t="str">
        <f>LOOKUP(V27,{0,40,45,50,55,60,65,70,75,80,101},{"F","D","C","C+","B-","B","B+","A-","A","A+","Invalid Entry"})</f>
        <v>F</v>
      </c>
      <c r="Y27" s="66"/>
      <c r="Z27" s="21">
        <f>IF(StudentList!B25="","",StudentList!B25)</f>
        <v>140931024</v>
      </c>
      <c r="AA27" s="24"/>
      <c r="AB27" s="25"/>
      <c r="AC27" s="25"/>
      <c r="AD27" s="25">
        <f t="shared" si="3"/>
        <v>0</v>
      </c>
      <c r="AE27" s="25">
        <f>LOOKUP(AD27,{0,40,45,50,55,60,65,70,75,80,101},{0,2,2.25,2.5,2.75,3,3.25,3.5,3.75,4,"Invalid Entry"})</f>
        <v>0</v>
      </c>
      <c r="AF27" s="4" t="str">
        <f>LOOKUP(AD27,{0,40,45,50,55,60,65,70,75,80,101},{"F","D","C","C+","B-","B","B+","A-","A","A+","Invalid Entry"})</f>
        <v>F</v>
      </c>
      <c r="AG27" s="27"/>
      <c r="AO27" s="66"/>
    </row>
    <row r="28" spans="1:41">
      <c r="A28" s="24">
        <v>25</v>
      </c>
      <c r="B28" s="21">
        <f>IF(StudentList!B26="","",StudentList!B26)</f>
        <v>140931025</v>
      </c>
      <c r="C28" s="25"/>
      <c r="D28" s="25"/>
      <c r="E28" s="25"/>
      <c r="F28" s="25">
        <f t="shared" si="0"/>
        <v>0</v>
      </c>
      <c r="G28" s="25">
        <f>LOOKUP(F28,{0,40,45,50,55,60,65,70,75,80,101},{0,2,2.25,2.5,2.75,3,3.25,3.5,3.75,4,"Invalid Entry"})</f>
        <v>0</v>
      </c>
      <c r="H28" s="4" t="str">
        <f>LOOKUP(F28,{0,40,45,50,55,60,65,70,75,80,101},{"F","D","C","C+","B-","B","B+","A-","A","A+","Invalid Entry"})</f>
        <v>F</v>
      </c>
      <c r="I28" s="66"/>
      <c r="J28" s="21">
        <f>IF(StudentList!B26="","",StudentList!B26)</f>
        <v>140931025</v>
      </c>
      <c r="K28" s="24"/>
      <c r="L28" s="25"/>
      <c r="M28" s="25"/>
      <c r="N28" s="25">
        <f t="shared" si="1"/>
        <v>0</v>
      </c>
      <c r="O28" s="25">
        <f>LOOKUP(N28,{0,40,45,50,55,60,65,70,75,80,101},{0,2,2.25,2.5,2.75,3,3.25,3.5,3.75,4,"Invalid Entry"})</f>
        <v>0</v>
      </c>
      <c r="P28" s="4" t="str">
        <f>LOOKUP(N28,{0,40,45,50,55,60,65,70,75,80,101},{"F","D","C","C+","B-","B","B+","A-","A","A+","Invalid Entry"})</f>
        <v>F</v>
      </c>
      <c r="Q28" s="66"/>
      <c r="R28" s="21">
        <f>IF(StudentList!B26="","",StudentList!B26)</f>
        <v>140931025</v>
      </c>
      <c r="S28" s="24"/>
      <c r="T28" s="25"/>
      <c r="U28" s="25"/>
      <c r="V28" s="25">
        <f t="shared" si="2"/>
        <v>0</v>
      </c>
      <c r="W28" s="25">
        <f>LOOKUP(V28,{0,40,45,50,55,60,65,70,75,80,101},{0,2,2.25,2.5,2.75,3,3.25,3.5,3.75,4,"Invalid Entry"})</f>
        <v>0</v>
      </c>
      <c r="X28" s="4" t="str">
        <f>LOOKUP(V28,{0,40,45,50,55,60,65,70,75,80,101},{"F","D","C","C+","B-","B","B+","A-","A","A+","Invalid Entry"})</f>
        <v>F</v>
      </c>
      <c r="Y28" s="66"/>
      <c r="Z28" s="21">
        <f>IF(StudentList!B26="","",StudentList!B26)</f>
        <v>140931025</v>
      </c>
      <c r="AA28" s="24"/>
      <c r="AB28" s="25"/>
      <c r="AC28" s="25"/>
      <c r="AD28" s="25">
        <f t="shared" si="3"/>
        <v>0</v>
      </c>
      <c r="AE28" s="25">
        <f>LOOKUP(AD28,{0,40,45,50,55,60,65,70,75,80,101},{0,2,2.25,2.5,2.75,3,3.25,3.5,3.75,4,"Invalid Entry"})</f>
        <v>0</v>
      </c>
      <c r="AF28" s="4" t="str">
        <f>LOOKUP(AD28,{0,40,45,50,55,60,65,70,75,80,101},{"F","D","C","C+","B-","B","B+","A-","A","A+","Invalid Entry"})</f>
        <v>F</v>
      </c>
      <c r="AG28" s="27"/>
      <c r="AO28" s="66"/>
    </row>
    <row r="29" spans="1:41">
      <c r="A29" s="24">
        <v>26</v>
      </c>
      <c r="B29" s="21">
        <f>IF(StudentList!B27="","",StudentList!B27)</f>
        <v>140931026</v>
      </c>
      <c r="C29" s="25"/>
      <c r="D29" s="25"/>
      <c r="E29" s="25"/>
      <c r="F29" s="25">
        <f t="shared" si="0"/>
        <v>0</v>
      </c>
      <c r="G29" s="25">
        <f>LOOKUP(F29,{0,40,45,50,55,60,65,70,75,80,101},{0,2,2.25,2.5,2.75,3,3.25,3.5,3.75,4,"Invalid Entry"})</f>
        <v>0</v>
      </c>
      <c r="H29" s="4" t="str">
        <f>LOOKUP(F29,{0,40,45,50,55,60,65,70,75,80,101},{"F","D","C","C+","B-","B","B+","A-","A","A+","Invalid Entry"})</f>
        <v>F</v>
      </c>
      <c r="I29" s="66"/>
      <c r="J29" s="21">
        <f>IF(StudentList!B27="","",StudentList!B27)</f>
        <v>140931026</v>
      </c>
      <c r="K29" s="24"/>
      <c r="L29" s="25"/>
      <c r="M29" s="25"/>
      <c r="N29" s="25">
        <f t="shared" si="1"/>
        <v>0</v>
      </c>
      <c r="O29" s="25">
        <f>LOOKUP(N29,{0,40,45,50,55,60,65,70,75,80,101},{0,2,2.25,2.5,2.75,3,3.25,3.5,3.75,4,"Invalid Entry"})</f>
        <v>0</v>
      </c>
      <c r="P29" s="4" t="str">
        <f>LOOKUP(N29,{0,40,45,50,55,60,65,70,75,80,101},{"F","D","C","C+","B-","B","B+","A-","A","A+","Invalid Entry"})</f>
        <v>F</v>
      </c>
      <c r="Q29" s="66"/>
      <c r="R29" s="21">
        <f>IF(StudentList!B27="","",StudentList!B27)</f>
        <v>140931026</v>
      </c>
      <c r="S29" s="24"/>
      <c r="T29" s="25"/>
      <c r="U29" s="25"/>
      <c r="V29" s="25">
        <f t="shared" si="2"/>
        <v>0</v>
      </c>
      <c r="W29" s="25">
        <f>LOOKUP(V29,{0,40,45,50,55,60,65,70,75,80,101},{0,2,2.25,2.5,2.75,3,3.25,3.5,3.75,4,"Invalid Entry"})</f>
        <v>0</v>
      </c>
      <c r="X29" s="4" t="str">
        <f>LOOKUP(V29,{0,40,45,50,55,60,65,70,75,80,101},{"F","D","C","C+","B-","B","B+","A-","A","A+","Invalid Entry"})</f>
        <v>F</v>
      </c>
      <c r="Y29" s="66"/>
      <c r="Z29" s="21">
        <f>IF(StudentList!B27="","",StudentList!B27)</f>
        <v>140931026</v>
      </c>
      <c r="AA29" s="24"/>
      <c r="AB29" s="25"/>
      <c r="AC29" s="25"/>
      <c r="AD29" s="25">
        <f t="shared" si="3"/>
        <v>0</v>
      </c>
      <c r="AE29" s="25">
        <f>LOOKUP(AD29,{0,40,45,50,55,60,65,70,75,80,101},{0,2,2.25,2.5,2.75,3,3.25,3.5,3.75,4,"Invalid Entry"})</f>
        <v>0</v>
      </c>
      <c r="AF29" s="4" t="str">
        <f>LOOKUP(AD29,{0,40,45,50,55,60,65,70,75,80,101},{"F","D","C","C+","B-","B","B+","A-","A","A+","Invalid Entry"})</f>
        <v>F</v>
      </c>
      <c r="AG29" s="27"/>
      <c r="AO29" s="66"/>
    </row>
    <row r="30" spans="1:41">
      <c r="A30" s="24">
        <v>27</v>
      </c>
      <c r="B30" s="21">
        <f>IF(StudentList!B28="","",StudentList!B28)</f>
        <v>140931027</v>
      </c>
      <c r="C30" s="25"/>
      <c r="D30" s="25"/>
      <c r="E30" s="25"/>
      <c r="F30" s="25">
        <f t="shared" si="0"/>
        <v>0</v>
      </c>
      <c r="G30" s="25">
        <f>LOOKUP(F30,{0,40,45,50,55,60,65,70,75,80,101},{0,2,2.25,2.5,2.75,3,3.25,3.5,3.75,4,"Invalid Entry"})</f>
        <v>0</v>
      </c>
      <c r="H30" s="4" t="str">
        <f>LOOKUP(F30,{0,40,45,50,55,60,65,70,75,80,101},{"F","D","C","C+","B-","B","B+","A-","A","A+","Invalid Entry"})</f>
        <v>F</v>
      </c>
      <c r="I30" s="66"/>
      <c r="J30" s="21">
        <f>IF(StudentList!B28="","",StudentList!B28)</f>
        <v>140931027</v>
      </c>
      <c r="K30" s="24"/>
      <c r="L30" s="25"/>
      <c r="M30" s="25"/>
      <c r="N30" s="25">
        <f t="shared" si="1"/>
        <v>0</v>
      </c>
      <c r="O30" s="25">
        <f>LOOKUP(N30,{0,40,45,50,55,60,65,70,75,80,101},{0,2,2.25,2.5,2.75,3,3.25,3.5,3.75,4,"Invalid Entry"})</f>
        <v>0</v>
      </c>
      <c r="P30" s="4" t="str">
        <f>LOOKUP(N30,{0,40,45,50,55,60,65,70,75,80,101},{"F","D","C","C+","B-","B","B+","A-","A","A+","Invalid Entry"})</f>
        <v>F</v>
      </c>
      <c r="Q30" s="66"/>
      <c r="R30" s="21">
        <f>IF(StudentList!B28="","",StudentList!B28)</f>
        <v>140931027</v>
      </c>
      <c r="S30" s="24"/>
      <c r="T30" s="25"/>
      <c r="U30" s="25"/>
      <c r="V30" s="25">
        <f t="shared" si="2"/>
        <v>0</v>
      </c>
      <c r="W30" s="25">
        <f>LOOKUP(V30,{0,40,45,50,55,60,65,70,75,80,101},{0,2,2.25,2.5,2.75,3,3.25,3.5,3.75,4,"Invalid Entry"})</f>
        <v>0</v>
      </c>
      <c r="X30" s="4" t="str">
        <f>LOOKUP(V30,{0,40,45,50,55,60,65,70,75,80,101},{"F","D","C","C+","B-","B","B+","A-","A","A+","Invalid Entry"})</f>
        <v>F</v>
      </c>
      <c r="Y30" s="66"/>
      <c r="Z30" s="21">
        <f>IF(StudentList!B28="","",StudentList!B28)</f>
        <v>140931027</v>
      </c>
      <c r="AA30" s="24"/>
      <c r="AB30" s="25"/>
      <c r="AC30" s="25"/>
      <c r="AD30" s="25">
        <f t="shared" si="3"/>
        <v>0</v>
      </c>
      <c r="AE30" s="25">
        <f>LOOKUP(AD30,{0,40,45,50,55,60,65,70,75,80,101},{0,2,2.25,2.5,2.75,3,3.25,3.5,3.75,4,"Invalid Entry"})</f>
        <v>0</v>
      </c>
      <c r="AF30" s="4" t="str">
        <f>LOOKUP(AD30,{0,40,45,50,55,60,65,70,75,80,101},{"F","D","C","C+","B-","B","B+","A-","A","A+","Invalid Entry"})</f>
        <v>F</v>
      </c>
      <c r="AG30" s="27"/>
      <c r="AO30" s="66"/>
    </row>
    <row r="31" spans="1:41">
      <c r="A31" s="24">
        <v>28</v>
      </c>
      <c r="B31" s="21">
        <f>IF(StudentList!B29="","",StudentList!B29)</f>
        <v>140931028</v>
      </c>
      <c r="C31" s="25"/>
      <c r="D31" s="25"/>
      <c r="E31" s="25"/>
      <c r="F31" s="25">
        <f t="shared" si="0"/>
        <v>0</v>
      </c>
      <c r="G31" s="25">
        <f>LOOKUP(F31,{0,40,45,50,55,60,65,70,75,80,101},{0,2,2.25,2.5,2.75,3,3.25,3.5,3.75,4,"Invalid Entry"})</f>
        <v>0</v>
      </c>
      <c r="H31" s="4" t="str">
        <f>LOOKUP(F31,{0,40,45,50,55,60,65,70,75,80,101},{"F","D","C","C+","B-","B","B+","A-","A","A+","Invalid Entry"})</f>
        <v>F</v>
      </c>
      <c r="I31" s="66"/>
      <c r="J31" s="21">
        <f>IF(StudentList!B29="","",StudentList!B29)</f>
        <v>140931028</v>
      </c>
      <c r="K31" s="24"/>
      <c r="L31" s="25"/>
      <c r="M31" s="25"/>
      <c r="N31" s="25">
        <f t="shared" si="1"/>
        <v>0</v>
      </c>
      <c r="O31" s="25">
        <f>LOOKUP(N31,{0,40,45,50,55,60,65,70,75,80,101},{0,2,2.25,2.5,2.75,3,3.25,3.5,3.75,4,"Invalid Entry"})</f>
        <v>0</v>
      </c>
      <c r="P31" s="4" t="str">
        <f>LOOKUP(N31,{0,40,45,50,55,60,65,70,75,80,101},{"F","D","C","C+","B-","B","B+","A-","A","A+","Invalid Entry"})</f>
        <v>F</v>
      </c>
      <c r="Q31" s="66"/>
      <c r="R31" s="21">
        <f>IF(StudentList!B29="","",StudentList!B29)</f>
        <v>140931028</v>
      </c>
      <c r="S31" s="24"/>
      <c r="T31" s="25"/>
      <c r="U31" s="25"/>
      <c r="V31" s="25">
        <f t="shared" si="2"/>
        <v>0</v>
      </c>
      <c r="W31" s="25">
        <f>LOOKUP(V31,{0,40,45,50,55,60,65,70,75,80,101},{0,2,2.25,2.5,2.75,3,3.25,3.5,3.75,4,"Invalid Entry"})</f>
        <v>0</v>
      </c>
      <c r="X31" s="4" t="str">
        <f>LOOKUP(V31,{0,40,45,50,55,60,65,70,75,80,101},{"F","D","C","C+","B-","B","B+","A-","A","A+","Invalid Entry"})</f>
        <v>F</v>
      </c>
      <c r="Y31" s="66"/>
      <c r="Z31" s="21">
        <f>IF(StudentList!B29="","",StudentList!B29)</f>
        <v>140931028</v>
      </c>
      <c r="AA31" s="24"/>
      <c r="AB31" s="25"/>
      <c r="AC31" s="25"/>
      <c r="AD31" s="25">
        <f t="shared" si="3"/>
        <v>0</v>
      </c>
      <c r="AE31" s="25">
        <f>LOOKUP(AD31,{0,40,45,50,55,60,65,70,75,80,101},{0,2,2.25,2.5,2.75,3,3.25,3.5,3.75,4,"Invalid Entry"})</f>
        <v>0</v>
      </c>
      <c r="AF31" s="4" t="str">
        <f>LOOKUP(AD31,{0,40,45,50,55,60,65,70,75,80,101},{"F","D","C","C+","B-","B","B+","A-","A","A+","Invalid Entry"})</f>
        <v>F</v>
      </c>
      <c r="AG31" s="27"/>
      <c r="AO31" s="66"/>
    </row>
    <row r="32" spans="1:41">
      <c r="A32" s="24">
        <v>29</v>
      </c>
      <c r="B32" s="21">
        <f>IF(StudentList!B30="","",StudentList!B30)</f>
        <v>140931029</v>
      </c>
      <c r="C32" s="25"/>
      <c r="D32" s="25"/>
      <c r="E32" s="25"/>
      <c r="F32" s="25">
        <f t="shared" si="0"/>
        <v>0</v>
      </c>
      <c r="G32" s="25">
        <f>LOOKUP(F32,{0,40,45,50,55,60,65,70,75,80,101},{0,2,2.25,2.5,2.75,3,3.25,3.5,3.75,4,"Invalid Entry"})</f>
        <v>0</v>
      </c>
      <c r="H32" s="4" t="str">
        <f>LOOKUP(F32,{0,40,45,50,55,60,65,70,75,80,101},{"F","D","C","C+","B-","B","B+","A-","A","A+","Invalid Entry"})</f>
        <v>F</v>
      </c>
      <c r="I32" s="66"/>
      <c r="J32" s="21">
        <f>IF(StudentList!B30="","",StudentList!B30)</f>
        <v>140931029</v>
      </c>
      <c r="K32" s="24"/>
      <c r="L32" s="25"/>
      <c r="M32" s="25"/>
      <c r="N32" s="25">
        <f t="shared" si="1"/>
        <v>0</v>
      </c>
      <c r="O32" s="25">
        <f>LOOKUP(N32,{0,40,45,50,55,60,65,70,75,80,101},{0,2,2.25,2.5,2.75,3,3.25,3.5,3.75,4,"Invalid Entry"})</f>
        <v>0</v>
      </c>
      <c r="P32" s="4" t="str">
        <f>LOOKUP(N32,{0,40,45,50,55,60,65,70,75,80,101},{"F","D","C","C+","B-","B","B+","A-","A","A+","Invalid Entry"})</f>
        <v>F</v>
      </c>
      <c r="Q32" s="66"/>
      <c r="R32" s="21">
        <f>IF(StudentList!B30="","",StudentList!B30)</f>
        <v>140931029</v>
      </c>
      <c r="S32" s="24"/>
      <c r="T32" s="25"/>
      <c r="U32" s="25"/>
      <c r="V32" s="25">
        <f t="shared" si="2"/>
        <v>0</v>
      </c>
      <c r="W32" s="25">
        <f>LOOKUP(V32,{0,40,45,50,55,60,65,70,75,80,101},{0,2,2.25,2.5,2.75,3,3.25,3.5,3.75,4,"Invalid Entry"})</f>
        <v>0</v>
      </c>
      <c r="X32" s="4" t="str">
        <f>LOOKUP(V32,{0,40,45,50,55,60,65,70,75,80,101},{"F","D","C","C+","B-","B","B+","A-","A","A+","Invalid Entry"})</f>
        <v>F</v>
      </c>
      <c r="Y32" s="66"/>
      <c r="Z32" s="21">
        <f>IF(StudentList!B30="","",StudentList!B30)</f>
        <v>140931029</v>
      </c>
      <c r="AA32" s="24"/>
      <c r="AB32" s="25"/>
      <c r="AC32" s="25"/>
      <c r="AD32" s="25">
        <f t="shared" si="3"/>
        <v>0</v>
      </c>
      <c r="AE32" s="25">
        <f>LOOKUP(AD32,{0,40,45,50,55,60,65,70,75,80,101},{0,2,2.25,2.5,2.75,3,3.25,3.5,3.75,4,"Invalid Entry"})</f>
        <v>0</v>
      </c>
      <c r="AF32" s="4" t="str">
        <f>LOOKUP(AD32,{0,40,45,50,55,60,65,70,75,80,101},{"F","D","C","C+","B-","B","B+","A-","A","A+","Invalid Entry"})</f>
        <v>F</v>
      </c>
      <c r="AG32" s="27"/>
      <c r="AO32" s="66"/>
    </row>
    <row r="33" spans="1:41">
      <c r="A33" s="24">
        <v>30</v>
      </c>
      <c r="B33" s="21">
        <f>IF(StudentList!B31="","",StudentList!B31)</f>
        <v>140931030</v>
      </c>
      <c r="C33" s="25"/>
      <c r="D33" s="25"/>
      <c r="E33" s="25"/>
      <c r="F33" s="25">
        <f t="shared" si="0"/>
        <v>0</v>
      </c>
      <c r="G33" s="25">
        <f>LOOKUP(F33,{0,40,45,50,55,60,65,70,75,80,101},{0,2,2.25,2.5,2.75,3,3.25,3.5,3.75,4,"Invalid Entry"})</f>
        <v>0</v>
      </c>
      <c r="H33" s="4" t="str">
        <f>LOOKUP(F33,{0,40,45,50,55,60,65,70,75,80,101},{"F","D","C","C+","B-","B","B+","A-","A","A+","Invalid Entry"})</f>
        <v>F</v>
      </c>
      <c r="I33" s="66"/>
      <c r="J33" s="21">
        <f>IF(StudentList!B31="","",StudentList!B31)</f>
        <v>140931030</v>
      </c>
      <c r="K33" s="24"/>
      <c r="L33" s="25"/>
      <c r="M33" s="25"/>
      <c r="N33" s="25">
        <f t="shared" si="1"/>
        <v>0</v>
      </c>
      <c r="O33" s="25">
        <f>LOOKUP(N33,{0,40,45,50,55,60,65,70,75,80,101},{0,2,2.25,2.5,2.75,3,3.25,3.5,3.75,4,"Invalid Entry"})</f>
        <v>0</v>
      </c>
      <c r="P33" s="4" t="str">
        <f>LOOKUP(N33,{0,40,45,50,55,60,65,70,75,80,101},{"F","D","C","C+","B-","B","B+","A-","A","A+","Invalid Entry"})</f>
        <v>F</v>
      </c>
      <c r="Q33" s="66"/>
      <c r="R33" s="21">
        <f>IF(StudentList!B31="","",StudentList!B31)</f>
        <v>140931030</v>
      </c>
      <c r="S33" s="24"/>
      <c r="T33" s="25"/>
      <c r="U33" s="25"/>
      <c r="V33" s="25">
        <f t="shared" si="2"/>
        <v>0</v>
      </c>
      <c r="W33" s="25">
        <f>LOOKUP(V33,{0,40,45,50,55,60,65,70,75,80,101},{0,2,2.25,2.5,2.75,3,3.25,3.5,3.75,4,"Invalid Entry"})</f>
        <v>0</v>
      </c>
      <c r="X33" s="4" t="str">
        <f>LOOKUP(V33,{0,40,45,50,55,60,65,70,75,80,101},{"F","D","C","C+","B-","B","B+","A-","A","A+","Invalid Entry"})</f>
        <v>F</v>
      </c>
      <c r="Y33" s="66"/>
      <c r="Z33" s="21">
        <f>IF(StudentList!B31="","",StudentList!B31)</f>
        <v>140931030</v>
      </c>
      <c r="AA33" s="24"/>
      <c r="AB33" s="25"/>
      <c r="AC33" s="25"/>
      <c r="AD33" s="25">
        <f t="shared" si="3"/>
        <v>0</v>
      </c>
      <c r="AE33" s="25">
        <f>LOOKUP(AD33,{0,40,45,50,55,60,65,70,75,80,101},{0,2,2.25,2.5,2.75,3,3.25,3.5,3.75,4,"Invalid Entry"})</f>
        <v>0</v>
      </c>
      <c r="AF33" s="4" t="str">
        <f>LOOKUP(AD33,{0,40,45,50,55,60,65,70,75,80,101},{"F","D","C","C+","B-","B","B+","A-","A","A+","Invalid Entry"})</f>
        <v>F</v>
      </c>
      <c r="AG33" s="27"/>
      <c r="AO33" s="66"/>
    </row>
    <row r="34" spans="1:41">
      <c r="A34" s="24">
        <v>31</v>
      </c>
      <c r="B34" s="21">
        <f>IF(StudentList!B32="","",StudentList!B32)</f>
        <v>140931031</v>
      </c>
      <c r="C34" s="25"/>
      <c r="D34" s="25"/>
      <c r="E34" s="25"/>
      <c r="F34" s="25">
        <f t="shared" si="0"/>
        <v>0</v>
      </c>
      <c r="G34" s="25">
        <f>LOOKUP(F34,{0,40,45,50,55,60,65,70,75,80,101},{0,2,2.25,2.5,2.75,3,3.25,3.5,3.75,4,"Invalid Entry"})</f>
        <v>0</v>
      </c>
      <c r="H34" s="4" t="str">
        <f>LOOKUP(F34,{0,40,45,50,55,60,65,70,75,80,101},{"F","D","C","C+","B-","B","B+","A-","A","A+","Invalid Entry"})</f>
        <v>F</v>
      </c>
      <c r="I34" s="66"/>
      <c r="J34" s="21">
        <f>IF(StudentList!B32="","",StudentList!B32)</f>
        <v>140931031</v>
      </c>
      <c r="K34" s="24"/>
      <c r="L34" s="25"/>
      <c r="M34" s="25"/>
      <c r="N34" s="25">
        <f t="shared" si="1"/>
        <v>0</v>
      </c>
      <c r="O34" s="25">
        <f>LOOKUP(N34,{0,40,45,50,55,60,65,70,75,80,101},{0,2,2.25,2.5,2.75,3,3.25,3.5,3.75,4,"Invalid Entry"})</f>
        <v>0</v>
      </c>
      <c r="P34" s="4" t="str">
        <f>LOOKUP(N34,{0,40,45,50,55,60,65,70,75,80,101},{"F","D","C","C+","B-","B","B+","A-","A","A+","Invalid Entry"})</f>
        <v>F</v>
      </c>
      <c r="Q34" s="66"/>
      <c r="R34" s="21">
        <f>IF(StudentList!B32="","",StudentList!B32)</f>
        <v>140931031</v>
      </c>
      <c r="S34" s="24"/>
      <c r="T34" s="25"/>
      <c r="U34" s="25"/>
      <c r="V34" s="25">
        <f t="shared" si="2"/>
        <v>0</v>
      </c>
      <c r="W34" s="25">
        <f>LOOKUP(V34,{0,40,45,50,55,60,65,70,75,80,101},{0,2,2.25,2.5,2.75,3,3.25,3.5,3.75,4,"Invalid Entry"})</f>
        <v>0</v>
      </c>
      <c r="X34" s="4" t="str">
        <f>LOOKUP(V34,{0,40,45,50,55,60,65,70,75,80,101},{"F","D","C","C+","B-","B","B+","A-","A","A+","Invalid Entry"})</f>
        <v>F</v>
      </c>
      <c r="Y34" s="66"/>
      <c r="Z34" s="21">
        <f>IF(StudentList!B32="","",StudentList!B32)</f>
        <v>140931031</v>
      </c>
      <c r="AA34" s="24"/>
      <c r="AB34" s="25"/>
      <c r="AC34" s="25"/>
      <c r="AD34" s="25">
        <f t="shared" si="3"/>
        <v>0</v>
      </c>
      <c r="AE34" s="25">
        <f>LOOKUP(AD34,{0,40,45,50,55,60,65,70,75,80,101},{0,2,2.25,2.5,2.75,3,3.25,3.5,3.75,4,"Invalid Entry"})</f>
        <v>0</v>
      </c>
      <c r="AF34" s="4" t="str">
        <f>LOOKUP(AD34,{0,40,45,50,55,60,65,70,75,80,101},{"F","D","C","C+","B-","B","B+","A-","A","A+","Invalid Entry"})</f>
        <v>F</v>
      </c>
      <c r="AG34" s="4"/>
      <c r="AO34" s="67"/>
    </row>
    <row r="35" spans="1:41">
      <c r="A35" s="24">
        <v>32</v>
      </c>
      <c r="B35" s="21">
        <f>IF(StudentList!B33="","",StudentList!B33)</f>
        <v>140931032</v>
      </c>
      <c r="C35" s="25"/>
      <c r="D35" s="25"/>
      <c r="E35" s="25"/>
      <c r="F35" s="25">
        <f t="shared" si="0"/>
        <v>0</v>
      </c>
      <c r="G35" s="25">
        <f>LOOKUP(F35,{0,40,45,50,55,60,65,70,75,80,101},{0,2,2.25,2.5,2.75,3,3.25,3.5,3.75,4,"Invalid Entry"})</f>
        <v>0</v>
      </c>
      <c r="H35" s="4" t="str">
        <f>LOOKUP(F35,{0,40,45,50,55,60,65,70,75,80,101},{"F","D","C","C+","B-","B","B+","A-","A","A+","Invalid Entry"})</f>
        <v>F</v>
      </c>
      <c r="I35" s="66"/>
      <c r="J35" s="21">
        <f>IF(StudentList!B33="","",StudentList!B33)</f>
        <v>140931032</v>
      </c>
      <c r="K35" s="24"/>
      <c r="L35" s="25"/>
      <c r="M35" s="25"/>
      <c r="N35" s="25">
        <f t="shared" si="1"/>
        <v>0</v>
      </c>
      <c r="O35" s="25">
        <f>LOOKUP(N35,{0,40,45,50,55,60,65,70,75,80,101},{0,2,2.25,2.5,2.75,3,3.25,3.5,3.75,4,"Invalid Entry"})</f>
        <v>0</v>
      </c>
      <c r="P35" s="4" t="str">
        <f>LOOKUP(N35,{0,40,45,50,55,60,65,70,75,80,101},{"F","D","C","C+","B-","B","B+","A-","A","A+","Invalid Entry"})</f>
        <v>F</v>
      </c>
      <c r="Q35" s="66"/>
      <c r="R35" s="21">
        <f>IF(StudentList!B33="","",StudentList!B33)</f>
        <v>140931032</v>
      </c>
      <c r="S35" s="24"/>
      <c r="T35" s="25"/>
      <c r="U35" s="25"/>
      <c r="V35" s="25">
        <f t="shared" si="2"/>
        <v>0</v>
      </c>
      <c r="W35" s="25">
        <f>LOOKUP(V35,{0,40,45,50,55,60,65,70,75,80,101},{0,2,2.25,2.5,2.75,3,3.25,3.5,3.75,4,"Invalid Entry"})</f>
        <v>0</v>
      </c>
      <c r="X35" s="4" t="str">
        <f>LOOKUP(V35,{0,40,45,50,55,60,65,70,75,80,101},{"F","D","C","C+","B-","B","B+","A-","A","A+","Invalid Entry"})</f>
        <v>F</v>
      </c>
      <c r="Y35" s="66"/>
      <c r="Z35" s="21">
        <f>IF(StudentList!B33="","",StudentList!B33)</f>
        <v>140931032</v>
      </c>
      <c r="AA35" s="24"/>
      <c r="AB35" s="25"/>
      <c r="AC35" s="25"/>
      <c r="AD35" s="25">
        <f t="shared" si="3"/>
        <v>0</v>
      </c>
      <c r="AE35" s="25">
        <f>LOOKUP(AD35,{0,40,45,50,55,60,65,70,75,80,101},{0,2,2.25,2.5,2.75,3,3.25,3.5,3.75,4,"Invalid Entry"})</f>
        <v>0</v>
      </c>
      <c r="AF35" s="4" t="str">
        <f>LOOKUP(AD35,{0,40,45,50,55,60,65,70,75,80,101},{"F","D","C","C+","B-","B","B+","A-","A","A+","Invalid Entry"})</f>
        <v>F</v>
      </c>
      <c r="AG35" s="4"/>
      <c r="AO35" s="67"/>
    </row>
    <row r="36" spans="1:41">
      <c r="A36" s="24">
        <v>33</v>
      </c>
      <c r="B36" s="21">
        <f>IF(StudentList!B34="","",StudentList!B34)</f>
        <v>140931033</v>
      </c>
      <c r="C36" s="25"/>
      <c r="D36" s="25"/>
      <c r="E36" s="25"/>
      <c r="F36" s="25">
        <f t="shared" si="0"/>
        <v>0</v>
      </c>
      <c r="G36" s="25">
        <f>LOOKUP(F36,{0,40,45,50,55,60,65,70,75,80,101},{0,2,2.25,2.5,2.75,3,3.25,3.5,3.75,4,"Invalid Entry"})</f>
        <v>0</v>
      </c>
      <c r="H36" s="4" t="str">
        <f>LOOKUP(F36,{0,40,45,50,55,60,65,70,75,80,101},{"F","D","C","C+","B-","B","B+","A-","A","A+","Invalid Entry"})</f>
        <v>F</v>
      </c>
      <c r="I36" s="66"/>
      <c r="J36" s="21">
        <f>IF(StudentList!B34="","",StudentList!B34)</f>
        <v>140931033</v>
      </c>
      <c r="K36" s="24"/>
      <c r="L36" s="25"/>
      <c r="M36" s="25"/>
      <c r="N36" s="25">
        <f t="shared" si="1"/>
        <v>0</v>
      </c>
      <c r="O36" s="25">
        <f>LOOKUP(N36,{0,40,45,50,55,60,65,70,75,80,101},{0,2,2.25,2.5,2.75,3,3.25,3.5,3.75,4,"Invalid Entry"})</f>
        <v>0</v>
      </c>
      <c r="P36" s="4" t="str">
        <f>LOOKUP(N36,{0,40,45,50,55,60,65,70,75,80,101},{"F","D","C","C+","B-","B","B+","A-","A","A+","Invalid Entry"})</f>
        <v>F</v>
      </c>
      <c r="Q36" s="66"/>
      <c r="R36" s="21">
        <f>IF(StudentList!B34="","",StudentList!B34)</f>
        <v>140931033</v>
      </c>
      <c r="S36" s="24"/>
      <c r="T36" s="25"/>
      <c r="U36" s="25"/>
      <c r="V36" s="25">
        <f t="shared" si="2"/>
        <v>0</v>
      </c>
      <c r="W36" s="25">
        <f>LOOKUP(V36,{0,40,45,50,55,60,65,70,75,80,101},{0,2,2.25,2.5,2.75,3,3.25,3.5,3.75,4,"Invalid Entry"})</f>
        <v>0</v>
      </c>
      <c r="X36" s="4" t="str">
        <f>LOOKUP(V36,{0,40,45,50,55,60,65,70,75,80,101},{"F","D","C","C+","B-","B","B+","A-","A","A+","Invalid Entry"})</f>
        <v>F</v>
      </c>
      <c r="Y36" s="66"/>
      <c r="Z36" s="21">
        <f>IF(StudentList!B34="","",StudentList!B34)</f>
        <v>140931033</v>
      </c>
      <c r="AA36" s="24"/>
      <c r="AB36" s="25"/>
      <c r="AC36" s="25"/>
      <c r="AD36" s="25">
        <f t="shared" si="3"/>
        <v>0</v>
      </c>
      <c r="AE36" s="25">
        <f>LOOKUP(AD36,{0,40,45,50,55,60,65,70,75,80,101},{0,2,2.25,2.5,2.75,3,3.25,3.5,3.75,4,"Invalid Entry"})</f>
        <v>0</v>
      </c>
      <c r="AF36" s="4" t="str">
        <f>LOOKUP(AD36,{0,40,45,50,55,60,65,70,75,80,101},{"F","D","C","C+","B-","B","B+","A-","A","A+","Invalid Entry"})</f>
        <v>F</v>
      </c>
      <c r="AG36" s="4"/>
      <c r="AO36" s="67"/>
    </row>
    <row r="37" spans="1:41">
      <c r="A37" s="24">
        <v>34</v>
      </c>
      <c r="B37" s="21">
        <f>IF(StudentList!B35="","",StudentList!B35)</f>
        <v>140931034</v>
      </c>
      <c r="C37" s="25"/>
      <c r="D37" s="25"/>
      <c r="E37" s="25"/>
      <c r="F37" s="25">
        <f t="shared" si="0"/>
        <v>0</v>
      </c>
      <c r="G37" s="25">
        <f>LOOKUP(F37,{0,40,45,50,55,60,65,70,75,80,101},{0,2,2.25,2.5,2.75,3,3.25,3.5,3.75,4,"Invalid Entry"})</f>
        <v>0</v>
      </c>
      <c r="H37" s="4" t="str">
        <f>LOOKUP(F37,{0,40,45,50,55,60,65,70,75,80,101},{"F","D","C","C+","B-","B","B+","A-","A","A+","Invalid Entry"})</f>
        <v>F</v>
      </c>
      <c r="I37" s="66"/>
      <c r="J37" s="21">
        <f>IF(StudentList!B35="","",StudentList!B35)</f>
        <v>140931034</v>
      </c>
      <c r="K37" s="24"/>
      <c r="L37" s="25"/>
      <c r="M37" s="25"/>
      <c r="N37" s="25">
        <f t="shared" si="1"/>
        <v>0</v>
      </c>
      <c r="O37" s="25">
        <f>LOOKUP(N37,{0,40,45,50,55,60,65,70,75,80,101},{0,2,2.25,2.5,2.75,3,3.25,3.5,3.75,4,"Invalid Entry"})</f>
        <v>0</v>
      </c>
      <c r="P37" s="4" t="str">
        <f>LOOKUP(N37,{0,40,45,50,55,60,65,70,75,80,101},{"F","D","C","C+","B-","B","B+","A-","A","A+","Invalid Entry"})</f>
        <v>F</v>
      </c>
      <c r="Q37" s="66"/>
      <c r="R37" s="21">
        <f>IF(StudentList!B35="","",StudentList!B35)</f>
        <v>140931034</v>
      </c>
      <c r="S37" s="24"/>
      <c r="T37" s="25"/>
      <c r="U37" s="25"/>
      <c r="V37" s="25">
        <f t="shared" si="2"/>
        <v>0</v>
      </c>
      <c r="W37" s="25">
        <f>LOOKUP(V37,{0,40,45,50,55,60,65,70,75,80,101},{0,2,2.25,2.5,2.75,3,3.25,3.5,3.75,4,"Invalid Entry"})</f>
        <v>0</v>
      </c>
      <c r="X37" s="4" t="str">
        <f>LOOKUP(V37,{0,40,45,50,55,60,65,70,75,80,101},{"F","D","C","C+","B-","B","B+","A-","A","A+","Invalid Entry"})</f>
        <v>F</v>
      </c>
      <c r="Y37" s="66"/>
      <c r="Z37" s="21">
        <f>IF(StudentList!B35="","",StudentList!B35)</f>
        <v>140931034</v>
      </c>
      <c r="AA37" s="24"/>
      <c r="AB37" s="25"/>
      <c r="AC37" s="25"/>
      <c r="AD37" s="25">
        <f t="shared" si="3"/>
        <v>0</v>
      </c>
      <c r="AE37" s="25">
        <f>LOOKUP(AD37,{0,40,45,50,55,60,65,70,75,80,101},{0,2,2.25,2.5,2.75,3,3.25,3.5,3.75,4,"Invalid Entry"})</f>
        <v>0</v>
      </c>
      <c r="AF37" s="4" t="str">
        <f>LOOKUP(AD37,{0,40,45,50,55,60,65,70,75,80,101},{"F","D","C","C+","B-","B","B+","A-","A","A+","Invalid Entry"})</f>
        <v>F</v>
      </c>
      <c r="AG37" s="4"/>
      <c r="AO37" s="67"/>
    </row>
    <row r="38" spans="1:41">
      <c r="A38" s="24">
        <v>35</v>
      </c>
      <c r="B38" s="21">
        <f>IF(StudentList!B36="","",StudentList!B36)</f>
        <v>140931035</v>
      </c>
      <c r="C38" s="25"/>
      <c r="D38" s="25"/>
      <c r="E38" s="25"/>
      <c r="F38" s="25">
        <f t="shared" si="0"/>
        <v>0</v>
      </c>
      <c r="G38" s="25">
        <f>LOOKUP(F38,{0,40,45,50,55,60,65,70,75,80,101},{0,2,2.25,2.5,2.75,3,3.25,3.5,3.75,4,"Invalid Entry"})</f>
        <v>0</v>
      </c>
      <c r="H38" s="4" t="str">
        <f>LOOKUP(F38,{0,40,45,50,55,60,65,70,75,80,101},{"F","D","C","C+","B-","B","B+","A-","A","A+","Invalid Entry"})</f>
        <v>F</v>
      </c>
      <c r="I38" s="66"/>
      <c r="J38" s="21">
        <f>IF(StudentList!B36="","",StudentList!B36)</f>
        <v>140931035</v>
      </c>
      <c r="K38" s="24"/>
      <c r="L38" s="25"/>
      <c r="M38" s="25"/>
      <c r="N38" s="25">
        <f t="shared" si="1"/>
        <v>0</v>
      </c>
      <c r="O38" s="25">
        <f>LOOKUP(N38,{0,40,45,50,55,60,65,70,75,80,101},{0,2,2.25,2.5,2.75,3,3.25,3.5,3.75,4,"Invalid Entry"})</f>
        <v>0</v>
      </c>
      <c r="P38" s="4" t="str">
        <f>LOOKUP(N38,{0,40,45,50,55,60,65,70,75,80,101},{"F","D","C","C+","B-","B","B+","A-","A","A+","Invalid Entry"})</f>
        <v>F</v>
      </c>
      <c r="Q38" s="66"/>
      <c r="R38" s="21">
        <f>IF(StudentList!B36="","",StudentList!B36)</f>
        <v>140931035</v>
      </c>
      <c r="S38" s="24"/>
      <c r="T38" s="25"/>
      <c r="U38" s="25"/>
      <c r="V38" s="25">
        <f t="shared" si="2"/>
        <v>0</v>
      </c>
      <c r="W38" s="25">
        <f>LOOKUP(V38,{0,40,45,50,55,60,65,70,75,80,101},{0,2,2.25,2.5,2.75,3,3.25,3.5,3.75,4,"Invalid Entry"})</f>
        <v>0</v>
      </c>
      <c r="X38" s="4" t="str">
        <f>LOOKUP(V38,{0,40,45,50,55,60,65,70,75,80,101},{"F","D","C","C+","B-","B","B+","A-","A","A+","Invalid Entry"})</f>
        <v>F</v>
      </c>
      <c r="Y38" s="66"/>
      <c r="Z38" s="21">
        <f>IF(StudentList!B36="","",StudentList!B36)</f>
        <v>140931035</v>
      </c>
      <c r="AA38" s="24"/>
      <c r="AB38" s="25"/>
      <c r="AC38" s="25"/>
      <c r="AD38" s="25">
        <f t="shared" si="3"/>
        <v>0</v>
      </c>
      <c r="AE38" s="25">
        <f>LOOKUP(AD38,{0,40,45,50,55,60,65,70,75,80,101},{0,2,2.25,2.5,2.75,3,3.25,3.5,3.75,4,"Invalid Entry"})</f>
        <v>0</v>
      </c>
      <c r="AF38" s="4" t="str">
        <f>LOOKUP(AD38,{0,40,45,50,55,60,65,70,75,80,101},{"F","D","C","C+","B-","B","B+","A-","A","A+","Invalid Entry"})</f>
        <v>F</v>
      </c>
      <c r="AG38" s="4"/>
      <c r="AO38" s="67"/>
    </row>
    <row r="39" spans="1:41">
      <c r="A39" s="24">
        <v>36</v>
      </c>
      <c r="B39" s="21">
        <f>IF(StudentList!B37="","",StudentList!B37)</f>
        <v>140931036</v>
      </c>
      <c r="C39" s="25"/>
      <c r="D39" s="25"/>
      <c r="E39" s="25"/>
      <c r="F39" s="25">
        <f t="shared" si="0"/>
        <v>0</v>
      </c>
      <c r="G39" s="25">
        <f>LOOKUP(F39,{0,40,45,50,55,60,65,70,75,80,101},{0,2,2.25,2.5,2.75,3,3.25,3.5,3.75,4,"Invalid Entry"})</f>
        <v>0</v>
      </c>
      <c r="H39" s="4" t="str">
        <f>LOOKUP(F39,{0,40,45,50,55,60,65,70,75,80,101},{"F","D","C","C+","B-","B","B+","A-","A","A+","Invalid Entry"})</f>
        <v>F</v>
      </c>
      <c r="I39" s="66"/>
      <c r="J39" s="21">
        <f>IF(StudentList!B37="","",StudentList!B37)</f>
        <v>140931036</v>
      </c>
      <c r="K39" s="24"/>
      <c r="L39" s="25"/>
      <c r="M39" s="25"/>
      <c r="N39" s="25">
        <f t="shared" si="1"/>
        <v>0</v>
      </c>
      <c r="O39" s="25">
        <f>LOOKUP(N39,{0,40,45,50,55,60,65,70,75,80,101},{0,2,2.25,2.5,2.75,3,3.25,3.5,3.75,4,"Invalid Entry"})</f>
        <v>0</v>
      </c>
      <c r="P39" s="4" t="str">
        <f>LOOKUP(N39,{0,40,45,50,55,60,65,70,75,80,101},{"F","D","C","C+","B-","B","B+","A-","A","A+","Invalid Entry"})</f>
        <v>F</v>
      </c>
      <c r="Q39" s="66"/>
      <c r="R39" s="21">
        <f>IF(StudentList!B37="","",StudentList!B37)</f>
        <v>140931036</v>
      </c>
      <c r="S39" s="24"/>
      <c r="T39" s="25"/>
      <c r="U39" s="25"/>
      <c r="V39" s="25">
        <f t="shared" si="2"/>
        <v>0</v>
      </c>
      <c r="W39" s="25">
        <f>LOOKUP(V39,{0,40,45,50,55,60,65,70,75,80,101},{0,2,2.25,2.5,2.75,3,3.25,3.5,3.75,4,"Invalid Entry"})</f>
        <v>0</v>
      </c>
      <c r="X39" s="4" t="str">
        <f>LOOKUP(V39,{0,40,45,50,55,60,65,70,75,80,101},{"F","D","C","C+","B-","B","B+","A-","A","A+","Invalid Entry"})</f>
        <v>F</v>
      </c>
      <c r="Y39" s="66"/>
      <c r="Z39" s="21">
        <f>IF(StudentList!B37="","",StudentList!B37)</f>
        <v>140931036</v>
      </c>
      <c r="AA39" s="24"/>
      <c r="AB39" s="25"/>
      <c r="AC39" s="25"/>
      <c r="AD39" s="25">
        <f t="shared" si="3"/>
        <v>0</v>
      </c>
      <c r="AE39" s="25">
        <f>LOOKUP(AD39,{0,40,45,50,55,60,65,70,75,80,101},{0,2,2.25,2.5,2.75,3,3.25,3.5,3.75,4,"Invalid Entry"})</f>
        <v>0</v>
      </c>
      <c r="AF39" s="4" t="str">
        <f>LOOKUP(AD39,{0,40,45,50,55,60,65,70,75,80,101},{"F","D","C","C+","B-","B","B+","A-","A","A+","Invalid Entry"})</f>
        <v>F</v>
      </c>
      <c r="AG39" s="4"/>
      <c r="AO39" s="67"/>
    </row>
    <row r="40" spans="1:41">
      <c r="A40" s="24">
        <v>37</v>
      </c>
      <c r="B40" s="21">
        <f>IF(StudentList!B38="","",StudentList!B38)</f>
        <v>140931037</v>
      </c>
      <c r="C40" s="25"/>
      <c r="D40" s="25"/>
      <c r="E40" s="25"/>
      <c r="F40" s="25">
        <f t="shared" si="0"/>
        <v>0</v>
      </c>
      <c r="G40" s="25">
        <f>LOOKUP(F40,{0,40,45,50,55,60,65,70,75,80,101},{0,2,2.25,2.5,2.75,3,3.25,3.5,3.75,4,"Invalid Entry"})</f>
        <v>0</v>
      </c>
      <c r="H40" s="4" t="str">
        <f>LOOKUP(F40,{0,40,45,50,55,60,65,70,75,80,101},{"F","D","C","C+","B-","B","B+","A-","A","A+","Invalid Entry"})</f>
        <v>F</v>
      </c>
      <c r="I40" s="66"/>
      <c r="J40" s="21">
        <f>IF(StudentList!B38="","",StudentList!B38)</f>
        <v>140931037</v>
      </c>
      <c r="K40" s="24"/>
      <c r="L40" s="25"/>
      <c r="M40" s="25"/>
      <c r="N40" s="25">
        <f t="shared" si="1"/>
        <v>0</v>
      </c>
      <c r="O40" s="25">
        <f>LOOKUP(N40,{0,40,45,50,55,60,65,70,75,80,101},{0,2,2.25,2.5,2.75,3,3.25,3.5,3.75,4,"Invalid Entry"})</f>
        <v>0</v>
      </c>
      <c r="P40" s="4" t="str">
        <f>LOOKUP(N40,{0,40,45,50,55,60,65,70,75,80,101},{"F","D","C","C+","B-","B","B+","A-","A","A+","Invalid Entry"})</f>
        <v>F</v>
      </c>
      <c r="Q40" s="66"/>
      <c r="R40" s="21">
        <f>IF(StudentList!B38="","",StudentList!B38)</f>
        <v>140931037</v>
      </c>
      <c r="S40" s="24"/>
      <c r="T40" s="25"/>
      <c r="U40" s="25"/>
      <c r="V40" s="25">
        <f t="shared" si="2"/>
        <v>0</v>
      </c>
      <c r="W40" s="25">
        <f>LOOKUP(V40,{0,40,45,50,55,60,65,70,75,80,101},{0,2,2.25,2.5,2.75,3,3.25,3.5,3.75,4,"Invalid Entry"})</f>
        <v>0</v>
      </c>
      <c r="X40" s="4" t="str">
        <f>LOOKUP(V40,{0,40,45,50,55,60,65,70,75,80,101},{"F","D","C","C+","B-","B","B+","A-","A","A+","Invalid Entry"})</f>
        <v>F</v>
      </c>
      <c r="Y40" s="66"/>
      <c r="Z40" s="21">
        <f>IF(StudentList!B38="","",StudentList!B38)</f>
        <v>140931037</v>
      </c>
      <c r="AA40" s="24"/>
      <c r="AB40" s="25"/>
      <c r="AC40" s="25"/>
      <c r="AD40" s="25">
        <f t="shared" si="3"/>
        <v>0</v>
      </c>
      <c r="AE40" s="25">
        <f>LOOKUP(AD40,{0,40,45,50,55,60,65,70,75,80,101},{0,2,2.25,2.5,2.75,3,3.25,3.5,3.75,4,"Invalid Entry"})</f>
        <v>0</v>
      </c>
      <c r="AF40" s="4" t="str">
        <f>LOOKUP(AD40,{0,40,45,50,55,60,65,70,75,80,101},{"F","D","C","C+","B-","B","B+","A-","A","A+","Invalid Entry"})</f>
        <v>F</v>
      </c>
      <c r="AG40" s="4"/>
      <c r="AO40" s="67"/>
    </row>
    <row r="41" spans="1:41">
      <c r="A41" s="24">
        <v>38</v>
      </c>
      <c r="B41" s="21">
        <f>IF(StudentList!B39="","",StudentList!B39)</f>
        <v>140931038</v>
      </c>
      <c r="C41" s="25"/>
      <c r="D41" s="25"/>
      <c r="E41" s="25"/>
      <c r="F41" s="25">
        <f t="shared" si="0"/>
        <v>0</v>
      </c>
      <c r="G41" s="25">
        <f>LOOKUP(F41,{0,40,45,50,55,60,65,70,75,80,101},{0,2,2.25,2.5,2.75,3,3.25,3.5,3.75,4,"Invalid Entry"})</f>
        <v>0</v>
      </c>
      <c r="H41" s="4" t="str">
        <f>LOOKUP(F41,{0,40,45,50,55,60,65,70,75,80,101},{"F","D","C","C+","B-","B","B+","A-","A","A+","Invalid Entry"})</f>
        <v>F</v>
      </c>
      <c r="I41" s="66"/>
      <c r="J41" s="21">
        <f>IF(StudentList!B39="","",StudentList!B39)</f>
        <v>140931038</v>
      </c>
      <c r="K41" s="24"/>
      <c r="L41" s="25"/>
      <c r="M41" s="25"/>
      <c r="N41" s="25">
        <f t="shared" si="1"/>
        <v>0</v>
      </c>
      <c r="O41" s="25">
        <f>LOOKUP(N41,{0,40,45,50,55,60,65,70,75,80,101},{0,2,2.25,2.5,2.75,3,3.25,3.5,3.75,4,"Invalid Entry"})</f>
        <v>0</v>
      </c>
      <c r="P41" s="4" t="str">
        <f>LOOKUP(N41,{0,40,45,50,55,60,65,70,75,80,101},{"F","D","C","C+","B-","B","B+","A-","A","A+","Invalid Entry"})</f>
        <v>F</v>
      </c>
      <c r="Q41" s="66"/>
      <c r="R41" s="21">
        <f>IF(StudentList!B39="","",StudentList!B39)</f>
        <v>140931038</v>
      </c>
      <c r="S41" s="24"/>
      <c r="T41" s="25"/>
      <c r="U41" s="25"/>
      <c r="V41" s="25">
        <f t="shared" si="2"/>
        <v>0</v>
      </c>
      <c r="W41" s="25">
        <f>LOOKUP(V41,{0,40,45,50,55,60,65,70,75,80,101},{0,2,2.25,2.5,2.75,3,3.25,3.5,3.75,4,"Invalid Entry"})</f>
        <v>0</v>
      </c>
      <c r="X41" s="4" t="str">
        <f>LOOKUP(V41,{0,40,45,50,55,60,65,70,75,80,101},{"F","D","C","C+","B-","B","B+","A-","A","A+","Invalid Entry"})</f>
        <v>F</v>
      </c>
      <c r="Y41" s="66"/>
      <c r="Z41" s="21">
        <f>IF(StudentList!B39="","",StudentList!B39)</f>
        <v>140931038</v>
      </c>
      <c r="AA41" s="24"/>
      <c r="AB41" s="25"/>
      <c r="AC41" s="25"/>
      <c r="AD41" s="25">
        <f t="shared" si="3"/>
        <v>0</v>
      </c>
      <c r="AE41" s="25">
        <f>LOOKUP(AD41,{0,40,45,50,55,60,65,70,75,80,101},{0,2,2.25,2.5,2.75,3,3.25,3.5,3.75,4,"Invalid Entry"})</f>
        <v>0</v>
      </c>
      <c r="AF41" s="4" t="str">
        <f>LOOKUP(AD41,{0,40,45,50,55,60,65,70,75,80,101},{"F","D","C","C+","B-","B","B+","A-","A","A+","Invalid Entry"})</f>
        <v>F</v>
      </c>
      <c r="AG41" s="4"/>
      <c r="AO41" s="67"/>
    </row>
    <row r="42" spans="1:41">
      <c r="A42" s="24">
        <v>39</v>
      </c>
      <c r="B42" s="21">
        <f>IF(StudentList!B40="","",StudentList!B40)</f>
        <v>140931039</v>
      </c>
      <c r="C42" s="25"/>
      <c r="D42" s="25"/>
      <c r="E42" s="25"/>
      <c r="F42" s="25">
        <f t="shared" si="0"/>
        <v>0</v>
      </c>
      <c r="G42" s="25">
        <f>LOOKUP(F42,{0,40,45,50,55,60,65,70,75,80,101},{0,2,2.25,2.5,2.75,3,3.25,3.5,3.75,4,"Invalid Entry"})</f>
        <v>0</v>
      </c>
      <c r="H42" s="4" t="str">
        <f>LOOKUP(F42,{0,40,45,50,55,60,65,70,75,80,101},{"F","D","C","C+","B-","B","B+","A-","A","A+","Invalid Entry"})</f>
        <v>F</v>
      </c>
      <c r="I42" s="66"/>
      <c r="J42" s="21">
        <f>IF(StudentList!B40="","",StudentList!B40)</f>
        <v>140931039</v>
      </c>
      <c r="K42" s="24"/>
      <c r="L42" s="25"/>
      <c r="M42" s="25"/>
      <c r="N42" s="25">
        <f t="shared" si="1"/>
        <v>0</v>
      </c>
      <c r="O42" s="25">
        <f>LOOKUP(N42,{0,40,45,50,55,60,65,70,75,80,101},{0,2,2.25,2.5,2.75,3,3.25,3.5,3.75,4,"Invalid Entry"})</f>
        <v>0</v>
      </c>
      <c r="P42" s="4" t="str">
        <f>LOOKUP(N42,{0,40,45,50,55,60,65,70,75,80,101},{"F","D","C","C+","B-","B","B+","A-","A","A+","Invalid Entry"})</f>
        <v>F</v>
      </c>
      <c r="Q42" s="66"/>
      <c r="R42" s="21">
        <f>IF(StudentList!B40="","",StudentList!B40)</f>
        <v>140931039</v>
      </c>
      <c r="S42" s="24"/>
      <c r="T42" s="25"/>
      <c r="U42" s="25"/>
      <c r="V42" s="25">
        <f t="shared" si="2"/>
        <v>0</v>
      </c>
      <c r="W42" s="25">
        <f>LOOKUP(V42,{0,40,45,50,55,60,65,70,75,80,101},{0,2,2.25,2.5,2.75,3,3.25,3.5,3.75,4,"Invalid Entry"})</f>
        <v>0</v>
      </c>
      <c r="X42" s="4" t="str">
        <f>LOOKUP(V42,{0,40,45,50,55,60,65,70,75,80,101},{"F","D","C","C+","B-","B","B+","A-","A","A+","Invalid Entry"})</f>
        <v>F</v>
      </c>
      <c r="Y42" s="66"/>
      <c r="Z42" s="21">
        <f>IF(StudentList!B40="","",StudentList!B40)</f>
        <v>140931039</v>
      </c>
      <c r="AA42" s="24"/>
      <c r="AB42" s="25"/>
      <c r="AC42" s="25"/>
      <c r="AD42" s="25">
        <f t="shared" si="3"/>
        <v>0</v>
      </c>
      <c r="AE42" s="25">
        <f>LOOKUP(AD42,{0,40,45,50,55,60,65,70,75,80,101},{0,2,2.25,2.5,2.75,3,3.25,3.5,3.75,4,"Invalid Entry"})</f>
        <v>0</v>
      </c>
      <c r="AF42" s="4" t="str">
        <f>LOOKUP(AD42,{0,40,45,50,55,60,65,70,75,80,101},{"F","D","C","C+","B-","B","B+","A-","A","A+","Invalid Entry"})</f>
        <v>F</v>
      </c>
      <c r="AG42" s="4"/>
      <c r="AO42" s="67"/>
    </row>
    <row r="43" spans="1:41">
      <c r="A43" s="24">
        <v>40</v>
      </c>
      <c r="B43" s="21">
        <f>IF(StudentList!B41="","",StudentList!B41)</f>
        <v>140931040</v>
      </c>
      <c r="C43" s="25"/>
      <c r="D43" s="25"/>
      <c r="E43" s="25"/>
      <c r="F43" s="25">
        <f t="shared" si="0"/>
        <v>0</v>
      </c>
      <c r="G43" s="25">
        <f>LOOKUP(F43,{0,40,45,50,55,60,65,70,75,80,101},{0,2,2.25,2.5,2.75,3,3.25,3.5,3.75,4,"Invalid Entry"})</f>
        <v>0</v>
      </c>
      <c r="H43" s="4" t="str">
        <f>LOOKUP(F43,{0,40,45,50,55,60,65,70,75,80,101},{"F","D","C","C+","B-","B","B+","A-","A","A+","Invalid Entry"})</f>
        <v>F</v>
      </c>
      <c r="I43" s="66"/>
      <c r="J43" s="21">
        <f>IF(StudentList!B41="","",StudentList!B41)</f>
        <v>140931040</v>
      </c>
      <c r="K43" s="24"/>
      <c r="L43" s="25"/>
      <c r="M43" s="25"/>
      <c r="N43" s="25">
        <f t="shared" si="1"/>
        <v>0</v>
      </c>
      <c r="O43" s="25">
        <f>LOOKUP(N43,{0,40,45,50,55,60,65,70,75,80,101},{0,2,2.25,2.5,2.75,3,3.25,3.5,3.75,4,"Invalid Entry"})</f>
        <v>0</v>
      </c>
      <c r="P43" s="4" t="str">
        <f>LOOKUP(N43,{0,40,45,50,55,60,65,70,75,80,101},{"F","D","C","C+","B-","B","B+","A-","A","A+","Invalid Entry"})</f>
        <v>F</v>
      </c>
      <c r="Q43" s="66"/>
      <c r="R43" s="21">
        <f>IF(StudentList!B41="","",StudentList!B41)</f>
        <v>140931040</v>
      </c>
      <c r="S43" s="24"/>
      <c r="T43" s="25"/>
      <c r="U43" s="25"/>
      <c r="V43" s="25">
        <f t="shared" si="2"/>
        <v>0</v>
      </c>
      <c r="W43" s="25">
        <f>LOOKUP(V43,{0,40,45,50,55,60,65,70,75,80,101},{0,2,2.25,2.5,2.75,3,3.25,3.5,3.75,4,"Invalid Entry"})</f>
        <v>0</v>
      </c>
      <c r="X43" s="4" t="str">
        <f>LOOKUP(V43,{0,40,45,50,55,60,65,70,75,80,101},{"F","D","C","C+","B-","B","B+","A-","A","A+","Invalid Entry"})</f>
        <v>F</v>
      </c>
      <c r="Y43" s="66"/>
      <c r="Z43" s="21">
        <f>IF(StudentList!B41="","",StudentList!B41)</f>
        <v>140931040</v>
      </c>
      <c r="AA43" s="24"/>
      <c r="AB43" s="25"/>
      <c r="AC43" s="25"/>
      <c r="AD43" s="25">
        <f t="shared" si="3"/>
        <v>0</v>
      </c>
      <c r="AE43" s="25">
        <f>LOOKUP(AD43,{0,40,45,50,55,60,65,70,75,80,101},{0,2,2.25,2.5,2.75,3,3.25,3.5,3.75,4,"Invalid Entry"})</f>
        <v>0</v>
      </c>
      <c r="AF43" s="4" t="str">
        <f>LOOKUP(AD43,{0,40,45,50,55,60,65,70,75,80,101},{"F","D","C","C+","B-","B","B+","A-","A","A+","Invalid Entry"})</f>
        <v>F</v>
      </c>
      <c r="AG43" s="4"/>
      <c r="AO43" s="67"/>
    </row>
    <row r="44" spans="1:41">
      <c r="A44" s="24">
        <v>41</v>
      </c>
      <c r="B44" s="21">
        <f>IF(StudentList!B42="","",StudentList!B42)</f>
        <v>140931041</v>
      </c>
      <c r="C44" s="25"/>
      <c r="D44" s="25"/>
      <c r="E44" s="25"/>
      <c r="F44" s="25">
        <f t="shared" si="0"/>
        <v>0</v>
      </c>
      <c r="G44" s="25">
        <f>LOOKUP(F44,{0,40,45,50,55,60,65,70,75,80,101},{0,2,2.25,2.5,2.75,3,3.25,3.5,3.75,4,"Invalid Entry"})</f>
        <v>0</v>
      </c>
      <c r="H44" s="4" t="str">
        <f>LOOKUP(F44,{0,40,45,50,55,60,65,70,75,80,101},{"F","D","C","C+","B-","B","B+","A-","A","A+","Invalid Entry"})</f>
        <v>F</v>
      </c>
      <c r="I44" s="66"/>
      <c r="J44" s="21">
        <f>IF(StudentList!B42="","",StudentList!B42)</f>
        <v>140931041</v>
      </c>
      <c r="K44" s="24"/>
      <c r="L44" s="25"/>
      <c r="M44" s="25"/>
      <c r="N44" s="25">
        <f t="shared" si="1"/>
        <v>0</v>
      </c>
      <c r="O44" s="25">
        <f>LOOKUP(N44,{0,40,45,50,55,60,65,70,75,80,101},{0,2,2.25,2.5,2.75,3,3.25,3.5,3.75,4,"Invalid Entry"})</f>
        <v>0</v>
      </c>
      <c r="P44" s="4" t="str">
        <f>LOOKUP(N44,{0,40,45,50,55,60,65,70,75,80,101},{"F","D","C","C+","B-","B","B+","A-","A","A+","Invalid Entry"})</f>
        <v>F</v>
      </c>
      <c r="Q44" s="66"/>
      <c r="R44" s="21">
        <f>IF(StudentList!B42="","",StudentList!B42)</f>
        <v>140931041</v>
      </c>
      <c r="S44" s="24"/>
      <c r="T44" s="25"/>
      <c r="U44" s="25"/>
      <c r="V44" s="25">
        <f t="shared" si="2"/>
        <v>0</v>
      </c>
      <c r="W44" s="25">
        <f>LOOKUP(V44,{0,40,45,50,55,60,65,70,75,80,101},{0,2,2.25,2.5,2.75,3,3.25,3.5,3.75,4,"Invalid Entry"})</f>
        <v>0</v>
      </c>
      <c r="X44" s="4" t="str">
        <f>LOOKUP(V44,{0,40,45,50,55,60,65,70,75,80,101},{"F","D","C","C+","B-","B","B+","A-","A","A+","Invalid Entry"})</f>
        <v>F</v>
      </c>
      <c r="Y44" s="66"/>
      <c r="Z44" s="21">
        <f>IF(StudentList!B42="","",StudentList!B42)</f>
        <v>140931041</v>
      </c>
      <c r="AA44" s="24"/>
      <c r="AB44" s="25"/>
      <c r="AC44" s="25"/>
      <c r="AD44" s="25">
        <f t="shared" si="3"/>
        <v>0</v>
      </c>
      <c r="AE44" s="25">
        <f>LOOKUP(AD44,{0,40,45,50,55,60,65,70,75,80,101},{0,2,2.25,2.5,2.75,3,3.25,3.5,3.75,4,"Invalid Entry"})</f>
        <v>0</v>
      </c>
      <c r="AF44" s="4" t="str">
        <f>LOOKUP(AD44,{0,40,45,50,55,60,65,70,75,80,101},{"F","D","C","C+","B-","B","B+","A-","A","A+","Invalid Entry"})</f>
        <v>F</v>
      </c>
      <c r="AG44" s="4"/>
      <c r="AO44" s="67"/>
    </row>
    <row r="45" spans="1:41">
      <c r="A45" s="24">
        <v>42</v>
      </c>
      <c r="B45" s="21">
        <f>IF(StudentList!B43="","",StudentList!B43)</f>
        <v>140931042</v>
      </c>
      <c r="C45" s="25"/>
      <c r="D45" s="25"/>
      <c r="E45" s="25"/>
      <c r="F45" s="25">
        <f t="shared" si="0"/>
        <v>0</v>
      </c>
      <c r="G45" s="25">
        <f>LOOKUP(F45,{0,40,45,50,55,60,65,70,75,80,101},{0,2,2.25,2.5,2.75,3,3.25,3.5,3.75,4,"Invalid Entry"})</f>
        <v>0</v>
      </c>
      <c r="H45" s="4" t="str">
        <f>LOOKUP(F45,{0,40,45,50,55,60,65,70,75,80,101},{"F","D","C","C+","B-","B","B+","A-","A","A+","Invalid Entry"})</f>
        <v>F</v>
      </c>
      <c r="I45" s="66"/>
      <c r="J45" s="21">
        <f>IF(StudentList!B43="","",StudentList!B43)</f>
        <v>140931042</v>
      </c>
      <c r="K45" s="24"/>
      <c r="L45" s="25"/>
      <c r="M45" s="25"/>
      <c r="N45" s="25">
        <f t="shared" si="1"/>
        <v>0</v>
      </c>
      <c r="O45" s="25">
        <f>LOOKUP(N45,{0,40,45,50,55,60,65,70,75,80,101},{0,2,2.25,2.5,2.75,3,3.25,3.5,3.75,4,"Invalid Entry"})</f>
        <v>0</v>
      </c>
      <c r="P45" s="4" t="str">
        <f>LOOKUP(N45,{0,40,45,50,55,60,65,70,75,80,101},{"F","D","C","C+","B-","B","B+","A-","A","A+","Invalid Entry"})</f>
        <v>F</v>
      </c>
      <c r="Q45" s="66"/>
      <c r="R45" s="21">
        <f>IF(StudentList!B43="","",StudentList!B43)</f>
        <v>140931042</v>
      </c>
      <c r="S45" s="24"/>
      <c r="T45" s="25"/>
      <c r="U45" s="25"/>
      <c r="V45" s="25">
        <f t="shared" si="2"/>
        <v>0</v>
      </c>
      <c r="W45" s="25">
        <f>LOOKUP(V45,{0,40,45,50,55,60,65,70,75,80,101},{0,2,2.25,2.5,2.75,3,3.25,3.5,3.75,4,"Invalid Entry"})</f>
        <v>0</v>
      </c>
      <c r="X45" s="4" t="str">
        <f>LOOKUP(V45,{0,40,45,50,55,60,65,70,75,80,101},{"F","D","C","C+","B-","B","B+","A-","A","A+","Invalid Entry"})</f>
        <v>F</v>
      </c>
      <c r="Y45" s="66"/>
      <c r="Z45" s="21">
        <f>IF(StudentList!B43="","",StudentList!B43)</f>
        <v>140931042</v>
      </c>
      <c r="AA45" s="24"/>
      <c r="AB45" s="25"/>
      <c r="AC45" s="25"/>
      <c r="AD45" s="25">
        <f t="shared" si="3"/>
        <v>0</v>
      </c>
      <c r="AE45" s="25">
        <f>LOOKUP(AD45,{0,40,45,50,55,60,65,70,75,80,101},{0,2,2.25,2.5,2.75,3,3.25,3.5,3.75,4,"Invalid Entry"})</f>
        <v>0</v>
      </c>
      <c r="AF45" s="4" t="str">
        <f>LOOKUP(AD45,{0,40,45,50,55,60,65,70,75,80,101},{"F","D","C","C+","B-","B","B+","A-","A","A+","Invalid Entry"})</f>
        <v>F</v>
      </c>
      <c r="AG45" s="4"/>
      <c r="AO45" s="67"/>
    </row>
    <row r="46" spans="1:41">
      <c r="A46" s="24">
        <v>43</v>
      </c>
      <c r="B46" s="21">
        <f>IF(StudentList!B44="","",StudentList!B44)</f>
        <v>140931043</v>
      </c>
      <c r="C46" s="25"/>
      <c r="D46" s="25"/>
      <c r="E46" s="25"/>
      <c r="F46" s="25">
        <f t="shared" si="0"/>
        <v>0</v>
      </c>
      <c r="G46" s="25">
        <f>LOOKUP(F46,{0,40,45,50,55,60,65,70,75,80,101},{0,2,2.25,2.5,2.75,3,3.25,3.5,3.75,4,"Invalid Entry"})</f>
        <v>0</v>
      </c>
      <c r="H46" s="4" t="str">
        <f>LOOKUP(F46,{0,40,45,50,55,60,65,70,75,80,101},{"F","D","C","C+","B-","B","B+","A-","A","A+","Invalid Entry"})</f>
        <v>F</v>
      </c>
      <c r="I46" s="66"/>
      <c r="J46" s="21">
        <f>IF(StudentList!B44="","",StudentList!B44)</f>
        <v>140931043</v>
      </c>
      <c r="K46" s="24"/>
      <c r="L46" s="25"/>
      <c r="M46" s="25"/>
      <c r="N46" s="25">
        <f t="shared" si="1"/>
        <v>0</v>
      </c>
      <c r="O46" s="25">
        <f>LOOKUP(N46,{0,40,45,50,55,60,65,70,75,80,101},{0,2,2.25,2.5,2.75,3,3.25,3.5,3.75,4,"Invalid Entry"})</f>
        <v>0</v>
      </c>
      <c r="P46" s="4" t="str">
        <f>LOOKUP(N46,{0,40,45,50,55,60,65,70,75,80,101},{"F","D","C","C+","B-","B","B+","A-","A","A+","Invalid Entry"})</f>
        <v>F</v>
      </c>
      <c r="Q46" s="66"/>
      <c r="R46" s="21">
        <f>IF(StudentList!B44="","",StudentList!B44)</f>
        <v>140931043</v>
      </c>
      <c r="S46" s="24"/>
      <c r="T46" s="25"/>
      <c r="U46" s="25"/>
      <c r="V46" s="25">
        <f t="shared" si="2"/>
        <v>0</v>
      </c>
      <c r="W46" s="25">
        <f>LOOKUP(V46,{0,40,45,50,55,60,65,70,75,80,101},{0,2,2.25,2.5,2.75,3,3.25,3.5,3.75,4,"Invalid Entry"})</f>
        <v>0</v>
      </c>
      <c r="X46" s="4" t="str">
        <f>LOOKUP(V46,{0,40,45,50,55,60,65,70,75,80,101},{"F","D","C","C+","B-","B","B+","A-","A","A+","Invalid Entry"})</f>
        <v>F</v>
      </c>
      <c r="Y46" s="66"/>
      <c r="Z46" s="21">
        <f>IF(StudentList!B44="","",StudentList!B44)</f>
        <v>140931043</v>
      </c>
      <c r="AA46" s="24"/>
      <c r="AB46" s="25"/>
      <c r="AC46" s="25"/>
      <c r="AD46" s="25">
        <f t="shared" si="3"/>
        <v>0</v>
      </c>
      <c r="AE46" s="25">
        <f>LOOKUP(AD46,{0,40,45,50,55,60,65,70,75,80,101},{0,2,2.25,2.5,2.75,3,3.25,3.5,3.75,4,"Invalid Entry"})</f>
        <v>0</v>
      </c>
      <c r="AF46" s="4" t="str">
        <f>LOOKUP(AD46,{0,40,45,50,55,60,65,70,75,80,101},{"F","D","C","C+","B-","B","B+","A-","A","A+","Invalid Entry"})</f>
        <v>F</v>
      </c>
      <c r="AG46" s="4"/>
      <c r="AO46" s="67"/>
    </row>
    <row r="47" spans="1:41">
      <c r="B47" s="32" t="str">
        <f>IF(StudentList!B45="","",StudentList!B45)</f>
        <v/>
      </c>
    </row>
  </sheetData>
  <mergeCells count="4">
    <mergeCell ref="C1:H1"/>
    <mergeCell ref="K1:P1"/>
    <mergeCell ref="S1:X1"/>
    <mergeCell ref="AA1:AF1"/>
  </mergeCells>
  <phoneticPr fontId="2" type="noConversion"/>
  <dataValidations count="1">
    <dataValidation type="decimal" allowBlank="1" showInputMessage="1" showErrorMessage="1" sqref="K4:M33">
      <formula1>0</formula1>
      <formula2>#REF!</formula2>
    </dataValidation>
  </dataValidations>
  <pageMargins left="0.7" right="0.7" top="0.75" bottom="0.7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46"/>
  <sheetViews>
    <sheetView workbookViewId="0">
      <selection activeCell="AF4" sqref="AF4:AF46"/>
    </sheetView>
  </sheetViews>
  <sheetFormatPr defaultRowHeight="15"/>
  <cols>
    <col min="1" max="1" width="9.140625" style="31" customWidth="1"/>
    <col min="2" max="2" width="11.85546875" style="32" customWidth="1"/>
    <col min="3" max="3" width="11.28515625" style="31" bestFit="1" customWidth="1"/>
    <col min="4" max="4" width="9.5703125" style="13" bestFit="1" customWidth="1"/>
    <col min="5" max="5" width="9.140625" style="13" customWidth="1"/>
    <col min="6" max="6" width="7.7109375" style="13" customWidth="1"/>
    <col min="7" max="7" width="7.85546875" style="13" customWidth="1"/>
    <col min="8" max="8" width="6.7109375" style="12" customWidth="1"/>
    <col min="9" max="9" width="1" style="12" customWidth="1"/>
    <col min="10" max="10" width="11.85546875" style="32" customWidth="1"/>
    <col min="11" max="11" width="11.28515625" style="31" bestFit="1" customWidth="1"/>
    <col min="12" max="12" width="9.5703125" style="13" bestFit="1" customWidth="1"/>
    <col min="13" max="13" width="9.140625" style="13" customWidth="1"/>
    <col min="14" max="14" width="7.7109375" style="13" customWidth="1"/>
    <col min="15" max="15" width="4.85546875" style="13" bestFit="1" customWidth="1"/>
    <col min="16" max="16" width="6.42578125" style="12" bestFit="1" customWidth="1"/>
    <col min="17" max="17" width="0.85546875" style="12" customWidth="1"/>
    <col min="18" max="18" width="10" style="32" bestFit="1" customWidth="1"/>
    <col min="19" max="19" width="11.28515625" style="31" bestFit="1" customWidth="1"/>
    <col min="20" max="20" width="9.5703125" style="13" bestFit="1" customWidth="1"/>
    <col min="21" max="21" width="10.42578125" style="13" bestFit="1" customWidth="1"/>
    <col min="22" max="22" width="6.5703125" style="13" bestFit="1" customWidth="1"/>
    <col min="23" max="23" width="4.85546875" style="13" bestFit="1" customWidth="1"/>
    <col min="24" max="24" width="6.42578125" style="12" bestFit="1" customWidth="1"/>
    <col min="25" max="25" width="1" style="12" customWidth="1"/>
    <col min="26" max="26" width="10" style="32" bestFit="1" customWidth="1"/>
    <col min="27" max="27" width="11.28515625" style="31" bestFit="1" customWidth="1"/>
    <col min="28" max="28" width="9.5703125" style="13" bestFit="1" customWidth="1"/>
    <col min="29" max="29" width="10.42578125" style="13" bestFit="1" customWidth="1"/>
    <col min="30" max="30" width="6.5703125" style="13" bestFit="1" customWidth="1"/>
    <col min="31" max="31" width="4.85546875" style="13" bestFit="1" customWidth="1"/>
    <col min="32" max="32" width="6.42578125" style="12" bestFit="1" customWidth="1"/>
    <col min="33" max="33" width="1.140625" style="12" customWidth="1"/>
    <col min="34" max="34" width="6.28515625" style="10" customWidth="1"/>
    <col min="35" max="16384" width="9.140625" style="10"/>
  </cols>
  <sheetData>
    <row r="1" spans="1:40" s="9" customFormat="1">
      <c r="A1" s="28"/>
      <c r="B1" s="20"/>
      <c r="C1" s="76" t="str">
        <f>CourseList!B10&amp;" ("&amp;CourseList!C10&amp;")"</f>
        <v>PGD-311 (Software Engineering)</v>
      </c>
      <c r="D1" s="77"/>
      <c r="E1" s="77"/>
      <c r="F1" s="77"/>
      <c r="G1" s="77"/>
      <c r="H1" s="78"/>
      <c r="I1" s="65"/>
      <c r="J1" s="20"/>
      <c r="K1" s="76" t="str">
        <f>CourseList!B11&amp;" ("&amp;CourseList!C11&amp;")"</f>
        <v>PGD-313 (Data Communication &amp; Computer Networks)</v>
      </c>
      <c r="L1" s="77"/>
      <c r="M1" s="77"/>
      <c r="N1" s="77"/>
      <c r="O1" s="77"/>
      <c r="P1" s="78"/>
      <c r="Q1" s="65"/>
      <c r="R1" s="20"/>
      <c r="S1" s="76" t="str">
        <f>CourseList!B12&amp;" ("&amp;CourseList!C12&amp;")"</f>
        <v>PGD-315 (Mobile Apps Deelopment )</v>
      </c>
      <c r="T1" s="77"/>
      <c r="U1" s="77"/>
      <c r="V1" s="77"/>
      <c r="W1" s="77"/>
      <c r="X1" s="78"/>
      <c r="Y1" s="65"/>
      <c r="Z1" s="20"/>
      <c r="AA1" s="75" t="str">
        <f>CourseList!B13&amp;" ("&amp;CourseList!C13&amp;")"</f>
        <v>PGD-300 (Projet)</v>
      </c>
      <c r="AB1" s="75"/>
      <c r="AC1" s="75"/>
      <c r="AD1" s="75"/>
      <c r="AE1" s="75"/>
      <c r="AF1" s="75"/>
      <c r="AG1" s="68"/>
      <c r="AH1" s="60"/>
      <c r="AI1" s="79"/>
      <c r="AJ1" s="79"/>
      <c r="AK1" s="79"/>
      <c r="AL1" s="79"/>
      <c r="AM1" s="79"/>
      <c r="AN1" s="79"/>
    </row>
    <row r="2" spans="1:40" s="9" customFormat="1">
      <c r="A2" s="28" t="s">
        <v>0</v>
      </c>
      <c r="B2" s="20" t="s">
        <v>35</v>
      </c>
      <c r="C2" s="28" t="s">
        <v>19</v>
      </c>
      <c r="D2" s="30" t="s">
        <v>20</v>
      </c>
      <c r="E2" s="30" t="s">
        <v>73</v>
      </c>
      <c r="F2" s="30" t="s">
        <v>21</v>
      </c>
      <c r="G2" s="30" t="s">
        <v>22</v>
      </c>
      <c r="H2" s="19" t="s">
        <v>23</v>
      </c>
      <c r="I2" s="65"/>
      <c r="J2" s="20" t="s">
        <v>35</v>
      </c>
      <c r="K2" s="28" t="s">
        <v>19</v>
      </c>
      <c r="L2" s="30" t="s">
        <v>20</v>
      </c>
      <c r="M2" s="30" t="s">
        <v>73</v>
      </c>
      <c r="N2" s="30" t="s">
        <v>21</v>
      </c>
      <c r="O2" s="30" t="s">
        <v>22</v>
      </c>
      <c r="P2" s="19" t="s">
        <v>23</v>
      </c>
      <c r="Q2" s="65"/>
      <c r="R2" s="20" t="s">
        <v>35</v>
      </c>
      <c r="S2" s="28" t="s">
        <v>19</v>
      </c>
      <c r="T2" s="30" t="s">
        <v>20</v>
      </c>
      <c r="U2" s="30" t="s">
        <v>73</v>
      </c>
      <c r="V2" s="30" t="s">
        <v>21</v>
      </c>
      <c r="W2" s="30" t="s">
        <v>22</v>
      </c>
      <c r="X2" s="19" t="s">
        <v>23</v>
      </c>
      <c r="Y2" s="65"/>
      <c r="Z2" s="20" t="s">
        <v>35</v>
      </c>
      <c r="AA2" s="28" t="s">
        <v>19</v>
      </c>
      <c r="AB2" s="30" t="s">
        <v>20</v>
      </c>
      <c r="AC2" s="30" t="s">
        <v>73</v>
      </c>
      <c r="AD2" s="30" t="s">
        <v>21</v>
      </c>
      <c r="AE2" s="30" t="s">
        <v>22</v>
      </c>
      <c r="AF2" s="19" t="s">
        <v>23</v>
      </c>
      <c r="AG2" s="68"/>
      <c r="AH2" s="60"/>
      <c r="AI2" s="59"/>
      <c r="AJ2" s="63"/>
      <c r="AK2" s="63"/>
      <c r="AL2" s="63"/>
      <c r="AM2" s="63"/>
      <c r="AN2" s="64"/>
    </row>
    <row r="3" spans="1:40" s="9" customFormat="1">
      <c r="A3" s="28"/>
      <c r="B3" s="20"/>
      <c r="C3" s="28">
        <v>10</v>
      </c>
      <c r="D3" s="30">
        <v>20</v>
      </c>
      <c r="E3" s="30">
        <v>70</v>
      </c>
      <c r="F3" s="30">
        <v>100</v>
      </c>
      <c r="G3" s="30"/>
      <c r="H3" s="19" t="s">
        <v>24</v>
      </c>
      <c r="I3" s="65"/>
      <c r="J3" s="20"/>
      <c r="K3" s="28">
        <v>10</v>
      </c>
      <c r="L3" s="30">
        <v>20</v>
      </c>
      <c r="M3" s="30">
        <v>70</v>
      </c>
      <c r="N3" s="30">
        <v>100</v>
      </c>
      <c r="O3" s="30"/>
      <c r="P3" s="19" t="s">
        <v>24</v>
      </c>
      <c r="Q3" s="65"/>
      <c r="R3" s="20"/>
      <c r="S3" s="28">
        <v>10</v>
      </c>
      <c r="T3" s="30">
        <v>20</v>
      </c>
      <c r="U3" s="30">
        <v>70</v>
      </c>
      <c r="V3" s="30">
        <v>100</v>
      </c>
      <c r="W3" s="30"/>
      <c r="X3" s="19" t="s">
        <v>24</v>
      </c>
      <c r="Y3" s="65"/>
      <c r="Z3" s="20"/>
      <c r="AA3" s="28">
        <v>10</v>
      </c>
      <c r="AB3" s="30">
        <v>20</v>
      </c>
      <c r="AC3" s="30">
        <v>70</v>
      </c>
      <c r="AD3" s="30">
        <v>100</v>
      </c>
      <c r="AE3" s="30"/>
      <c r="AF3" s="19" t="s">
        <v>24</v>
      </c>
      <c r="AG3" s="68"/>
      <c r="AH3" s="60"/>
      <c r="AI3" s="59"/>
      <c r="AJ3" s="63"/>
      <c r="AK3" s="63"/>
      <c r="AL3" s="63"/>
      <c r="AM3" s="63"/>
      <c r="AN3" s="64"/>
    </row>
    <row r="4" spans="1:40">
      <c r="A4" s="24">
        <v>1</v>
      </c>
      <c r="B4" s="21">
        <f>IF(StudentList!B2="","",StudentList!B2)</f>
        <v>140931001</v>
      </c>
      <c r="C4" s="24"/>
      <c r="D4" s="25"/>
      <c r="E4" s="25"/>
      <c r="F4" s="25">
        <f>SUM(C4:E4)</f>
        <v>0</v>
      </c>
      <c r="G4" s="25">
        <f>LOOKUP(Q4,{0,40,45,50,55,60,65,70,75,80,101},{0,2,2.25,2.5,2.75,3,3.25,3.5,3.75,4,"Invalid Entry"})</f>
        <v>0</v>
      </c>
      <c r="H4" s="4" t="str">
        <f>LOOKUP(F4,{0,40,45,50,55,60,65,70,75,80,101},{"F","D","C","C+","B-","B","B+","A-","A","A+","Invalid Entry"})</f>
        <v>F</v>
      </c>
      <c r="I4" s="66"/>
      <c r="J4" s="21">
        <f>IF(StudentList!B2="","",StudentList!B2)</f>
        <v>140931001</v>
      </c>
      <c r="K4" s="24"/>
      <c r="L4" s="25"/>
      <c r="M4" s="25"/>
      <c r="N4" s="25">
        <f>SUM(K4:M4)</f>
        <v>0</v>
      </c>
      <c r="O4" s="25">
        <f>LOOKUP(N4,{0,40,45,50,55,60,65,70,75,80,101},{0,2,2.25,2.5,2.75,3,3.25,3.5,3.75,4,"Invalid Entry"})</f>
        <v>0</v>
      </c>
      <c r="P4" s="4" t="str">
        <f>LOOKUP(N4,{0,40,45,50,55,60,65,70,75,80,101},{"F","D","C","C+","B-","B","B+","A-","A","A+","Invalid Entry"})</f>
        <v>F</v>
      </c>
      <c r="Q4" s="66"/>
      <c r="R4" s="21">
        <f>IF(StudentList!B2="","",StudentList!B2)</f>
        <v>140931001</v>
      </c>
      <c r="S4" s="24"/>
      <c r="T4" s="25"/>
      <c r="U4" s="25"/>
      <c r="V4" s="25">
        <f>SUM(S4:U4)</f>
        <v>0</v>
      </c>
      <c r="W4" s="25">
        <f>LOOKUP(V4,{0,40,45,50,55,60,65,70,75,80,101},{0,2,2.25,2.5,2.75,3,3.25,3.5,3.75,4,"Invalid Entry"})</f>
        <v>0</v>
      </c>
      <c r="X4" s="4" t="str">
        <f>LOOKUP(V4,{0,40,45,50,55,60,65,70,75,80,101},{"F","D","C","C+","B-","B","B+","A-","A","A+","Invalid Entry"})</f>
        <v>F</v>
      </c>
      <c r="Y4" s="66"/>
      <c r="Z4" s="21">
        <f>IF(StudentList!B2="","",StudentList!B2)</f>
        <v>140931001</v>
      </c>
      <c r="AA4" s="24"/>
      <c r="AB4" s="25"/>
      <c r="AC4" s="25"/>
      <c r="AD4" s="25">
        <f>SUM(AA4:AC4)</f>
        <v>0</v>
      </c>
      <c r="AE4" s="25">
        <f>LOOKUP(AD4,{0,40,45,50,55,60,65,70,75,80,101},{0,2,2.25,2.5,2.75,3,3.25,3.5,3.75,4,"Invalid Entry"})</f>
        <v>0</v>
      </c>
      <c r="AF4" s="4" t="str">
        <f>LOOKUP(AD4,{0,40,45,50,55,60,65,70,75,80,101},{"F","D","C","C+","B-","B","B+","A-","A","A+","Invalid Entry"})</f>
        <v>F</v>
      </c>
      <c r="AG4" s="69"/>
      <c r="AH4" s="32"/>
      <c r="AI4" s="31"/>
      <c r="AJ4" s="13"/>
      <c r="AK4" s="13"/>
      <c r="AL4" s="13"/>
      <c r="AM4" s="13"/>
      <c r="AN4" s="12"/>
    </row>
    <row r="5" spans="1:40">
      <c r="A5" s="24">
        <v>2</v>
      </c>
      <c r="B5" s="21">
        <f>IF(StudentList!B3="","",StudentList!B3)</f>
        <v>140931002</v>
      </c>
      <c r="C5" s="24"/>
      <c r="D5" s="25"/>
      <c r="E5" s="25"/>
      <c r="F5" s="25">
        <f t="shared" ref="F5:F46" si="0">SUM(C5:E5)</f>
        <v>0</v>
      </c>
      <c r="G5" s="25">
        <f>LOOKUP(Q5,{0,40,45,50,55,60,65,70,75,80,101},{0,2,2.25,2.5,2.75,3,3.25,3.5,3.75,4,"Invalid Entry"})</f>
        <v>0</v>
      </c>
      <c r="H5" s="4" t="str">
        <f>LOOKUP(F5,{0,40,45,50,55,60,65,70,75,80,101},{"F","D","C","C+","B-","B","B+","A-","A","A+","Invalid Entry"})</f>
        <v>F</v>
      </c>
      <c r="I5" s="66"/>
      <c r="J5" s="21">
        <f>IF(StudentList!B3="","",StudentList!B3)</f>
        <v>140931002</v>
      </c>
      <c r="K5" s="24"/>
      <c r="L5" s="25"/>
      <c r="M5" s="25"/>
      <c r="N5" s="25">
        <f t="shared" ref="N5:N46" si="1">SUM(K5:M5)</f>
        <v>0</v>
      </c>
      <c r="O5" s="25">
        <f>LOOKUP(N5,{0,40,45,50,55,60,65,70,75,80,101},{0,2,2.25,2.5,2.75,3,3.25,3.5,3.75,4,"Invalid Entry"})</f>
        <v>0</v>
      </c>
      <c r="P5" s="4" t="str">
        <f>LOOKUP(N5,{0,40,45,50,55,60,65,70,75,80,101},{"F","D","C","C+","B-","B","B+","A-","A","A+","Invalid Entry"})</f>
        <v>F</v>
      </c>
      <c r="Q5" s="66"/>
      <c r="R5" s="21">
        <f>IF(StudentList!B3="","",StudentList!B3)</f>
        <v>140931002</v>
      </c>
      <c r="S5" s="24"/>
      <c r="T5" s="25"/>
      <c r="U5" s="25"/>
      <c r="V5" s="25">
        <f t="shared" ref="V5:V46" si="2">SUM(S5:U5)</f>
        <v>0</v>
      </c>
      <c r="W5" s="25">
        <f>LOOKUP(V5,{0,40,45,50,55,60,65,70,75,80,101},{0,2,2.25,2.5,2.75,3,3.25,3.5,3.75,4,"Invalid Entry"})</f>
        <v>0</v>
      </c>
      <c r="X5" s="4" t="str">
        <f>LOOKUP(V5,{0,40,45,50,55,60,65,70,75,80,101},{"F","D","C","C+","B-","B","B+","A-","A","A+","Invalid Entry"})</f>
        <v>F</v>
      </c>
      <c r="Y5" s="66"/>
      <c r="Z5" s="21">
        <f>IF(StudentList!B3="","",StudentList!B3)</f>
        <v>140931002</v>
      </c>
      <c r="AA5" s="24"/>
      <c r="AB5" s="25"/>
      <c r="AC5" s="25"/>
      <c r="AD5" s="25">
        <f t="shared" ref="AD5:AD46" si="3">SUM(AA5:AC5)</f>
        <v>0</v>
      </c>
      <c r="AE5" s="25">
        <f>LOOKUP(AD5,{0,40,45,50,55,60,65,70,75,80,101},{0,2,2.25,2.5,2.75,3,3.25,3.5,3.75,4,"Invalid Entry"})</f>
        <v>0</v>
      </c>
      <c r="AF5" s="4" t="str">
        <f>LOOKUP(AD5,{0,40,45,50,55,60,65,70,75,80,101},{"F","D","C","C+","B-","B","B+","A-","A","A+","Invalid Entry"})</f>
        <v>F</v>
      </c>
      <c r="AG5" s="69"/>
      <c r="AH5" s="32"/>
      <c r="AI5" s="31"/>
      <c r="AJ5" s="13"/>
      <c r="AK5" s="13"/>
      <c r="AL5" s="13"/>
      <c r="AM5" s="13"/>
      <c r="AN5" s="12"/>
    </row>
    <row r="6" spans="1:40">
      <c r="A6" s="24">
        <v>3</v>
      </c>
      <c r="B6" s="21">
        <f>IF(StudentList!B4="","",StudentList!B4)</f>
        <v>140931003</v>
      </c>
      <c r="C6" s="24"/>
      <c r="D6" s="25"/>
      <c r="E6" s="25"/>
      <c r="F6" s="25">
        <f t="shared" si="0"/>
        <v>0</v>
      </c>
      <c r="G6" s="25">
        <f>LOOKUP(Q6,{0,40,45,50,55,60,65,70,75,80,101},{0,2,2.25,2.5,2.75,3,3.25,3.5,3.75,4,"Invalid Entry"})</f>
        <v>0</v>
      </c>
      <c r="H6" s="4" t="str">
        <f>LOOKUP(F6,{0,40,45,50,55,60,65,70,75,80,101},{"F","D","C","C+","B-","B","B+","A-","A","A+","Invalid Entry"})</f>
        <v>F</v>
      </c>
      <c r="I6" s="66"/>
      <c r="J6" s="21">
        <f>IF(StudentList!B4="","",StudentList!B4)</f>
        <v>140931003</v>
      </c>
      <c r="K6" s="24"/>
      <c r="L6" s="25"/>
      <c r="M6" s="25"/>
      <c r="N6" s="25">
        <f t="shared" si="1"/>
        <v>0</v>
      </c>
      <c r="O6" s="25">
        <f>LOOKUP(N6,{0,40,45,50,55,60,65,70,75,80,101},{0,2,2.25,2.5,2.75,3,3.25,3.5,3.75,4,"Invalid Entry"})</f>
        <v>0</v>
      </c>
      <c r="P6" s="4" t="str">
        <f>LOOKUP(N6,{0,40,45,50,55,60,65,70,75,80,101},{"F","D","C","C+","B-","B","B+","A-","A","A+","Invalid Entry"})</f>
        <v>F</v>
      </c>
      <c r="Q6" s="66"/>
      <c r="R6" s="21">
        <f>IF(StudentList!B4="","",StudentList!B4)</f>
        <v>140931003</v>
      </c>
      <c r="S6" s="24"/>
      <c r="T6" s="25"/>
      <c r="U6" s="25"/>
      <c r="V6" s="25">
        <f t="shared" si="2"/>
        <v>0</v>
      </c>
      <c r="W6" s="25">
        <f>LOOKUP(V6,{0,40,45,50,55,60,65,70,75,80,101},{0,2,2.25,2.5,2.75,3,3.25,3.5,3.75,4,"Invalid Entry"})</f>
        <v>0</v>
      </c>
      <c r="X6" s="4" t="str">
        <f>LOOKUP(V6,{0,40,45,50,55,60,65,70,75,80,101},{"F","D","C","C+","B-","B","B+","A-","A","A+","Invalid Entry"})</f>
        <v>F</v>
      </c>
      <c r="Y6" s="66"/>
      <c r="Z6" s="21">
        <f>IF(StudentList!B4="","",StudentList!B4)</f>
        <v>140931003</v>
      </c>
      <c r="AA6" s="24"/>
      <c r="AB6" s="25"/>
      <c r="AC6" s="25"/>
      <c r="AD6" s="25">
        <f t="shared" si="3"/>
        <v>0</v>
      </c>
      <c r="AE6" s="25">
        <f>LOOKUP(AD6,{0,40,45,50,55,60,65,70,75,80,101},{0,2,2.25,2.5,2.75,3,3.25,3.5,3.75,4,"Invalid Entry"})</f>
        <v>0</v>
      </c>
      <c r="AF6" s="4" t="str">
        <f>LOOKUP(AD6,{0,40,45,50,55,60,65,70,75,80,101},{"F","D","C","C+","B-","B","B+","A-","A","A+","Invalid Entry"})</f>
        <v>F</v>
      </c>
      <c r="AG6" s="69"/>
      <c r="AH6" s="32"/>
      <c r="AI6" s="31"/>
      <c r="AJ6" s="13"/>
      <c r="AK6" s="13"/>
      <c r="AL6" s="13"/>
      <c r="AM6" s="13"/>
      <c r="AN6" s="12"/>
    </row>
    <row r="7" spans="1:40">
      <c r="A7" s="24">
        <v>4</v>
      </c>
      <c r="B7" s="21">
        <f>IF(StudentList!B5="","",StudentList!B5)</f>
        <v>140931004</v>
      </c>
      <c r="C7" s="24"/>
      <c r="D7" s="25"/>
      <c r="E7" s="25"/>
      <c r="F7" s="25">
        <f t="shared" si="0"/>
        <v>0</v>
      </c>
      <c r="G7" s="25">
        <f>LOOKUP(Q7,{0,40,45,50,55,60,65,70,75,80,101},{0,2,2.25,2.5,2.75,3,3.25,3.5,3.75,4,"Invalid Entry"})</f>
        <v>0</v>
      </c>
      <c r="H7" s="4" t="str">
        <f>LOOKUP(F7,{0,40,45,50,55,60,65,70,75,80,101},{"F","D","C","C+","B-","B","B+","A-","A","A+","Invalid Entry"})</f>
        <v>F</v>
      </c>
      <c r="I7" s="66"/>
      <c r="J7" s="21">
        <f>IF(StudentList!B5="","",StudentList!B5)</f>
        <v>140931004</v>
      </c>
      <c r="K7" s="24"/>
      <c r="L7" s="25"/>
      <c r="M7" s="25"/>
      <c r="N7" s="25">
        <f t="shared" si="1"/>
        <v>0</v>
      </c>
      <c r="O7" s="25">
        <f>LOOKUP(N7,{0,40,45,50,55,60,65,70,75,80,101},{0,2,2.25,2.5,2.75,3,3.25,3.5,3.75,4,"Invalid Entry"})</f>
        <v>0</v>
      </c>
      <c r="P7" s="4" t="str">
        <f>LOOKUP(N7,{0,40,45,50,55,60,65,70,75,80,101},{"F","D","C","C+","B-","B","B+","A-","A","A+","Invalid Entry"})</f>
        <v>F</v>
      </c>
      <c r="Q7" s="66"/>
      <c r="R7" s="21">
        <f>IF(StudentList!B5="","",StudentList!B5)</f>
        <v>140931004</v>
      </c>
      <c r="S7" s="24"/>
      <c r="T7" s="25"/>
      <c r="U7" s="25"/>
      <c r="V7" s="25">
        <f t="shared" si="2"/>
        <v>0</v>
      </c>
      <c r="W7" s="25">
        <f>LOOKUP(V7,{0,40,45,50,55,60,65,70,75,80,101},{0,2,2.25,2.5,2.75,3,3.25,3.5,3.75,4,"Invalid Entry"})</f>
        <v>0</v>
      </c>
      <c r="X7" s="4" t="str">
        <f>LOOKUP(V7,{0,40,45,50,55,60,65,70,75,80,101},{"F","D","C","C+","B-","B","B+","A-","A","A+","Invalid Entry"})</f>
        <v>F</v>
      </c>
      <c r="Y7" s="66"/>
      <c r="Z7" s="21">
        <f>IF(StudentList!B5="","",StudentList!B5)</f>
        <v>140931004</v>
      </c>
      <c r="AA7" s="24"/>
      <c r="AB7" s="25"/>
      <c r="AC7" s="25"/>
      <c r="AD7" s="25">
        <f t="shared" si="3"/>
        <v>0</v>
      </c>
      <c r="AE7" s="25">
        <f>LOOKUP(AD7,{0,40,45,50,55,60,65,70,75,80,101},{0,2,2.25,2.5,2.75,3,3.25,3.5,3.75,4,"Invalid Entry"})</f>
        <v>0</v>
      </c>
      <c r="AF7" s="4" t="str">
        <f>LOOKUP(AD7,{0,40,45,50,55,60,65,70,75,80,101},{"F","D","C","C+","B-","B","B+","A-","A","A+","Invalid Entry"})</f>
        <v>F</v>
      </c>
      <c r="AG7" s="69"/>
      <c r="AH7" s="32"/>
      <c r="AI7" s="31"/>
      <c r="AJ7" s="13"/>
      <c r="AK7" s="13"/>
      <c r="AL7" s="13"/>
      <c r="AM7" s="13"/>
      <c r="AN7" s="12"/>
    </row>
    <row r="8" spans="1:40">
      <c r="A8" s="24">
        <v>5</v>
      </c>
      <c r="B8" s="21">
        <f>IF(StudentList!B6="","",StudentList!B6)</f>
        <v>140931005</v>
      </c>
      <c r="C8" s="24"/>
      <c r="D8" s="25"/>
      <c r="E8" s="25"/>
      <c r="F8" s="25">
        <f t="shared" si="0"/>
        <v>0</v>
      </c>
      <c r="G8" s="25">
        <f>LOOKUP(Q8,{0,40,45,50,55,60,65,70,75,80,101},{0,2,2.25,2.5,2.75,3,3.25,3.5,3.75,4,"Invalid Entry"})</f>
        <v>0</v>
      </c>
      <c r="H8" s="4" t="str">
        <f>LOOKUP(F8,{0,40,45,50,55,60,65,70,75,80,101},{"F","D","C","C+","B-","B","B+","A-","A","A+","Invalid Entry"})</f>
        <v>F</v>
      </c>
      <c r="I8" s="66"/>
      <c r="J8" s="21">
        <f>IF(StudentList!B6="","",StudentList!B6)</f>
        <v>140931005</v>
      </c>
      <c r="K8" s="24"/>
      <c r="L8" s="25"/>
      <c r="M8" s="25"/>
      <c r="N8" s="25">
        <f t="shared" si="1"/>
        <v>0</v>
      </c>
      <c r="O8" s="25">
        <f>LOOKUP(N8,{0,40,45,50,55,60,65,70,75,80,101},{0,2,2.25,2.5,2.75,3,3.25,3.5,3.75,4,"Invalid Entry"})</f>
        <v>0</v>
      </c>
      <c r="P8" s="4" t="str">
        <f>LOOKUP(N8,{0,40,45,50,55,60,65,70,75,80,101},{"F","D","C","C+","B-","B","B+","A-","A","A+","Invalid Entry"})</f>
        <v>F</v>
      </c>
      <c r="Q8" s="66"/>
      <c r="R8" s="21">
        <f>IF(StudentList!B6="","",StudentList!B6)</f>
        <v>140931005</v>
      </c>
      <c r="S8" s="24"/>
      <c r="T8" s="25"/>
      <c r="U8" s="25"/>
      <c r="V8" s="25">
        <f t="shared" si="2"/>
        <v>0</v>
      </c>
      <c r="W8" s="25">
        <f>LOOKUP(V8,{0,40,45,50,55,60,65,70,75,80,101},{0,2,2.25,2.5,2.75,3,3.25,3.5,3.75,4,"Invalid Entry"})</f>
        <v>0</v>
      </c>
      <c r="X8" s="4" t="str">
        <f>LOOKUP(V8,{0,40,45,50,55,60,65,70,75,80,101},{"F","D","C","C+","B-","B","B+","A-","A","A+","Invalid Entry"})</f>
        <v>F</v>
      </c>
      <c r="Y8" s="66"/>
      <c r="Z8" s="21">
        <f>IF(StudentList!B6="","",StudentList!B6)</f>
        <v>140931005</v>
      </c>
      <c r="AA8" s="24"/>
      <c r="AB8" s="25"/>
      <c r="AC8" s="25"/>
      <c r="AD8" s="25">
        <f t="shared" si="3"/>
        <v>0</v>
      </c>
      <c r="AE8" s="25">
        <f>LOOKUP(AD8,{0,40,45,50,55,60,65,70,75,80,101},{0,2,2.25,2.5,2.75,3,3.25,3.5,3.75,4,"Invalid Entry"})</f>
        <v>0</v>
      </c>
      <c r="AF8" s="4" t="str">
        <f>LOOKUP(AD8,{0,40,45,50,55,60,65,70,75,80,101},{"F","D","C","C+","B-","B","B+","A-","A","A+","Invalid Entry"})</f>
        <v>F</v>
      </c>
      <c r="AG8" s="69"/>
      <c r="AH8" s="32"/>
      <c r="AI8" s="31"/>
      <c r="AJ8" s="13"/>
      <c r="AK8" s="13"/>
      <c r="AL8" s="13"/>
      <c r="AM8" s="13"/>
      <c r="AN8" s="12"/>
    </row>
    <row r="9" spans="1:40">
      <c r="A9" s="24">
        <v>6</v>
      </c>
      <c r="B9" s="21">
        <f>IF(StudentList!B7="","",StudentList!B7)</f>
        <v>140931006</v>
      </c>
      <c r="C9" s="24"/>
      <c r="D9" s="25"/>
      <c r="E9" s="25"/>
      <c r="F9" s="25">
        <f t="shared" si="0"/>
        <v>0</v>
      </c>
      <c r="G9" s="25">
        <f>LOOKUP(Q9,{0,40,45,50,55,60,65,70,75,80,101},{0,2,2.25,2.5,2.75,3,3.25,3.5,3.75,4,"Invalid Entry"})</f>
        <v>0</v>
      </c>
      <c r="H9" s="4" t="str">
        <f>LOOKUP(F9,{0,40,45,50,55,60,65,70,75,80,101},{"F","D","C","C+","B-","B","B+","A-","A","A+","Invalid Entry"})</f>
        <v>F</v>
      </c>
      <c r="I9" s="66"/>
      <c r="J9" s="21">
        <f>IF(StudentList!B7="","",StudentList!B7)</f>
        <v>140931006</v>
      </c>
      <c r="K9" s="24"/>
      <c r="L9" s="25"/>
      <c r="M9" s="25"/>
      <c r="N9" s="25">
        <f t="shared" si="1"/>
        <v>0</v>
      </c>
      <c r="O9" s="25">
        <f>LOOKUP(N9,{0,40,45,50,55,60,65,70,75,80,101},{0,2,2.25,2.5,2.75,3,3.25,3.5,3.75,4,"Invalid Entry"})</f>
        <v>0</v>
      </c>
      <c r="P9" s="4" t="str">
        <f>LOOKUP(N9,{0,40,45,50,55,60,65,70,75,80,101},{"F","D","C","C+","B-","B","B+","A-","A","A+","Invalid Entry"})</f>
        <v>F</v>
      </c>
      <c r="Q9" s="66"/>
      <c r="R9" s="21">
        <f>IF(StudentList!B7="","",StudentList!B7)</f>
        <v>140931006</v>
      </c>
      <c r="S9" s="24"/>
      <c r="T9" s="25"/>
      <c r="U9" s="25"/>
      <c r="V9" s="25">
        <f t="shared" si="2"/>
        <v>0</v>
      </c>
      <c r="W9" s="25">
        <f>LOOKUP(V9,{0,40,45,50,55,60,65,70,75,80,101},{0,2,2.25,2.5,2.75,3,3.25,3.5,3.75,4,"Invalid Entry"})</f>
        <v>0</v>
      </c>
      <c r="X9" s="4" t="str">
        <f>LOOKUP(V9,{0,40,45,50,55,60,65,70,75,80,101},{"F","D","C","C+","B-","B","B+","A-","A","A+","Invalid Entry"})</f>
        <v>F</v>
      </c>
      <c r="Y9" s="66"/>
      <c r="Z9" s="21">
        <f>IF(StudentList!B7="","",StudentList!B7)</f>
        <v>140931006</v>
      </c>
      <c r="AA9" s="24"/>
      <c r="AB9" s="25"/>
      <c r="AC9" s="25"/>
      <c r="AD9" s="25">
        <f t="shared" si="3"/>
        <v>0</v>
      </c>
      <c r="AE9" s="25">
        <f>LOOKUP(AD9,{0,40,45,50,55,60,65,70,75,80,101},{0,2,2.25,2.5,2.75,3,3.25,3.5,3.75,4,"Invalid Entry"})</f>
        <v>0</v>
      </c>
      <c r="AF9" s="4" t="str">
        <f>LOOKUP(AD9,{0,40,45,50,55,60,65,70,75,80,101},{"F","D","C","C+","B-","B","B+","A-","A","A+","Invalid Entry"})</f>
        <v>F</v>
      </c>
      <c r="AG9" s="69"/>
      <c r="AH9" s="32"/>
      <c r="AI9" s="31"/>
      <c r="AJ9" s="13"/>
      <c r="AK9" s="13"/>
      <c r="AL9" s="13"/>
      <c r="AM9" s="13"/>
      <c r="AN9" s="12"/>
    </row>
    <row r="10" spans="1:40">
      <c r="A10" s="24">
        <v>7</v>
      </c>
      <c r="B10" s="21">
        <f>IF(StudentList!B8="","",StudentList!B8)</f>
        <v>140931007</v>
      </c>
      <c r="C10" s="24"/>
      <c r="D10" s="25"/>
      <c r="E10" s="25"/>
      <c r="F10" s="25">
        <f t="shared" si="0"/>
        <v>0</v>
      </c>
      <c r="G10" s="25">
        <f>LOOKUP(Q10,{0,40,45,50,55,60,65,70,75,80,101},{0,2,2.25,2.5,2.75,3,3.25,3.5,3.75,4,"Invalid Entry"})</f>
        <v>0</v>
      </c>
      <c r="H10" s="4" t="str">
        <f>LOOKUP(F10,{0,40,45,50,55,60,65,70,75,80,101},{"F","D","C","C+","B-","B","B+","A-","A","A+","Invalid Entry"})</f>
        <v>F</v>
      </c>
      <c r="I10" s="66"/>
      <c r="J10" s="21">
        <f>IF(StudentList!B8="","",StudentList!B8)</f>
        <v>140931007</v>
      </c>
      <c r="K10" s="24"/>
      <c r="L10" s="25"/>
      <c r="M10" s="25"/>
      <c r="N10" s="25">
        <f t="shared" si="1"/>
        <v>0</v>
      </c>
      <c r="O10" s="25">
        <f>LOOKUP(N10,{0,40,45,50,55,60,65,70,75,80,101},{0,2,2.25,2.5,2.75,3,3.25,3.5,3.75,4,"Invalid Entry"})</f>
        <v>0</v>
      </c>
      <c r="P10" s="4" t="str">
        <f>LOOKUP(N10,{0,40,45,50,55,60,65,70,75,80,101},{"F","D","C","C+","B-","B","B+","A-","A","A+","Invalid Entry"})</f>
        <v>F</v>
      </c>
      <c r="Q10" s="66"/>
      <c r="R10" s="21">
        <f>IF(StudentList!B8="","",StudentList!B8)</f>
        <v>140931007</v>
      </c>
      <c r="S10" s="24"/>
      <c r="T10" s="25"/>
      <c r="U10" s="25"/>
      <c r="V10" s="25">
        <f t="shared" si="2"/>
        <v>0</v>
      </c>
      <c r="W10" s="25">
        <f>LOOKUP(V10,{0,40,45,50,55,60,65,70,75,80,101},{0,2,2.25,2.5,2.75,3,3.25,3.5,3.75,4,"Invalid Entry"})</f>
        <v>0</v>
      </c>
      <c r="X10" s="4" t="str">
        <f>LOOKUP(V10,{0,40,45,50,55,60,65,70,75,80,101},{"F","D","C","C+","B-","B","B+","A-","A","A+","Invalid Entry"})</f>
        <v>F</v>
      </c>
      <c r="Y10" s="66"/>
      <c r="Z10" s="21">
        <f>IF(StudentList!B8="","",StudentList!B8)</f>
        <v>140931007</v>
      </c>
      <c r="AA10" s="24"/>
      <c r="AB10" s="25"/>
      <c r="AC10" s="25"/>
      <c r="AD10" s="25">
        <f t="shared" si="3"/>
        <v>0</v>
      </c>
      <c r="AE10" s="25">
        <f>LOOKUP(AD10,{0,40,45,50,55,60,65,70,75,80,101},{0,2,2.25,2.5,2.75,3,3.25,3.5,3.75,4,"Invalid Entry"})</f>
        <v>0</v>
      </c>
      <c r="AF10" s="4" t="str">
        <f>LOOKUP(AD10,{0,40,45,50,55,60,65,70,75,80,101},{"F","D","C","C+","B-","B","B+","A-","A","A+","Invalid Entry"})</f>
        <v>F</v>
      </c>
      <c r="AG10" s="69"/>
      <c r="AH10" s="32"/>
      <c r="AI10" s="31"/>
      <c r="AJ10" s="13"/>
      <c r="AK10" s="13"/>
      <c r="AL10" s="13"/>
      <c r="AM10" s="13"/>
      <c r="AN10" s="12"/>
    </row>
    <row r="11" spans="1:40">
      <c r="A11" s="24">
        <v>8</v>
      </c>
      <c r="B11" s="21">
        <f>IF(StudentList!B9="","",StudentList!B9)</f>
        <v>140931008</v>
      </c>
      <c r="C11" s="24"/>
      <c r="D11" s="25"/>
      <c r="E11" s="25"/>
      <c r="F11" s="25">
        <f t="shared" si="0"/>
        <v>0</v>
      </c>
      <c r="G11" s="25">
        <f>LOOKUP(Q11,{0,40,45,50,55,60,65,70,75,80,101},{0,2,2.25,2.5,2.75,3,3.25,3.5,3.75,4,"Invalid Entry"})</f>
        <v>0</v>
      </c>
      <c r="H11" s="4" t="str">
        <f>LOOKUP(F11,{0,40,45,50,55,60,65,70,75,80,101},{"F","D","C","C+","B-","B","B+","A-","A","A+","Invalid Entry"})</f>
        <v>F</v>
      </c>
      <c r="I11" s="66"/>
      <c r="J11" s="21">
        <f>IF(StudentList!B9="","",StudentList!B9)</f>
        <v>140931008</v>
      </c>
      <c r="K11" s="24"/>
      <c r="L11" s="25"/>
      <c r="M11" s="25"/>
      <c r="N11" s="25">
        <f t="shared" si="1"/>
        <v>0</v>
      </c>
      <c r="O11" s="25">
        <f>LOOKUP(N11,{0,40,45,50,55,60,65,70,75,80,101},{0,2,2.25,2.5,2.75,3,3.25,3.5,3.75,4,"Invalid Entry"})</f>
        <v>0</v>
      </c>
      <c r="P11" s="4" t="str">
        <f>LOOKUP(N11,{0,40,45,50,55,60,65,70,75,80,101},{"F","D","C","C+","B-","B","B+","A-","A","A+","Invalid Entry"})</f>
        <v>F</v>
      </c>
      <c r="Q11" s="66"/>
      <c r="R11" s="21">
        <f>IF(StudentList!B9="","",StudentList!B9)</f>
        <v>140931008</v>
      </c>
      <c r="S11" s="24"/>
      <c r="T11" s="25"/>
      <c r="U11" s="25"/>
      <c r="V11" s="25">
        <f t="shared" si="2"/>
        <v>0</v>
      </c>
      <c r="W11" s="25">
        <f>LOOKUP(V11,{0,40,45,50,55,60,65,70,75,80,101},{0,2,2.25,2.5,2.75,3,3.25,3.5,3.75,4,"Invalid Entry"})</f>
        <v>0</v>
      </c>
      <c r="X11" s="4" t="str">
        <f>LOOKUP(V11,{0,40,45,50,55,60,65,70,75,80,101},{"F","D","C","C+","B-","B","B+","A-","A","A+","Invalid Entry"})</f>
        <v>F</v>
      </c>
      <c r="Y11" s="66"/>
      <c r="Z11" s="21">
        <f>IF(StudentList!B9="","",StudentList!B9)</f>
        <v>140931008</v>
      </c>
      <c r="AA11" s="24"/>
      <c r="AB11" s="25"/>
      <c r="AC11" s="25"/>
      <c r="AD11" s="25">
        <f t="shared" si="3"/>
        <v>0</v>
      </c>
      <c r="AE11" s="25">
        <f>LOOKUP(AD11,{0,40,45,50,55,60,65,70,75,80,101},{0,2,2.25,2.5,2.75,3,3.25,3.5,3.75,4,"Invalid Entry"})</f>
        <v>0</v>
      </c>
      <c r="AF11" s="4" t="str">
        <f>LOOKUP(AD11,{0,40,45,50,55,60,65,70,75,80,101},{"F","D","C","C+","B-","B","B+","A-","A","A+","Invalid Entry"})</f>
        <v>F</v>
      </c>
      <c r="AG11" s="69"/>
      <c r="AH11" s="32"/>
      <c r="AI11" s="31"/>
      <c r="AJ11" s="13"/>
      <c r="AK11" s="13"/>
      <c r="AL11" s="13"/>
      <c r="AM11" s="13"/>
      <c r="AN11" s="12"/>
    </row>
    <row r="12" spans="1:40">
      <c r="A12" s="24">
        <v>9</v>
      </c>
      <c r="B12" s="21">
        <f>IF(StudentList!B10="","",StudentList!B10)</f>
        <v>140931009</v>
      </c>
      <c r="C12" s="24"/>
      <c r="D12" s="25"/>
      <c r="E12" s="25"/>
      <c r="F12" s="25">
        <f t="shared" si="0"/>
        <v>0</v>
      </c>
      <c r="G12" s="25">
        <f>LOOKUP(Q12,{0,40,45,50,55,60,65,70,75,80,101},{0,2,2.25,2.5,2.75,3,3.25,3.5,3.75,4,"Invalid Entry"})</f>
        <v>0</v>
      </c>
      <c r="H12" s="4" t="str">
        <f>LOOKUP(F12,{0,40,45,50,55,60,65,70,75,80,101},{"F","D","C","C+","B-","B","B+","A-","A","A+","Invalid Entry"})</f>
        <v>F</v>
      </c>
      <c r="I12" s="66"/>
      <c r="J12" s="21">
        <f>IF(StudentList!B10="","",StudentList!B10)</f>
        <v>140931009</v>
      </c>
      <c r="K12" s="24"/>
      <c r="L12" s="25"/>
      <c r="M12" s="25"/>
      <c r="N12" s="25">
        <f t="shared" si="1"/>
        <v>0</v>
      </c>
      <c r="O12" s="25">
        <f>LOOKUP(N12,{0,40,45,50,55,60,65,70,75,80,101},{0,2,2.25,2.5,2.75,3,3.25,3.5,3.75,4,"Invalid Entry"})</f>
        <v>0</v>
      </c>
      <c r="P12" s="4" t="str">
        <f>LOOKUP(N12,{0,40,45,50,55,60,65,70,75,80,101},{"F","D","C","C+","B-","B","B+","A-","A","A+","Invalid Entry"})</f>
        <v>F</v>
      </c>
      <c r="Q12" s="66"/>
      <c r="R12" s="21">
        <f>IF(StudentList!B10="","",StudentList!B10)</f>
        <v>140931009</v>
      </c>
      <c r="S12" s="24"/>
      <c r="T12" s="25"/>
      <c r="U12" s="25"/>
      <c r="V12" s="25">
        <f t="shared" si="2"/>
        <v>0</v>
      </c>
      <c r="W12" s="25">
        <f>LOOKUP(V12,{0,40,45,50,55,60,65,70,75,80,101},{0,2,2.25,2.5,2.75,3,3.25,3.5,3.75,4,"Invalid Entry"})</f>
        <v>0</v>
      </c>
      <c r="X12" s="4" t="str">
        <f>LOOKUP(V12,{0,40,45,50,55,60,65,70,75,80,101},{"F","D","C","C+","B-","B","B+","A-","A","A+","Invalid Entry"})</f>
        <v>F</v>
      </c>
      <c r="Y12" s="66"/>
      <c r="Z12" s="21">
        <f>IF(StudentList!B10="","",StudentList!B10)</f>
        <v>140931009</v>
      </c>
      <c r="AA12" s="24"/>
      <c r="AB12" s="25"/>
      <c r="AC12" s="25"/>
      <c r="AD12" s="25">
        <f t="shared" si="3"/>
        <v>0</v>
      </c>
      <c r="AE12" s="25">
        <f>LOOKUP(AD12,{0,40,45,50,55,60,65,70,75,80,101},{0,2,2.25,2.5,2.75,3,3.25,3.5,3.75,4,"Invalid Entry"})</f>
        <v>0</v>
      </c>
      <c r="AF12" s="4" t="str">
        <f>LOOKUP(AD12,{0,40,45,50,55,60,65,70,75,80,101},{"F","D","C","C+","B-","B","B+","A-","A","A+","Invalid Entry"})</f>
        <v>F</v>
      </c>
      <c r="AG12" s="69"/>
      <c r="AH12" s="32"/>
      <c r="AI12" s="31"/>
      <c r="AJ12" s="13"/>
      <c r="AK12" s="13"/>
      <c r="AL12" s="13"/>
      <c r="AM12" s="13"/>
      <c r="AN12" s="12"/>
    </row>
    <row r="13" spans="1:40">
      <c r="A13" s="24">
        <v>10</v>
      </c>
      <c r="B13" s="21">
        <f>IF(StudentList!B11="","",StudentList!B11)</f>
        <v>140931010</v>
      </c>
      <c r="C13" s="24"/>
      <c r="D13" s="25"/>
      <c r="E13" s="25"/>
      <c r="F13" s="25">
        <f t="shared" si="0"/>
        <v>0</v>
      </c>
      <c r="G13" s="25">
        <f>LOOKUP(Q13,{0,40,45,50,55,60,65,70,75,80,101},{0,2,2.25,2.5,2.75,3,3.25,3.5,3.75,4,"Invalid Entry"})</f>
        <v>0</v>
      </c>
      <c r="H13" s="4" t="str">
        <f>LOOKUP(F13,{0,40,45,50,55,60,65,70,75,80,101},{"F","D","C","C+","B-","B","B+","A-","A","A+","Invalid Entry"})</f>
        <v>F</v>
      </c>
      <c r="I13" s="66"/>
      <c r="J13" s="21">
        <f>IF(StudentList!B11="","",StudentList!B11)</f>
        <v>140931010</v>
      </c>
      <c r="K13" s="24"/>
      <c r="L13" s="25"/>
      <c r="M13" s="25"/>
      <c r="N13" s="25">
        <f t="shared" si="1"/>
        <v>0</v>
      </c>
      <c r="O13" s="25">
        <f>LOOKUP(N13,{0,40,45,50,55,60,65,70,75,80,101},{0,2,2.25,2.5,2.75,3,3.25,3.5,3.75,4,"Invalid Entry"})</f>
        <v>0</v>
      </c>
      <c r="P13" s="4" t="str">
        <f>LOOKUP(N13,{0,40,45,50,55,60,65,70,75,80,101},{"F","D","C","C+","B-","B","B+","A-","A","A+","Invalid Entry"})</f>
        <v>F</v>
      </c>
      <c r="Q13" s="66"/>
      <c r="R13" s="21">
        <f>IF(StudentList!B11="","",StudentList!B11)</f>
        <v>140931010</v>
      </c>
      <c r="S13" s="24"/>
      <c r="T13" s="25"/>
      <c r="U13" s="25"/>
      <c r="V13" s="25">
        <f t="shared" si="2"/>
        <v>0</v>
      </c>
      <c r="W13" s="25">
        <f>LOOKUP(V13,{0,40,45,50,55,60,65,70,75,80,101},{0,2,2.25,2.5,2.75,3,3.25,3.5,3.75,4,"Invalid Entry"})</f>
        <v>0</v>
      </c>
      <c r="X13" s="4" t="str">
        <f>LOOKUP(V13,{0,40,45,50,55,60,65,70,75,80,101},{"F","D","C","C+","B-","B","B+","A-","A","A+","Invalid Entry"})</f>
        <v>F</v>
      </c>
      <c r="Y13" s="66"/>
      <c r="Z13" s="21">
        <f>IF(StudentList!B11="","",StudentList!B11)</f>
        <v>140931010</v>
      </c>
      <c r="AA13" s="24"/>
      <c r="AB13" s="25"/>
      <c r="AC13" s="25"/>
      <c r="AD13" s="25">
        <f t="shared" si="3"/>
        <v>0</v>
      </c>
      <c r="AE13" s="25">
        <f>LOOKUP(AD13,{0,40,45,50,55,60,65,70,75,80,101},{0,2,2.25,2.5,2.75,3,3.25,3.5,3.75,4,"Invalid Entry"})</f>
        <v>0</v>
      </c>
      <c r="AF13" s="4" t="str">
        <f>LOOKUP(AD13,{0,40,45,50,55,60,65,70,75,80,101},{"F","D","C","C+","B-","B","B+","A-","A","A+","Invalid Entry"})</f>
        <v>F</v>
      </c>
      <c r="AG13" s="69"/>
      <c r="AH13" s="32"/>
      <c r="AI13" s="31"/>
      <c r="AJ13" s="13"/>
      <c r="AK13" s="13"/>
      <c r="AL13" s="13"/>
      <c r="AM13" s="13"/>
      <c r="AN13" s="12"/>
    </row>
    <row r="14" spans="1:40">
      <c r="A14" s="24">
        <v>11</v>
      </c>
      <c r="B14" s="21">
        <f>IF(StudentList!B12="","",StudentList!B12)</f>
        <v>140931011</v>
      </c>
      <c r="C14" s="24"/>
      <c r="D14" s="25"/>
      <c r="E14" s="25"/>
      <c r="F14" s="25">
        <f t="shared" si="0"/>
        <v>0</v>
      </c>
      <c r="G14" s="25">
        <f>LOOKUP(Q14,{0,40,45,50,55,60,65,70,75,80,101},{0,2,2.25,2.5,2.75,3,3.25,3.5,3.75,4,"Invalid Entry"})</f>
        <v>0</v>
      </c>
      <c r="H14" s="4" t="str">
        <f>LOOKUP(F14,{0,40,45,50,55,60,65,70,75,80,101},{"F","D","C","C+","B-","B","B+","A-","A","A+","Invalid Entry"})</f>
        <v>F</v>
      </c>
      <c r="I14" s="66"/>
      <c r="J14" s="21">
        <f>IF(StudentList!B12="","",StudentList!B12)</f>
        <v>140931011</v>
      </c>
      <c r="K14" s="24"/>
      <c r="L14" s="25"/>
      <c r="M14" s="25"/>
      <c r="N14" s="25">
        <f t="shared" si="1"/>
        <v>0</v>
      </c>
      <c r="O14" s="25">
        <f>LOOKUP(N14,{0,40,45,50,55,60,65,70,75,80,101},{0,2,2.25,2.5,2.75,3,3.25,3.5,3.75,4,"Invalid Entry"})</f>
        <v>0</v>
      </c>
      <c r="P14" s="4" t="str">
        <f>LOOKUP(N14,{0,40,45,50,55,60,65,70,75,80,101},{"F","D","C","C+","B-","B","B+","A-","A","A+","Invalid Entry"})</f>
        <v>F</v>
      </c>
      <c r="Q14" s="66"/>
      <c r="R14" s="21">
        <f>IF(StudentList!B12="","",StudentList!B12)</f>
        <v>140931011</v>
      </c>
      <c r="S14" s="24"/>
      <c r="T14" s="25"/>
      <c r="U14" s="25"/>
      <c r="V14" s="25">
        <f t="shared" si="2"/>
        <v>0</v>
      </c>
      <c r="W14" s="25">
        <f>LOOKUP(V14,{0,40,45,50,55,60,65,70,75,80,101},{0,2,2.25,2.5,2.75,3,3.25,3.5,3.75,4,"Invalid Entry"})</f>
        <v>0</v>
      </c>
      <c r="X14" s="4" t="str">
        <f>LOOKUP(V14,{0,40,45,50,55,60,65,70,75,80,101},{"F","D","C","C+","B-","B","B+","A-","A","A+","Invalid Entry"})</f>
        <v>F</v>
      </c>
      <c r="Y14" s="66"/>
      <c r="Z14" s="21">
        <f>IF(StudentList!B12="","",StudentList!B12)</f>
        <v>140931011</v>
      </c>
      <c r="AA14" s="24"/>
      <c r="AB14" s="25"/>
      <c r="AC14" s="25"/>
      <c r="AD14" s="25">
        <f t="shared" si="3"/>
        <v>0</v>
      </c>
      <c r="AE14" s="25">
        <f>LOOKUP(AD14,{0,40,45,50,55,60,65,70,75,80,101},{0,2,2.25,2.5,2.75,3,3.25,3.5,3.75,4,"Invalid Entry"})</f>
        <v>0</v>
      </c>
      <c r="AF14" s="4" t="str">
        <f>LOOKUP(AD14,{0,40,45,50,55,60,65,70,75,80,101},{"F","D","C","C+","B-","B","B+","A-","A","A+","Invalid Entry"})</f>
        <v>F</v>
      </c>
      <c r="AG14" s="69"/>
      <c r="AH14" s="32"/>
      <c r="AI14" s="31"/>
      <c r="AJ14" s="13"/>
      <c r="AK14" s="13"/>
      <c r="AL14" s="13"/>
      <c r="AM14" s="13"/>
      <c r="AN14" s="12"/>
    </row>
    <row r="15" spans="1:40">
      <c r="A15" s="24">
        <v>12</v>
      </c>
      <c r="B15" s="21">
        <f>IF(StudentList!B13="","",StudentList!B13)</f>
        <v>140931012</v>
      </c>
      <c r="C15" s="24"/>
      <c r="D15" s="25"/>
      <c r="E15" s="25"/>
      <c r="F15" s="25">
        <f t="shared" si="0"/>
        <v>0</v>
      </c>
      <c r="G15" s="25">
        <f>LOOKUP(Q15,{0,40,45,50,55,60,65,70,75,80,101},{0,2,2.25,2.5,2.75,3,3.25,3.5,3.75,4,"Invalid Entry"})</f>
        <v>0</v>
      </c>
      <c r="H15" s="4" t="str">
        <f>LOOKUP(F15,{0,40,45,50,55,60,65,70,75,80,101},{"F","D","C","C+","B-","B","B+","A-","A","A+","Invalid Entry"})</f>
        <v>F</v>
      </c>
      <c r="I15" s="66"/>
      <c r="J15" s="21">
        <f>IF(StudentList!B13="","",StudentList!B13)</f>
        <v>140931012</v>
      </c>
      <c r="K15" s="24"/>
      <c r="L15" s="25"/>
      <c r="M15" s="25"/>
      <c r="N15" s="25">
        <f t="shared" si="1"/>
        <v>0</v>
      </c>
      <c r="O15" s="25">
        <f>LOOKUP(N15,{0,40,45,50,55,60,65,70,75,80,101},{0,2,2.25,2.5,2.75,3,3.25,3.5,3.75,4,"Invalid Entry"})</f>
        <v>0</v>
      </c>
      <c r="P15" s="4" t="str">
        <f>LOOKUP(N15,{0,40,45,50,55,60,65,70,75,80,101},{"F","D","C","C+","B-","B","B+","A-","A","A+","Invalid Entry"})</f>
        <v>F</v>
      </c>
      <c r="Q15" s="66"/>
      <c r="R15" s="21">
        <f>IF(StudentList!B13="","",StudentList!B13)</f>
        <v>140931012</v>
      </c>
      <c r="S15" s="24"/>
      <c r="T15" s="25"/>
      <c r="U15" s="25"/>
      <c r="V15" s="25">
        <f t="shared" si="2"/>
        <v>0</v>
      </c>
      <c r="W15" s="25">
        <f>LOOKUP(V15,{0,40,45,50,55,60,65,70,75,80,101},{0,2,2.25,2.5,2.75,3,3.25,3.5,3.75,4,"Invalid Entry"})</f>
        <v>0</v>
      </c>
      <c r="X15" s="4" t="str">
        <f>LOOKUP(V15,{0,40,45,50,55,60,65,70,75,80,101},{"F","D","C","C+","B-","B","B+","A-","A","A+","Invalid Entry"})</f>
        <v>F</v>
      </c>
      <c r="Y15" s="66"/>
      <c r="Z15" s="21">
        <f>IF(StudentList!B13="","",StudentList!B13)</f>
        <v>140931012</v>
      </c>
      <c r="AA15" s="24"/>
      <c r="AB15" s="25"/>
      <c r="AC15" s="25"/>
      <c r="AD15" s="25">
        <f t="shared" si="3"/>
        <v>0</v>
      </c>
      <c r="AE15" s="25">
        <f>LOOKUP(AD15,{0,40,45,50,55,60,65,70,75,80,101},{0,2,2.25,2.5,2.75,3,3.25,3.5,3.75,4,"Invalid Entry"})</f>
        <v>0</v>
      </c>
      <c r="AF15" s="4" t="str">
        <f>LOOKUP(AD15,{0,40,45,50,55,60,65,70,75,80,101},{"F","D","C","C+","B-","B","B+","A-","A","A+","Invalid Entry"})</f>
        <v>F</v>
      </c>
      <c r="AG15" s="69"/>
      <c r="AH15" s="32"/>
      <c r="AI15" s="31"/>
      <c r="AJ15" s="13"/>
      <c r="AK15" s="13"/>
      <c r="AL15" s="13"/>
      <c r="AM15" s="13"/>
      <c r="AN15" s="12"/>
    </row>
    <row r="16" spans="1:40">
      <c r="A16" s="24">
        <v>13</v>
      </c>
      <c r="B16" s="21">
        <f>IF(StudentList!B14="","",StudentList!B14)</f>
        <v>140931013</v>
      </c>
      <c r="C16" s="24"/>
      <c r="D16" s="25"/>
      <c r="E16" s="25"/>
      <c r="F16" s="25">
        <f t="shared" si="0"/>
        <v>0</v>
      </c>
      <c r="G16" s="25">
        <f>LOOKUP(Q16,{0,40,45,50,55,60,65,70,75,80,101},{0,2,2.25,2.5,2.75,3,3.25,3.5,3.75,4,"Invalid Entry"})</f>
        <v>0</v>
      </c>
      <c r="H16" s="4" t="str">
        <f>LOOKUP(F16,{0,40,45,50,55,60,65,70,75,80,101},{"F","D","C","C+","B-","B","B+","A-","A","A+","Invalid Entry"})</f>
        <v>F</v>
      </c>
      <c r="I16" s="66"/>
      <c r="J16" s="21">
        <f>IF(StudentList!B14="","",StudentList!B14)</f>
        <v>140931013</v>
      </c>
      <c r="K16" s="24"/>
      <c r="L16" s="25"/>
      <c r="M16" s="25"/>
      <c r="N16" s="25">
        <f t="shared" si="1"/>
        <v>0</v>
      </c>
      <c r="O16" s="25">
        <f>LOOKUP(N16,{0,40,45,50,55,60,65,70,75,80,101},{0,2,2.25,2.5,2.75,3,3.25,3.5,3.75,4,"Invalid Entry"})</f>
        <v>0</v>
      </c>
      <c r="P16" s="4" t="str">
        <f>LOOKUP(N16,{0,40,45,50,55,60,65,70,75,80,101},{"F","D","C","C+","B-","B","B+","A-","A","A+","Invalid Entry"})</f>
        <v>F</v>
      </c>
      <c r="Q16" s="66"/>
      <c r="R16" s="21">
        <f>IF(StudentList!B14="","",StudentList!B14)</f>
        <v>140931013</v>
      </c>
      <c r="S16" s="24"/>
      <c r="T16" s="25"/>
      <c r="U16" s="25"/>
      <c r="V16" s="25">
        <f t="shared" si="2"/>
        <v>0</v>
      </c>
      <c r="W16" s="25">
        <f>LOOKUP(V16,{0,40,45,50,55,60,65,70,75,80,101},{0,2,2.25,2.5,2.75,3,3.25,3.5,3.75,4,"Invalid Entry"})</f>
        <v>0</v>
      </c>
      <c r="X16" s="4" t="str">
        <f>LOOKUP(V16,{0,40,45,50,55,60,65,70,75,80,101},{"F","D","C","C+","B-","B","B+","A-","A","A+","Invalid Entry"})</f>
        <v>F</v>
      </c>
      <c r="Y16" s="66"/>
      <c r="Z16" s="21">
        <f>IF(StudentList!B14="","",StudentList!B14)</f>
        <v>140931013</v>
      </c>
      <c r="AA16" s="24"/>
      <c r="AB16" s="25"/>
      <c r="AC16" s="25"/>
      <c r="AD16" s="25">
        <f t="shared" si="3"/>
        <v>0</v>
      </c>
      <c r="AE16" s="25">
        <f>LOOKUP(AD16,{0,40,45,50,55,60,65,70,75,80,101},{0,2,2.25,2.5,2.75,3,3.25,3.5,3.75,4,"Invalid Entry"})</f>
        <v>0</v>
      </c>
      <c r="AF16" s="4" t="str">
        <f>LOOKUP(AD16,{0,40,45,50,55,60,65,70,75,80,101},{"F","D","C","C+","B-","B","B+","A-","A","A+","Invalid Entry"})</f>
        <v>F</v>
      </c>
      <c r="AG16" s="69"/>
      <c r="AH16" s="32"/>
      <c r="AI16" s="31"/>
      <c r="AJ16" s="13"/>
      <c r="AK16" s="13"/>
      <c r="AL16" s="13"/>
      <c r="AM16" s="13"/>
      <c r="AN16" s="12"/>
    </row>
    <row r="17" spans="1:40">
      <c r="A17" s="24">
        <v>14</v>
      </c>
      <c r="B17" s="21">
        <f>IF(StudentList!B15="","",StudentList!B15)</f>
        <v>140931014</v>
      </c>
      <c r="C17" s="24"/>
      <c r="D17" s="25"/>
      <c r="E17" s="25"/>
      <c r="F17" s="25">
        <f t="shared" si="0"/>
        <v>0</v>
      </c>
      <c r="G17" s="25">
        <f>LOOKUP(Q17,{0,40,45,50,55,60,65,70,75,80,101},{0,2,2.25,2.5,2.75,3,3.25,3.5,3.75,4,"Invalid Entry"})</f>
        <v>0</v>
      </c>
      <c r="H17" s="4" t="str">
        <f>LOOKUP(F17,{0,40,45,50,55,60,65,70,75,80,101},{"F","D","C","C+","B-","B","B+","A-","A","A+","Invalid Entry"})</f>
        <v>F</v>
      </c>
      <c r="I17" s="66"/>
      <c r="J17" s="21">
        <f>IF(StudentList!B15="","",StudentList!B15)</f>
        <v>140931014</v>
      </c>
      <c r="K17" s="24"/>
      <c r="L17" s="25"/>
      <c r="M17" s="25"/>
      <c r="N17" s="25">
        <f t="shared" si="1"/>
        <v>0</v>
      </c>
      <c r="O17" s="25">
        <f>LOOKUP(N17,{0,40,45,50,55,60,65,70,75,80,101},{0,2,2.25,2.5,2.75,3,3.25,3.5,3.75,4,"Invalid Entry"})</f>
        <v>0</v>
      </c>
      <c r="P17" s="4" t="str">
        <f>LOOKUP(N17,{0,40,45,50,55,60,65,70,75,80,101},{"F","D","C","C+","B-","B","B+","A-","A","A+","Invalid Entry"})</f>
        <v>F</v>
      </c>
      <c r="Q17" s="66"/>
      <c r="R17" s="21">
        <f>IF(StudentList!B15="","",StudentList!B15)</f>
        <v>140931014</v>
      </c>
      <c r="S17" s="24"/>
      <c r="T17" s="25"/>
      <c r="U17" s="25"/>
      <c r="V17" s="25">
        <f t="shared" si="2"/>
        <v>0</v>
      </c>
      <c r="W17" s="25">
        <f>LOOKUP(V17,{0,40,45,50,55,60,65,70,75,80,101},{0,2,2.25,2.5,2.75,3,3.25,3.5,3.75,4,"Invalid Entry"})</f>
        <v>0</v>
      </c>
      <c r="X17" s="4" t="str">
        <f>LOOKUP(V17,{0,40,45,50,55,60,65,70,75,80,101},{"F","D","C","C+","B-","B","B+","A-","A","A+","Invalid Entry"})</f>
        <v>F</v>
      </c>
      <c r="Y17" s="66"/>
      <c r="Z17" s="21">
        <f>IF(StudentList!B15="","",StudentList!B15)</f>
        <v>140931014</v>
      </c>
      <c r="AA17" s="24"/>
      <c r="AB17" s="25"/>
      <c r="AC17" s="25"/>
      <c r="AD17" s="25">
        <f t="shared" si="3"/>
        <v>0</v>
      </c>
      <c r="AE17" s="25">
        <f>LOOKUP(AD17,{0,40,45,50,55,60,65,70,75,80,101},{0,2,2.25,2.5,2.75,3,3.25,3.5,3.75,4,"Invalid Entry"})</f>
        <v>0</v>
      </c>
      <c r="AF17" s="4" t="str">
        <f>LOOKUP(AD17,{0,40,45,50,55,60,65,70,75,80,101},{"F","D","C","C+","B-","B","B+","A-","A","A+","Invalid Entry"})</f>
        <v>F</v>
      </c>
      <c r="AG17" s="69"/>
      <c r="AH17" s="32"/>
      <c r="AI17" s="31"/>
      <c r="AJ17" s="13"/>
      <c r="AK17" s="13"/>
      <c r="AL17" s="13"/>
      <c r="AM17" s="13"/>
      <c r="AN17" s="12"/>
    </row>
    <row r="18" spans="1:40">
      <c r="A18" s="24">
        <v>15</v>
      </c>
      <c r="B18" s="21">
        <f>IF(StudentList!B16="","",StudentList!B16)</f>
        <v>140931015</v>
      </c>
      <c r="C18" s="24"/>
      <c r="D18" s="25"/>
      <c r="E18" s="25"/>
      <c r="F18" s="25">
        <f t="shared" si="0"/>
        <v>0</v>
      </c>
      <c r="G18" s="25">
        <f>LOOKUP(Q18,{0,40,45,50,55,60,65,70,75,80,101},{0,2,2.25,2.5,2.75,3,3.25,3.5,3.75,4,"Invalid Entry"})</f>
        <v>0</v>
      </c>
      <c r="H18" s="4" t="str">
        <f>LOOKUP(F18,{0,40,45,50,55,60,65,70,75,80,101},{"F","D","C","C+","B-","B","B+","A-","A","A+","Invalid Entry"})</f>
        <v>F</v>
      </c>
      <c r="I18" s="66"/>
      <c r="J18" s="21">
        <f>IF(StudentList!B16="","",StudentList!B16)</f>
        <v>140931015</v>
      </c>
      <c r="K18" s="24"/>
      <c r="L18" s="25"/>
      <c r="M18" s="25"/>
      <c r="N18" s="25">
        <f t="shared" si="1"/>
        <v>0</v>
      </c>
      <c r="O18" s="25">
        <f>LOOKUP(N18,{0,40,45,50,55,60,65,70,75,80,101},{0,2,2.25,2.5,2.75,3,3.25,3.5,3.75,4,"Invalid Entry"})</f>
        <v>0</v>
      </c>
      <c r="P18" s="4" t="str">
        <f>LOOKUP(N18,{0,40,45,50,55,60,65,70,75,80,101},{"F","D","C","C+","B-","B","B+","A-","A","A+","Invalid Entry"})</f>
        <v>F</v>
      </c>
      <c r="Q18" s="66"/>
      <c r="R18" s="21">
        <f>IF(StudentList!B16="","",StudentList!B16)</f>
        <v>140931015</v>
      </c>
      <c r="S18" s="24"/>
      <c r="T18" s="25"/>
      <c r="U18" s="25"/>
      <c r="V18" s="25">
        <f t="shared" si="2"/>
        <v>0</v>
      </c>
      <c r="W18" s="25">
        <f>LOOKUP(V18,{0,40,45,50,55,60,65,70,75,80,101},{0,2,2.25,2.5,2.75,3,3.25,3.5,3.75,4,"Invalid Entry"})</f>
        <v>0</v>
      </c>
      <c r="X18" s="4" t="str">
        <f>LOOKUP(V18,{0,40,45,50,55,60,65,70,75,80,101},{"F","D","C","C+","B-","B","B+","A-","A","A+","Invalid Entry"})</f>
        <v>F</v>
      </c>
      <c r="Y18" s="66"/>
      <c r="Z18" s="21">
        <f>IF(StudentList!B16="","",StudentList!B16)</f>
        <v>140931015</v>
      </c>
      <c r="AA18" s="24"/>
      <c r="AB18" s="25"/>
      <c r="AC18" s="25"/>
      <c r="AD18" s="25">
        <f t="shared" si="3"/>
        <v>0</v>
      </c>
      <c r="AE18" s="25">
        <f>LOOKUP(AD18,{0,40,45,50,55,60,65,70,75,80,101},{0,2,2.25,2.5,2.75,3,3.25,3.5,3.75,4,"Invalid Entry"})</f>
        <v>0</v>
      </c>
      <c r="AF18" s="4" t="str">
        <f>LOOKUP(AD18,{0,40,45,50,55,60,65,70,75,80,101},{"F","D","C","C+","B-","B","B+","A-","A","A+","Invalid Entry"})</f>
        <v>F</v>
      </c>
      <c r="AG18" s="69"/>
      <c r="AH18" s="32"/>
      <c r="AI18" s="31"/>
      <c r="AJ18" s="13"/>
      <c r="AK18" s="13"/>
      <c r="AL18" s="13"/>
      <c r="AM18" s="13"/>
      <c r="AN18" s="12"/>
    </row>
    <row r="19" spans="1:40">
      <c r="A19" s="24">
        <v>16</v>
      </c>
      <c r="B19" s="21">
        <f>IF(StudentList!B17="","",StudentList!B17)</f>
        <v>140931016</v>
      </c>
      <c r="C19" s="24"/>
      <c r="D19" s="25"/>
      <c r="E19" s="25"/>
      <c r="F19" s="25">
        <f t="shared" si="0"/>
        <v>0</v>
      </c>
      <c r="G19" s="25">
        <f>LOOKUP(Q19,{0,40,45,50,55,60,65,70,75,80,101},{0,2,2.25,2.5,2.75,3,3.25,3.5,3.75,4,"Invalid Entry"})</f>
        <v>0</v>
      </c>
      <c r="H19" s="4" t="str">
        <f>LOOKUP(F19,{0,40,45,50,55,60,65,70,75,80,101},{"F","D","C","C+","B-","B","B+","A-","A","A+","Invalid Entry"})</f>
        <v>F</v>
      </c>
      <c r="I19" s="66"/>
      <c r="J19" s="21">
        <f>IF(StudentList!B17="","",StudentList!B17)</f>
        <v>140931016</v>
      </c>
      <c r="K19" s="24"/>
      <c r="L19" s="25"/>
      <c r="M19" s="25"/>
      <c r="N19" s="25">
        <f t="shared" si="1"/>
        <v>0</v>
      </c>
      <c r="O19" s="25">
        <f>LOOKUP(N19,{0,40,45,50,55,60,65,70,75,80,101},{0,2,2.25,2.5,2.75,3,3.25,3.5,3.75,4,"Invalid Entry"})</f>
        <v>0</v>
      </c>
      <c r="P19" s="4" t="str">
        <f>LOOKUP(N19,{0,40,45,50,55,60,65,70,75,80,101},{"F","D","C","C+","B-","B","B+","A-","A","A+","Invalid Entry"})</f>
        <v>F</v>
      </c>
      <c r="Q19" s="66"/>
      <c r="R19" s="21">
        <f>IF(StudentList!B17="","",StudentList!B17)</f>
        <v>140931016</v>
      </c>
      <c r="S19" s="24"/>
      <c r="T19" s="25"/>
      <c r="U19" s="25"/>
      <c r="V19" s="25">
        <f t="shared" si="2"/>
        <v>0</v>
      </c>
      <c r="W19" s="25">
        <f>LOOKUP(V19,{0,40,45,50,55,60,65,70,75,80,101},{0,2,2.25,2.5,2.75,3,3.25,3.5,3.75,4,"Invalid Entry"})</f>
        <v>0</v>
      </c>
      <c r="X19" s="4" t="str">
        <f>LOOKUP(V19,{0,40,45,50,55,60,65,70,75,80,101},{"F","D","C","C+","B-","B","B+","A-","A","A+","Invalid Entry"})</f>
        <v>F</v>
      </c>
      <c r="Y19" s="66"/>
      <c r="Z19" s="21">
        <f>IF(StudentList!B17="","",StudentList!B17)</f>
        <v>140931016</v>
      </c>
      <c r="AA19" s="24"/>
      <c r="AB19" s="25"/>
      <c r="AC19" s="25"/>
      <c r="AD19" s="25">
        <f t="shared" si="3"/>
        <v>0</v>
      </c>
      <c r="AE19" s="25">
        <f>LOOKUP(AD19,{0,40,45,50,55,60,65,70,75,80,101},{0,2,2.25,2.5,2.75,3,3.25,3.5,3.75,4,"Invalid Entry"})</f>
        <v>0</v>
      </c>
      <c r="AF19" s="4" t="str">
        <f>LOOKUP(AD19,{0,40,45,50,55,60,65,70,75,80,101},{"F","D","C","C+","B-","B","B+","A-","A","A+","Invalid Entry"})</f>
        <v>F</v>
      </c>
      <c r="AG19" s="69"/>
      <c r="AH19" s="32"/>
      <c r="AI19" s="31"/>
      <c r="AJ19" s="13"/>
      <c r="AK19" s="13"/>
      <c r="AL19" s="13"/>
      <c r="AM19" s="13"/>
      <c r="AN19" s="12"/>
    </row>
    <row r="20" spans="1:40">
      <c r="A20" s="24">
        <v>17</v>
      </c>
      <c r="B20" s="21">
        <f>IF(StudentList!B18="","",StudentList!B18)</f>
        <v>140931017</v>
      </c>
      <c r="C20" s="24"/>
      <c r="D20" s="25"/>
      <c r="E20" s="25"/>
      <c r="F20" s="25">
        <f t="shared" si="0"/>
        <v>0</v>
      </c>
      <c r="G20" s="25">
        <f>LOOKUP(Q20,{0,40,45,50,55,60,65,70,75,80,101},{0,2,2.25,2.5,2.75,3,3.25,3.5,3.75,4,"Invalid Entry"})</f>
        <v>0</v>
      </c>
      <c r="H20" s="4" t="str">
        <f>LOOKUP(F20,{0,40,45,50,55,60,65,70,75,80,101},{"F","D","C","C+","B-","B","B+","A-","A","A+","Invalid Entry"})</f>
        <v>F</v>
      </c>
      <c r="I20" s="66"/>
      <c r="J20" s="21">
        <f>IF(StudentList!B18="","",StudentList!B18)</f>
        <v>140931017</v>
      </c>
      <c r="K20" s="24"/>
      <c r="L20" s="25"/>
      <c r="M20" s="25"/>
      <c r="N20" s="25">
        <f t="shared" si="1"/>
        <v>0</v>
      </c>
      <c r="O20" s="25">
        <f>LOOKUP(N20,{0,40,45,50,55,60,65,70,75,80,101},{0,2,2.25,2.5,2.75,3,3.25,3.5,3.75,4,"Invalid Entry"})</f>
        <v>0</v>
      </c>
      <c r="P20" s="4" t="str">
        <f>LOOKUP(N20,{0,40,45,50,55,60,65,70,75,80,101},{"F","D","C","C+","B-","B","B+","A-","A","A+","Invalid Entry"})</f>
        <v>F</v>
      </c>
      <c r="Q20" s="66"/>
      <c r="R20" s="21">
        <f>IF(StudentList!B18="","",StudentList!B18)</f>
        <v>140931017</v>
      </c>
      <c r="S20" s="24"/>
      <c r="T20" s="25"/>
      <c r="U20" s="25"/>
      <c r="V20" s="25">
        <f t="shared" si="2"/>
        <v>0</v>
      </c>
      <c r="W20" s="25">
        <f>LOOKUP(V20,{0,40,45,50,55,60,65,70,75,80,101},{0,2,2.25,2.5,2.75,3,3.25,3.5,3.75,4,"Invalid Entry"})</f>
        <v>0</v>
      </c>
      <c r="X20" s="4" t="str">
        <f>LOOKUP(V20,{0,40,45,50,55,60,65,70,75,80,101},{"F","D","C","C+","B-","B","B+","A-","A","A+","Invalid Entry"})</f>
        <v>F</v>
      </c>
      <c r="Y20" s="66"/>
      <c r="Z20" s="21">
        <f>IF(StudentList!B18="","",StudentList!B18)</f>
        <v>140931017</v>
      </c>
      <c r="AA20" s="24"/>
      <c r="AB20" s="25"/>
      <c r="AC20" s="25"/>
      <c r="AD20" s="25">
        <f t="shared" si="3"/>
        <v>0</v>
      </c>
      <c r="AE20" s="25">
        <f>LOOKUP(AD20,{0,40,45,50,55,60,65,70,75,80,101},{0,2,2.25,2.5,2.75,3,3.25,3.5,3.75,4,"Invalid Entry"})</f>
        <v>0</v>
      </c>
      <c r="AF20" s="4" t="str">
        <f>LOOKUP(AD20,{0,40,45,50,55,60,65,70,75,80,101},{"F","D","C","C+","B-","B","B+","A-","A","A+","Invalid Entry"})</f>
        <v>F</v>
      </c>
      <c r="AG20" s="69"/>
      <c r="AH20" s="32"/>
      <c r="AI20" s="31"/>
      <c r="AJ20" s="13"/>
      <c r="AK20" s="13"/>
      <c r="AL20" s="13"/>
      <c r="AM20" s="13"/>
      <c r="AN20" s="12"/>
    </row>
    <row r="21" spans="1:40">
      <c r="A21" s="24">
        <v>18</v>
      </c>
      <c r="B21" s="21">
        <f>IF(StudentList!B19="","",StudentList!B19)</f>
        <v>140931018</v>
      </c>
      <c r="C21" s="24"/>
      <c r="D21" s="25"/>
      <c r="E21" s="25"/>
      <c r="F21" s="25">
        <f t="shared" si="0"/>
        <v>0</v>
      </c>
      <c r="G21" s="25">
        <f>LOOKUP(Q21,{0,40,45,50,55,60,65,70,75,80,101},{0,2,2.25,2.5,2.75,3,3.25,3.5,3.75,4,"Invalid Entry"})</f>
        <v>0</v>
      </c>
      <c r="H21" s="4" t="str">
        <f>LOOKUP(F21,{0,40,45,50,55,60,65,70,75,80,101},{"F","D","C","C+","B-","B","B+","A-","A","A+","Invalid Entry"})</f>
        <v>F</v>
      </c>
      <c r="I21" s="66"/>
      <c r="J21" s="21">
        <f>IF(StudentList!B19="","",StudentList!B19)</f>
        <v>140931018</v>
      </c>
      <c r="K21" s="24"/>
      <c r="L21" s="25"/>
      <c r="M21" s="25"/>
      <c r="N21" s="25">
        <f t="shared" si="1"/>
        <v>0</v>
      </c>
      <c r="O21" s="25">
        <f>LOOKUP(N21,{0,40,45,50,55,60,65,70,75,80,101},{0,2,2.25,2.5,2.75,3,3.25,3.5,3.75,4,"Invalid Entry"})</f>
        <v>0</v>
      </c>
      <c r="P21" s="4" t="str">
        <f>LOOKUP(N21,{0,40,45,50,55,60,65,70,75,80,101},{"F","D","C","C+","B-","B","B+","A-","A","A+","Invalid Entry"})</f>
        <v>F</v>
      </c>
      <c r="Q21" s="66"/>
      <c r="R21" s="21">
        <f>IF(StudentList!B19="","",StudentList!B19)</f>
        <v>140931018</v>
      </c>
      <c r="S21" s="24"/>
      <c r="T21" s="25"/>
      <c r="U21" s="25"/>
      <c r="V21" s="25">
        <f t="shared" si="2"/>
        <v>0</v>
      </c>
      <c r="W21" s="25">
        <f>LOOKUP(V21,{0,40,45,50,55,60,65,70,75,80,101},{0,2,2.25,2.5,2.75,3,3.25,3.5,3.75,4,"Invalid Entry"})</f>
        <v>0</v>
      </c>
      <c r="X21" s="4" t="str">
        <f>LOOKUP(V21,{0,40,45,50,55,60,65,70,75,80,101},{"F","D","C","C+","B-","B","B+","A-","A","A+","Invalid Entry"})</f>
        <v>F</v>
      </c>
      <c r="Y21" s="66"/>
      <c r="Z21" s="21">
        <f>IF(StudentList!B19="","",StudentList!B19)</f>
        <v>140931018</v>
      </c>
      <c r="AA21" s="24"/>
      <c r="AB21" s="25"/>
      <c r="AC21" s="25"/>
      <c r="AD21" s="25">
        <f t="shared" si="3"/>
        <v>0</v>
      </c>
      <c r="AE21" s="25">
        <f>LOOKUP(AD21,{0,40,45,50,55,60,65,70,75,80,101},{0,2,2.25,2.5,2.75,3,3.25,3.5,3.75,4,"Invalid Entry"})</f>
        <v>0</v>
      </c>
      <c r="AF21" s="4" t="str">
        <f>LOOKUP(AD21,{0,40,45,50,55,60,65,70,75,80,101},{"F","D","C","C+","B-","B","B+","A-","A","A+","Invalid Entry"})</f>
        <v>F</v>
      </c>
      <c r="AG21" s="69"/>
      <c r="AH21" s="32"/>
      <c r="AI21" s="31"/>
      <c r="AJ21" s="13"/>
      <c r="AK21" s="13"/>
      <c r="AL21" s="13"/>
      <c r="AM21" s="13"/>
      <c r="AN21" s="12"/>
    </row>
    <row r="22" spans="1:40">
      <c r="A22" s="24">
        <v>19</v>
      </c>
      <c r="B22" s="21">
        <f>IF(StudentList!B20="","",StudentList!B20)</f>
        <v>140931019</v>
      </c>
      <c r="C22" s="24"/>
      <c r="D22" s="25"/>
      <c r="E22" s="25"/>
      <c r="F22" s="25">
        <f t="shared" si="0"/>
        <v>0</v>
      </c>
      <c r="G22" s="25">
        <f>LOOKUP(Q22,{0,40,45,50,55,60,65,70,75,80,101},{0,2,2.25,2.5,2.75,3,3.25,3.5,3.75,4,"Invalid Entry"})</f>
        <v>0</v>
      </c>
      <c r="H22" s="4" t="str">
        <f>LOOKUP(F22,{0,40,45,50,55,60,65,70,75,80,101},{"F","D","C","C+","B-","B","B+","A-","A","A+","Invalid Entry"})</f>
        <v>F</v>
      </c>
      <c r="I22" s="66"/>
      <c r="J22" s="21">
        <f>IF(StudentList!B20="","",StudentList!B20)</f>
        <v>140931019</v>
      </c>
      <c r="K22" s="24"/>
      <c r="L22" s="25"/>
      <c r="M22" s="25"/>
      <c r="N22" s="25">
        <f t="shared" si="1"/>
        <v>0</v>
      </c>
      <c r="O22" s="25">
        <f>LOOKUP(N22,{0,40,45,50,55,60,65,70,75,80,101},{0,2,2.25,2.5,2.75,3,3.25,3.5,3.75,4,"Invalid Entry"})</f>
        <v>0</v>
      </c>
      <c r="P22" s="4" t="str">
        <f>LOOKUP(N22,{0,40,45,50,55,60,65,70,75,80,101},{"F","D","C","C+","B-","B","B+","A-","A","A+","Invalid Entry"})</f>
        <v>F</v>
      </c>
      <c r="Q22" s="66"/>
      <c r="R22" s="21">
        <f>IF(StudentList!B20="","",StudentList!B20)</f>
        <v>140931019</v>
      </c>
      <c r="S22" s="24"/>
      <c r="T22" s="25"/>
      <c r="U22" s="25"/>
      <c r="V22" s="25">
        <f t="shared" si="2"/>
        <v>0</v>
      </c>
      <c r="W22" s="25">
        <f>LOOKUP(V22,{0,40,45,50,55,60,65,70,75,80,101},{0,2,2.25,2.5,2.75,3,3.25,3.5,3.75,4,"Invalid Entry"})</f>
        <v>0</v>
      </c>
      <c r="X22" s="4" t="str">
        <f>LOOKUP(V22,{0,40,45,50,55,60,65,70,75,80,101},{"F","D","C","C+","B-","B","B+","A-","A","A+","Invalid Entry"})</f>
        <v>F</v>
      </c>
      <c r="Y22" s="66"/>
      <c r="Z22" s="21">
        <f>IF(StudentList!B20="","",StudentList!B20)</f>
        <v>140931019</v>
      </c>
      <c r="AA22" s="24"/>
      <c r="AB22" s="25"/>
      <c r="AC22" s="25"/>
      <c r="AD22" s="25">
        <f t="shared" si="3"/>
        <v>0</v>
      </c>
      <c r="AE22" s="25">
        <f>LOOKUP(AD22,{0,40,45,50,55,60,65,70,75,80,101},{0,2,2.25,2.5,2.75,3,3.25,3.5,3.75,4,"Invalid Entry"})</f>
        <v>0</v>
      </c>
      <c r="AF22" s="4" t="str">
        <f>LOOKUP(AD22,{0,40,45,50,55,60,65,70,75,80,101},{"F","D","C","C+","B-","B","B+","A-","A","A+","Invalid Entry"})</f>
        <v>F</v>
      </c>
      <c r="AG22" s="69"/>
      <c r="AH22" s="32"/>
      <c r="AI22" s="31"/>
      <c r="AJ22" s="13"/>
      <c r="AK22" s="13"/>
      <c r="AL22" s="13"/>
      <c r="AM22" s="13"/>
      <c r="AN22" s="12"/>
    </row>
    <row r="23" spans="1:40">
      <c r="A23" s="24">
        <v>20</v>
      </c>
      <c r="B23" s="21">
        <f>IF(StudentList!B21="","",StudentList!B21)</f>
        <v>140931020</v>
      </c>
      <c r="C23" s="24"/>
      <c r="D23" s="25"/>
      <c r="E23" s="25"/>
      <c r="F23" s="25">
        <f t="shared" si="0"/>
        <v>0</v>
      </c>
      <c r="G23" s="25">
        <f>LOOKUP(Q23,{0,40,45,50,55,60,65,70,75,80,101},{0,2,2.25,2.5,2.75,3,3.25,3.5,3.75,4,"Invalid Entry"})</f>
        <v>0</v>
      </c>
      <c r="H23" s="4" t="str">
        <f>LOOKUP(F23,{0,40,45,50,55,60,65,70,75,80,101},{"F","D","C","C+","B-","B","B+","A-","A","A+","Invalid Entry"})</f>
        <v>F</v>
      </c>
      <c r="I23" s="66"/>
      <c r="J23" s="21">
        <f>IF(StudentList!B21="","",StudentList!B21)</f>
        <v>140931020</v>
      </c>
      <c r="K23" s="24"/>
      <c r="L23" s="25"/>
      <c r="M23" s="25"/>
      <c r="N23" s="25">
        <f t="shared" si="1"/>
        <v>0</v>
      </c>
      <c r="O23" s="25">
        <f>LOOKUP(N23,{0,40,45,50,55,60,65,70,75,80,101},{0,2,2.25,2.5,2.75,3,3.25,3.5,3.75,4,"Invalid Entry"})</f>
        <v>0</v>
      </c>
      <c r="P23" s="4" t="str">
        <f>LOOKUP(N23,{0,40,45,50,55,60,65,70,75,80,101},{"F","D","C","C+","B-","B","B+","A-","A","A+","Invalid Entry"})</f>
        <v>F</v>
      </c>
      <c r="Q23" s="66"/>
      <c r="R23" s="21">
        <f>IF(StudentList!B21="","",StudentList!B21)</f>
        <v>140931020</v>
      </c>
      <c r="S23" s="24"/>
      <c r="T23" s="25"/>
      <c r="U23" s="25"/>
      <c r="V23" s="25">
        <f t="shared" si="2"/>
        <v>0</v>
      </c>
      <c r="W23" s="25">
        <f>LOOKUP(V23,{0,40,45,50,55,60,65,70,75,80,101},{0,2,2.25,2.5,2.75,3,3.25,3.5,3.75,4,"Invalid Entry"})</f>
        <v>0</v>
      </c>
      <c r="X23" s="4" t="str">
        <f>LOOKUP(V23,{0,40,45,50,55,60,65,70,75,80,101},{"F","D","C","C+","B-","B","B+","A-","A","A+","Invalid Entry"})</f>
        <v>F</v>
      </c>
      <c r="Y23" s="66"/>
      <c r="Z23" s="21">
        <f>IF(StudentList!B21="","",StudentList!B21)</f>
        <v>140931020</v>
      </c>
      <c r="AA23" s="24"/>
      <c r="AB23" s="25"/>
      <c r="AC23" s="25"/>
      <c r="AD23" s="25">
        <f t="shared" si="3"/>
        <v>0</v>
      </c>
      <c r="AE23" s="25">
        <f>LOOKUP(AD23,{0,40,45,50,55,60,65,70,75,80,101},{0,2,2.25,2.5,2.75,3,3.25,3.5,3.75,4,"Invalid Entry"})</f>
        <v>0</v>
      </c>
      <c r="AF23" s="4" t="str">
        <f>LOOKUP(AD23,{0,40,45,50,55,60,65,70,75,80,101},{"F","D","C","C+","B-","B","B+","A-","A","A+","Invalid Entry"})</f>
        <v>F</v>
      </c>
      <c r="AG23" s="69"/>
      <c r="AH23" s="32"/>
      <c r="AI23" s="31"/>
      <c r="AJ23" s="13"/>
      <c r="AK23" s="13"/>
      <c r="AL23" s="13"/>
      <c r="AM23" s="13"/>
      <c r="AN23" s="12"/>
    </row>
    <row r="24" spans="1:40">
      <c r="A24" s="24">
        <v>21</v>
      </c>
      <c r="B24" s="21">
        <f>IF(StudentList!B22="","",StudentList!B22)</f>
        <v>140931021</v>
      </c>
      <c r="C24" s="24"/>
      <c r="D24" s="25"/>
      <c r="E24" s="25"/>
      <c r="F24" s="25">
        <f t="shared" si="0"/>
        <v>0</v>
      </c>
      <c r="G24" s="25">
        <f>LOOKUP(Q24,{0,40,45,50,55,60,65,70,75,80,101},{0,2,2.25,2.5,2.75,3,3.25,3.5,3.75,4,"Invalid Entry"})</f>
        <v>0</v>
      </c>
      <c r="H24" s="4" t="str">
        <f>LOOKUP(F24,{0,40,45,50,55,60,65,70,75,80,101},{"F","D","C","C+","B-","B","B+","A-","A","A+","Invalid Entry"})</f>
        <v>F</v>
      </c>
      <c r="I24" s="66"/>
      <c r="J24" s="21">
        <f>IF(StudentList!B22="","",StudentList!B22)</f>
        <v>140931021</v>
      </c>
      <c r="K24" s="24"/>
      <c r="L24" s="25"/>
      <c r="M24" s="25"/>
      <c r="N24" s="25">
        <f t="shared" si="1"/>
        <v>0</v>
      </c>
      <c r="O24" s="25">
        <f>LOOKUP(N24,{0,40,45,50,55,60,65,70,75,80,101},{0,2,2.25,2.5,2.75,3,3.25,3.5,3.75,4,"Invalid Entry"})</f>
        <v>0</v>
      </c>
      <c r="P24" s="4" t="str">
        <f>LOOKUP(N24,{0,40,45,50,55,60,65,70,75,80,101},{"F","D","C","C+","B-","B","B+","A-","A","A+","Invalid Entry"})</f>
        <v>F</v>
      </c>
      <c r="Q24" s="66"/>
      <c r="R24" s="21">
        <f>IF(StudentList!B22="","",StudentList!B22)</f>
        <v>140931021</v>
      </c>
      <c r="S24" s="24"/>
      <c r="T24" s="25"/>
      <c r="U24" s="25"/>
      <c r="V24" s="25">
        <f t="shared" si="2"/>
        <v>0</v>
      </c>
      <c r="W24" s="25">
        <f>LOOKUP(V24,{0,40,45,50,55,60,65,70,75,80,101},{0,2,2.25,2.5,2.75,3,3.25,3.5,3.75,4,"Invalid Entry"})</f>
        <v>0</v>
      </c>
      <c r="X24" s="4" t="str">
        <f>LOOKUP(V24,{0,40,45,50,55,60,65,70,75,80,101},{"F","D","C","C+","B-","B","B+","A-","A","A+","Invalid Entry"})</f>
        <v>F</v>
      </c>
      <c r="Y24" s="66"/>
      <c r="Z24" s="21">
        <f>IF(StudentList!B22="","",StudentList!B22)</f>
        <v>140931021</v>
      </c>
      <c r="AA24" s="24"/>
      <c r="AB24" s="25"/>
      <c r="AC24" s="25"/>
      <c r="AD24" s="25">
        <f t="shared" si="3"/>
        <v>0</v>
      </c>
      <c r="AE24" s="25">
        <f>LOOKUP(AD24,{0,40,45,50,55,60,65,70,75,80,101},{0,2,2.25,2.5,2.75,3,3.25,3.5,3.75,4,"Invalid Entry"})</f>
        <v>0</v>
      </c>
      <c r="AF24" s="4" t="str">
        <f>LOOKUP(AD24,{0,40,45,50,55,60,65,70,75,80,101},{"F","D","C","C+","B-","B","B+","A-","A","A+","Invalid Entry"})</f>
        <v>F</v>
      </c>
      <c r="AG24" s="69"/>
      <c r="AH24" s="32"/>
      <c r="AI24" s="31"/>
      <c r="AJ24" s="13"/>
      <c r="AK24" s="13"/>
      <c r="AL24" s="13"/>
      <c r="AM24" s="13"/>
      <c r="AN24" s="12"/>
    </row>
    <row r="25" spans="1:40">
      <c r="A25" s="24">
        <v>22</v>
      </c>
      <c r="B25" s="21">
        <f>IF(StudentList!B23="","",StudentList!B23)</f>
        <v>140931022</v>
      </c>
      <c r="C25" s="24"/>
      <c r="D25" s="25"/>
      <c r="E25" s="25"/>
      <c r="F25" s="25">
        <f t="shared" si="0"/>
        <v>0</v>
      </c>
      <c r="G25" s="25">
        <f>LOOKUP(Q25,{0,40,45,50,55,60,65,70,75,80,101},{0,2,2.25,2.5,2.75,3,3.25,3.5,3.75,4,"Invalid Entry"})</f>
        <v>0</v>
      </c>
      <c r="H25" s="4" t="str">
        <f>LOOKUP(F25,{0,40,45,50,55,60,65,70,75,80,101},{"F","D","C","C+","B-","B","B+","A-","A","A+","Invalid Entry"})</f>
        <v>F</v>
      </c>
      <c r="I25" s="66"/>
      <c r="J25" s="21">
        <f>IF(StudentList!B23="","",StudentList!B23)</f>
        <v>140931022</v>
      </c>
      <c r="K25" s="24"/>
      <c r="L25" s="25"/>
      <c r="M25" s="25"/>
      <c r="N25" s="25">
        <f t="shared" si="1"/>
        <v>0</v>
      </c>
      <c r="O25" s="25">
        <f>LOOKUP(N25,{0,40,45,50,55,60,65,70,75,80,101},{0,2,2.25,2.5,2.75,3,3.25,3.5,3.75,4,"Invalid Entry"})</f>
        <v>0</v>
      </c>
      <c r="P25" s="4" t="str">
        <f>LOOKUP(N25,{0,40,45,50,55,60,65,70,75,80,101},{"F","D","C","C+","B-","B","B+","A-","A","A+","Invalid Entry"})</f>
        <v>F</v>
      </c>
      <c r="Q25" s="66"/>
      <c r="R25" s="21">
        <f>IF(StudentList!B23="","",StudentList!B23)</f>
        <v>140931022</v>
      </c>
      <c r="S25" s="24"/>
      <c r="T25" s="25"/>
      <c r="U25" s="25"/>
      <c r="V25" s="25">
        <f t="shared" si="2"/>
        <v>0</v>
      </c>
      <c r="W25" s="25">
        <f>LOOKUP(V25,{0,40,45,50,55,60,65,70,75,80,101},{0,2,2.25,2.5,2.75,3,3.25,3.5,3.75,4,"Invalid Entry"})</f>
        <v>0</v>
      </c>
      <c r="X25" s="4" t="str">
        <f>LOOKUP(V25,{0,40,45,50,55,60,65,70,75,80,101},{"F","D","C","C+","B-","B","B+","A-","A","A+","Invalid Entry"})</f>
        <v>F</v>
      </c>
      <c r="Y25" s="66"/>
      <c r="Z25" s="21">
        <f>IF(StudentList!B23="","",StudentList!B23)</f>
        <v>140931022</v>
      </c>
      <c r="AA25" s="24"/>
      <c r="AB25" s="25"/>
      <c r="AC25" s="25"/>
      <c r="AD25" s="25">
        <f t="shared" si="3"/>
        <v>0</v>
      </c>
      <c r="AE25" s="25">
        <f>LOOKUP(AD25,{0,40,45,50,55,60,65,70,75,80,101},{0,2,2.25,2.5,2.75,3,3.25,3.5,3.75,4,"Invalid Entry"})</f>
        <v>0</v>
      </c>
      <c r="AF25" s="4" t="str">
        <f>LOOKUP(AD25,{0,40,45,50,55,60,65,70,75,80,101},{"F","D","C","C+","B-","B","B+","A-","A","A+","Invalid Entry"})</f>
        <v>F</v>
      </c>
      <c r="AG25" s="69"/>
      <c r="AH25" s="32"/>
      <c r="AI25" s="31"/>
      <c r="AJ25" s="13"/>
      <c r="AK25" s="13"/>
      <c r="AL25" s="13"/>
      <c r="AM25" s="13"/>
      <c r="AN25" s="12"/>
    </row>
    <row r="26" spans="1:40">
      <c r="A26" s="24">
        <v>23</v>
      </c>
      <c r="B26" s="21">
        <f>IF(StudentList!B24="","",StudentList!B24)</f>
        <v>140931023</v>
      </c>
      <c r="C26" s="24"/>
      <c r="D26" s="25"/>
      <c r="E26" s="25"/>
      <c r="F26" s="25">
        <f t="shared" si="0"/>
        <v>0</v>
      </c>
      <c r="G26" s="25">
        <f>LOOKUP(Q26,{0,40,45,50,55,60,65,70,75,80,101},{0,2,2.25,2.5,2.75,3,3.25,3.5,3.75,4,"Invalid Entry"})</f>
        <v>0</v>
      </c>
      <c r="H26" s="4" t="str">
        <f>LOOKUP(F26,{0,40,45,50,55,60,65,70,75,80,101},{"F","D","C","C+","B-","B","B+","A-","A","A+","Invalid Entry"})</f>
        <v>F</v>
      </c>
      <c r="I26" s="66"/>
      <c r="J26" s="21">
        <f>IF(StudentList!B24="","",StudentList!B24)</f>
        <v>140931023</v>
      </c>
      <c r="K26" s="24"/>
      <c r="L26" s="25"/>
      <c r="M26" s="25"/>
      <c r="N26" s="25">
        <f t="shared" si="1"/>
        <v>0</v>
      </c>
      <c r="O26" s="25">
        <f>LOOKUP(N26,{0,40,45,50,55,60,65,70,75,80,101},{0,2,2.25,2.5,2.75,3,3.25,3.5,3.75,4,"Invalid Entry"})</f>
        <v>0</v>
      </c>
      <c r="P26" s="4" t="str">
        <f>LOOKUP(N26,{0,40,45,50,55,60,65,70,75,80,101},{"F","D","C","C+","B-","B","B+","A-","A","A+","Invalid Entry"})</f>
        <v>F</v>
      </c>
      <c r="Q26" s="66"/>
      <c r="R26" s="21">
        <f>IF(StudentList!B24="","",StudentList!B24)</f>
        <v>140931023</v>
      </c>
      <c r="S26" s="24"/>
      <c r="T26" s="25"/>
      <c r="U26" s="25"/>
      <c r="V26" s="25">
        <f t="shared" si="2"/>
        <v>0</v>
      </c>
      <c r="W26" s="25">
        <f>LOOKUP(V26,{0,40,45,50,55,60,65,70,75,80,101},{0,2,2.25,2.5,2.75,3,3.25,3.5,3.75,4,"Invalid Entry"})</f>
        <v>0</v>
      </c>
      <c r="X26" s="4" t="str">
        <f>LOOKUP(V26,{0,40,45,50,55,60,65,70,75,80,101},{"F","D","C","C+","B-","B","B+","A-","A","A+","Invalid Entry"})</f>
        <v>F</v>
      </c>
      <c r="Y26" s="66"/>
      <c r="Z26" s="21">
        <f>IF(StudentList!B24="","",StudentList!B24)</f>
        <v>140931023</v>
      </c>
      <c r="AA26" s="24"/>
      <c r="AB26" s="25"/>
      <c r="AC26" s="25"/>
      <c r="AD26" s="25">
        <f t="shared" si="3"/>
        <v>0</v>
      </c>
      <c r="AE26" s="25">
        <f>LOOKUP(AD26,{0,40,45,50,55,60,65,70,75,80,101},{0,2,2.25,2.5,2.75,3,3.25,3.5,3.75,4,"Invalid Entry"})</f>
        <v>0</v>
      </c>
      <c r="AF26" s="4" t="str">
        <f>LOOKUP(AD26,{0,40,45,50,55,60,65,70,75,80,101},{"F","D","C","C+","B-","B","B+","A-","A","A+","Invalid Entry"})</f>
        <v>F</v>
      </c>
      <c r="AG26" s="69"/>
      <c r="AH26" s="32"/>
      <c r="AI26" s="31"/>
      <c r="AJ26" s="13"/>
      <c r="AK26" s="13"/>
      <c r="AL26" s="13"/>
      <c r="AM26" s="13"/>
      <c r="AN26" s="12"/>
    </row>
    <row r="27" spans="1:40">
      <c r="A27" s="24">
        <v>24</v>
      </c>
      <c r="B27" s="21">
        <f>IF(StudentList!B25="","",StudentList!B25)</f>
        <v>140931024</v>
      </c>
      <c r="C27" s="24"/>
      <c r="D27" s="25"/>
      <c r="E27" s="25"/>
      <c r="F27" s="25">
        <f t="shared" si="0"/>
        <v>0</v>
      </c>
      <c r="G27" s="25">
        <f>LOOKUP(Q27,{0,40,45,50,55,60,65,70,75,80,101},{0,2,2.25,2.5,2.75,3,3.25,3.5,3.75,4,"Invalid Entry"})</f>
        <v>0</v>
      </c>
      <c r="H27" s="4" t="str">
        <f>LOOKUP(F27,{0,40,45,50,55,60,65,70,75,80,101},{"F","D","C","C+","B-","B","B+","A-","A","A+","Invalid Entry"})</f>
        <v>F</v>
      </c>
      <c r="I27" s="66"/>
      <c r="J27" s="21">
        <f>IF(StudentList!B25="","",StudentList!B25)</f>
        <v>140931024</v>
      </c>
      <c r="K27" s="24"/>
      <c r="L27" s="25"/>
      <c r="M27" s="25"/>
      <c r="N27" s="25">
        <f t="shared" si="1"/>
        <v>0</v>
      </c>
      <c r="O27" s="25">
        <f>LOOKUP(N27,{0,40,45,50,55,60,65,70,75,80,101},{0,2,2.25,2.5,2.75,3,3.25,3.5,3.75,4,"Invalid Entry"})</f>
        <v>0</v>
      </c>
      <c r="P27" s="4" t="str">
        <f>LOOKUP(N27,{0,40,45,50,55,60,65,70,75,80,101},{"F","D","C","C+","B-","B","B+","A-","A","A+","Invalid Entry"})</f>
        <v>F</v>
      </c>
      <c r="Q27" s="66"/>
      <c r="R27" s="21">
        <f>IF(StudentList!B25="","",StudentList!B25)</f>
        <v>140931024</v>
      </c>
      <c r="S27" s="24"/>
      <c r="T27" s="25"/>
      <c r="U27" s="25"/>
      <c r="V27" s="25">
        <f t="shared" si="2"/>
        <v>0</v>
      </c>
      <c r="W27" s="25">
        <f>LOOKUP(V27,{0,40,45,50,55,60,65,70,75,80,101},{0,2,2.25,2.5,2.75,3,3.25,3.5,3.75,4,"Invalid Entry"})</f>
        <v>0</v>
      </c>
      <c r="X27" s="4" t="str">
        <f>LOOKUP(V27,{0,40,45,50,55,60,65,70,75,80,101},{"F","D","C","C+","B-","B","B+","A-","A","A+","Invalid Entry"})</f>
        <v>F</v>
      </c>
      <c r="Y27" s="66"/>
      <c r="Z27" s="21">
        <f>IF(StudentList!B25="","",StudentList!B25)</f>
        <v>140931024</v>
      </c>
      <c r="AA27" s="24"/>
      <c r="AB27" s="25"/>
      <c r="AC27" s="25"/>
      <c r="AD27" s="25">
        <f t="shared" si="3"/>
        <v>0</v>
      </c>
      <c r="AE27" s="25">
        <f>LOOKUP(AD27,{0,40,45,50,55,60,65,70,75,80,101},{0,2,2.25,2.5,2.75,3,3.25,3.5,3.75,4,"Invalid Entry"})</f>
        <v>0</v>
      </c>
      <c r="AF27" s="4" t="str">
        <f>LOOKUP(AD27,{0,40,45,50,55,60,65,70,75,80,101},{"F","D","C","C+","B-","B","B+","A-","A","A+","Invalid Entry"})</f>
        <v>F</v>
      </c>
      <c r="AG27" s="69"/>
      <c r="AH27" s="32"/>
      <c r="AI27" s="31"/>
      <c r="AJ27" s="13"/>
      <c r="AK27" s="13"/>
      <c r="AL27" s="13"/>
      <c r="AM27" s="13"/>
      <c r="AN27" s="12"/>
    </row>
    <row r="28" spans="1:40">
      <c r="A28" s="24">
        <v>25</v>
      </c>
      <c r="B28" s="21">
        <f>IF(StudentList!B26="","",StudentList!B26)</f>
        <v>140931025</v>
      </c>
      <c r="C28" s="24"/>
      <c r="D28" s="25"/>
      <c r="E28" s="25"/>
      <c r="F28" s="25">
        <f t="shared" si="0"/>
        <v>0</v>
      </c>
      <c r="G28" s="25">
        <f>LOOKUP(Q28,{0,40,45,50,55,60,65,70,75,80,101},{0,2,2.25,2.5,2.75,3,3.25,3.5,3.75,4,"Invalid Entry"})</f>
        <v>0</v>
      </c>
      <c r="H28" s="4" t="str">
        <f>LOOKUP(F28,{0,40,45,50,55,60,65,70,75,80,101},{"F","D","C","C+","B-","B","B+","A-","A","A+","Invalid Entry"})</f>
        <v>F</v>
      </c>
      <c r="I28" s="66"/>
      <c r="J28" s="21">
        <f>IF(StudentList!B26="","",StudentList!B26)</f>
        <v>140931025</v>
      </c>
      <c r="K28" s="24"/>
      <c r="L28" s="25"/>
      <c r="M28" s="25"/>
      <c r="N28" s="25">
        <f t="shared" si="1"/>
        <v>0</v>
      </c>
      <c r="O28" s="25">
        <f>LOOKUP(N28,{0,40,45,50,55,60,65,70,75,80,101},{0,2,2.25,2.5,2.75,3,3.25,3.5,3.75,4,"Invalid Entry"})</f>
        <v>0</v>
      </c>
      <c r="P28" s="4" t="str">
        <f>LOOKUP(N28,{0,40,45,50,55,60,65,70,75,80,101},{"F","D","C","C+","B-","B","B+","A-","A","A+","Invalid Entry"})</f>
        <v>F</v>
      </c>
      <c r="Q28" s="66"/>
      <c r="R28" s="21">
        <f>IF(StudentList!B26="","",StudentList!B26)</f>
        <v>140931025</v>
      </c>
      <c r="S28" s="24"/>
      <c r="T28" s="25"/>
      <c r="U28" s="25"/>
      <c r="V28" s="25">
        <f t="shared" si="2"/>
        <v>0</v>
      </c>
      <c r="W28" s="25">
        <f>LOOKUP(V28,{0,40,45,50,55,60,65,70,75,80,101},{0,2,2.25,2.5,2.75,3,3.25,3.5,3.75,4,"Invalid Entry"})</f>
        <v>0</v>
      </c>
      <c r="X28" s="4" t="str">
        <f>LOOKUP(V28,{0,40,45,50,55,60,65,70,75,80,101},{"F","D","C","C+","B-","B","B+","A-","A","A+","Invalid Entry"})</f>
        <v>F</v>
      </c>
      <c r="Y28" s="66"/>
      <c r="Z28" s="21">
        <f>IF(StudentList!B26="","",StudentList!B26)</f>
        <v>140931025</v>
      </c>
      <c r="AA28" s="24"/>
      <c r="AB28" s="25"/>
      <c r="AC28" s="25"/>
      <c r="AD28" s="25">
        <f t="shared" si="3"/>
        <v>0</v>
      </c>
      <c r="AE28" s="25">
        <f>LOOKUP(AD28,{0,40,45,50,55,60,65,70,75,80,101},{0,2,2.25,2.5,2.75,3,3.25,3.5,3.75,4,"Invalid Entry"})</f>
        <v>0</v>
      </c>
      <c r="AF28" s="4" t="str">
        <f>LOOKUP(AD28,{0,40,45,50,55,60,65,70,75,80,101},{"F","D","C","C+","B-","B","B+","A-","A","A+","Invalid Entry"})</f>
        <v>F</v>
      </c>
      <c r="AG28" s="69"/>
      <c r="AH28" s="32"/>
      <c r="AI28" s="31"/>
      <c r="AJ28" s="13"/>
      <c r="AK28" s="13"/>
      <c r="AL28" s="13"/>
      <c r="AM28" s="13"/>
      <c r="AN28" s="12"/>
    </row>
    <row r="29" spans="1:40">
      <c r="A29" s="24">
        <v>26</v>
      </c>
      <c r="B29" s="21">
        <f>IF(StudentList!B27="","",StudentList!B27)</f>
        <v>140931026</v>
      </c>
      <c r="C29" s="24"/>
      <c r="D29" s="25"/>
      <c r="E29" s="25"/>
      <c r="F29" s="25">
        <f t="shared" si="0"/>
        <v>0</v>
      </c>
      <c r="G29" s="25">
        <f>LOOKUP(Q29,{0,40,45,50,55,60,65,70,75,80,101},{0,2,2.25,2.5,2.75,3,3.25,3.5,3.75,4,"Invalid Entry"})</f>
        <v>0</v>
      </c>
      <c r="H29" s="4" t="str">
        <f>LOOKUP(F29,{0,40,45,50,55,60,65,70,75,80,101},{"F","D","C","C+","B-","B","B+","A-","A","A+","Invalid Entry"})</f>
        <v>F</v>
      </c>
      <c r="I29" s="66"/>
      <c r="J29" s="21">
        <f>IF(StudentList!B27="","",StudentList!B27)</f>
        <v>140931026</v>
      </c>
      <c r="K29" s="24"/>
      <c r="L29" s="25"/>
      <c r="M29" s="25"/>
      <c r="N29" s="25">
        <f t="shared" si="1"/>
        <v>0</v>
      </c>
      <c r="O29" s="25">
        <f>LOOKUP(N29,{0,40,45,50,55,60,65,70,75,80,101},{0,2,2.25,2.5,2.75,3,3.25,3.5,3.75,4,"Invalid Entry"})</f>
        <v>0</v>
      </c>
      <c r="P29" s="4" t="str">
        <f>LOOKUP(N29,{0,40,45,50,55,60,65,70,75,80,101},{"F","D","C","C+","B-","B","B+","A-","A","A+","Invalid Entry"})</f>
        <v>F</v>
      </c>
      <c r="Q29" s="66"/>
      <c r="R29" s="21">
        <f>IF(StudentList!B27="","",StudentList!B27)</f>
        <v>140931026</v>
      </c>
      <c r="S29" s="24"/>
      <c r="T29" s="25"/>
      <c r="U29" s="25"/>
      <c r="V29" s="25">
        <f t="shared" si="2"/>
        <v>0</v>
      </c>
      <c r="W29" s="25">
        <f>LOOKUP(V29,{0,40,45,50,55,60,65,70,75,80,101},{0,2,2.25,2.5,2.75,3,3.25,3.5,3.75,4,"Invalid Entry"})</f>
        <v>0</v>
      </c>
      <c r="X29" s="4" t="str">
        <f>LOOKUP(V29,{0,40,45,50,55,60,65,70,75,80,101},{"F","D","C","C+","B-","B","B+","A-","A","A+","Invalid Entry"})</f>
        <v>F</v>
      </c>
      <c r="Y29" s="66"/>
      <c r="Z29" s="21">
        <f>IF(StudentList!B27="","",StudentList!B27)</f>
        <v>140931026</v>
      </c>
      <c r="AA29" s="24"/>
      <c r="AB29" s="25"/>
      <c r="AC29" s="25"/>
      <c r="AD29" s="25">
        <f t="shared" si="3"/>
        <v>0</v>
      </c>
      <c r="AE29" s="25">
        <f>LOOKUP(AD29,{0,40,45,50,55,60,65,70,75,80,101},{0,2,2.25,2.5,2.75,3,3.25,3.5,3.75,4,"Invalid Entry"})</f>
        <v>0</v>
      </c>
      <c r="AF29" s="4" t="str">
        <f>LOOKUP(AD29,{0,40,45,50,55,60,65,70,75,80,101},{"F","D","C","C+","B-","B","B+","A-","A","A+","Invalid Entry"})</f>
        <v>F</v>
      </c>
      <c r="AG29" s="69"/>
      <c r="AH29" s="32"/>
      <c r="AI29" s="31"/>
      <c r="AJ29" s="13"/>
      <c r="AK29" s="13"/>
      <c r="AL29" s="13"/>
      <c r="AM29" s="13"/>
      <c r="AN29" s="12"/>
    </row>
    <row r="30" spans="1:40">
      <c r="A30" s="24">
        <v>27</v>
      </c>
      <c r="B30" s="21">
        <f>IF(StudentList!B28="","",StudentList!B28)</f>
        <v>140931027</v>
      </c>
      <c r="C30" s="24"/>
      <c r="D30" s="25"/>
      <c r="E30" s="25"/>
      <c r="F30" s="25">
        <f t="shared" si="0"/>
        <v>0</v>
      </c>
      <c r="G30" s="25">
        <f>LOOKUP(Q30,{0,40,45,50,55,60,65,70,75,80,101},{0,2,2.25,2.5,2.75,3,3.25,3.5,3.75,4,"Invalid Entry"})</f>
        <v>0</v>
      </c>
      <c r="H30" s="4" t="str">
        <f>LOOKUP(F30,{0,40,45,50,55,60,65,70,75,80,101},{"F","D","C","C+","B-","B","B+","A-","A","A+","Invalid Entry"})</f>
        <v>F</v>
      </c>
      <c r="I30" s="66"/>
      <c r="J30" s="21">
        <f>IF(StudentList!B28="","",StudentList!B28)</f>
        <v>140931027</v>
      </c>
      <c r="K30" s="24"/>
      <c r="L30" s="25"/>
      <c r="M30" s="25"/>
      <c r="N30" s="25">
        <f t="shared" si="1"/>
        <v>0</v>
      </c>
      <c r="O30" s="25">
        <f>LOOKUP(N30,{0,40,45,50,55,60,65,70,75,80,101},{0,2,2.25,2.5,2.75,3,3.25,3.5,3.75,4,"Invalid Entry"})</f>
        <v>0</v>
      </c>
      <c r="P30" s="4" t="str">
        <f>LOOKUP(N30,{0,40,45,50,55,60,65,70,75,80,101},{"F","D","C","C+","B-","B","B+","A-","A","A+","Invalid Entry"})</f>
        <v>F</v>
      </c>
      <c r="Q30" s="66"/>
      <c r="R30" s="21">
        <f>IF(StudentList!B28="","",StudentList!B28)</f>
        <v>140931027</v>
      </c>
      <c r="S30" s="24"/>
      <c r="T30" s="25"/>
      <c r="U30" s="25"/>
      <c r="V30" s="25">
        <f t="shared" si="2"/>
        <v>0</v>
      </c>
      <c r="W30" s="25">
        <f>LOOKUP(V30,{0,40,45,50,55,60,65,70,75,80,101},{0,2,2.25,2.5,2.75,3,3.25,3.5,3.75,4,"Invalid Entry"})</f>
        <v>0</v>
      </c>
      <c r="X30" s="4" t="str">
        <f>LOOKUP(V30,{0,40,45,50,55,60,65,70,75,80,101},{"F","D","C","C+","B-","B","B+","A-","A","A+","Invalid Entry"})</f>
        <v>F</v>
      </c>
      <c r="Y30" s="66"/>
      <c r="Z30" s="21">
        <f>IF(StudentList!B28="","",StudentList!B28)</f>
        <v>140931027</v>
      </c>
      <c r="AA30" s="24"/>
      <c r="AB30" s="25"/>
      <c r="AC30" s="25"/>
      <c r="AD30" s="25">
        <f t="shared" si="3"/>
        <v>0</v>
      </c>
      <c r="AE30" s="25">
        <f>LOOKUP(AD30,{0,40,45,50,55,60,65,70,75,80,101},{0,2,2.25,2.5,2.75,3,3.25,3.5,3.75,4,"Invalid Entry"})</f>
        <v>0</v>
      </c>
      <c r="AF30" s="4" t="str">
        <f>LOOKUP(AD30,{0,40,45,50,55,60,65,70,75,80,101},{"F","D","C","C+","B-","B","B+","A-","A","A+","Invalid Entry"})</f>
        <v>F</v>
      </c>
      <c r="AG30" s="69"/>
      <c r="AH30" s="32"/>
      <c r="AI30" s="31"/>
      <c r="AJ30" s="13"/>
      <c r="AK30" s="13"/>
      <c r="AL30" s="13"/>
      <c r="AM30" s="13"/>
      <c r="AN30" s="12"/>
    </row>
    <row r="31" spans="1:40">
      <c r="A31" s="24">
        <v>28</v>
      </c>
      <c r="B31" s="21">
        <f>IF(StudentList!B29="","",StudentList!B29)</f>
        <v>140931028</v>
      </c>
      <c r="C31" s="24"/>
      <c r="D31" s="25"/>
      <c r="E31" s="25"/>
      <c r="F31" s="25">
        <f t="shared" si="0"/>
        <v>0</v>
      </c>
      <c r="G31" s="25">
        <f>LOOKUP(Q31,{0,40,45,50,55,60,65,70,75,80,101},{0,2,2.25,2.5,2.75,3,3.25,3.5,3.75,4,"Invalid Entry"})</f>
        <v>0</v>
      </c>
      <c r="H31" s="4" t="str">
        <f>LOOKUP(F31,{0,40,45,50,55,60,65,70,75,80,101},{"F","D","C","C+","B-","B","B+","A-","A","A+","Invalid Entry"})</f>
        <v>F</v>
      </c>
      <c r="I31" s="66"/>
      <c r="J31" s="21">
        <f>IF(StudentList!B29="","",StudentList!B29)</f>
        <v>140931028</v>
      </c>
      <c r="K31" s="24"/>
      <c r="L31" s="25"/>
      <c r="M31" s="25"/>
      <c r="N31" s="25">
        <f t="shared" si="1"/>
        <v>0</v>
      </c>
      <c r="O31" s="25">
        <f>LOOKUP(N31,{0,40,45,50,55,60,65,70,75,80,101},{0,2,2.25,2.5,2.75,3,3.25,3.5,3.75,4,"Invalid Entry"})</f>
        <v>0</v>
      </c>
      <c r="P31" s="4" t="str">
        <f>LOOKUP(N31,{0,40,45,50,55,60,65,70,75,80,101},{"F","D","C","C+","B-","B","B+","A-","A","A+","Invalid Entry"})</f>
        <v>F</v>
      </c>
      <c r="Q31" s="66"/>
      <c r="R31" s="21">
        <f>IF(StudentList!B29="","",StudentList!B29)</f>
        <v>140931028</v>
      </c>
      <c r="S31" s="24"/>
      <c r="T31" s="25"/>
      <c r="U31" s="25"/>
      <c r="V31" s="25">
        <f t="shared" si="2"/>
        <v>0</v>
      </c>
      <c r="W31" s="25">
        <f>LOOKUP(V31,{0,40,45,50,55,60,65,70,75,80,101},{0,2,2.25,2.5,2.75,3,3.25,3.5,3.75,4,"Invalid Entry"})</f>
        <v>0</v>
      </c>
      <c r="X31" s="4" t="str">
        <f>LOOKUP(V31,{0,40,45,50,55,60,65,70,75,80,101},{"F","D","C","C+","B-","B","B+","A-","A","A+","Invalid Entry"})</f>
        <v>F</v>
      </c>
      <c r="Y31" s="66"/>
      <c r="Z31" s="21">
        <f>IF(StudentList!B29="","",StudentList!B29)</f>
        <v>140931028</v>
      </c>
      <c r="AA31" s="24"/>
      <c r="AB31" s="25"/>
      <c r="AC31" s="25"/>
      <c r="AD31" s="25">
        <f t="shared" si="3"/>
        <v>0</v>
      </c>
      <c r="AE31" s="25">
        <f>LOOKUP(AD31,{0,40,45,50,55,60,65,70,75,80,101},{0,2,2.25,2.5,2.75,3,3.25,3.5,3.75,4,"Invalid Entry"})</f>
        <v>0</v>
      </c>
      <c r="AF31" s="4" t="str">
        <f>LOOKUP(AD31,{0,40,45,50,55,60,65,70,75,80,101},{"F","D","C","C+","B-","B","B+","A-","A","A+","Invalid Entry"})</f>
        <v>F</v>
      </c>
      <c r="AG31" s="69"/>
      <c r="AH31" s="32"/>
      <c r="AI31" s="31"/>
      <c r="AJ31" s="13"/>
      <c r="AK31" s="13"/>
      <c r="AL31" s="13"/>
      <c r="AM31" s="13"/>
      <c r="AN31" s="12"/>
    </row>
    <row r="32" spans="1:40">
      <c r="A32" s="24">
        <v>29</v>
      </c>
      <c r="B32" s="21">
        <f>IF(StudentList!B30="","",StudentList!B30)</f>
        <v>140931029</v>
      </c>
      <c r="C32" s="24"/>
      <c r="D32" s="25"/>
      <c r="E32" s="25"/>
      <c r="F32" s="25">
        <f t="shared" si="0"/>
        <v>0</v>
      </c>
      <c r="G32" s="25">
        <f>LOOKUP(Q32,{0,40,45,50,55,60,65,70,75,80,101},{0,2,2.25,2.5,2.75,3,3.25,3.5,3.75,4,"Invalid Entry"})</f>
        <v>0</v>
      </c>
      <c r="H32" s="4" t="str">
        <f>LOOKUP(F32,{0,40,45,50,55,60,65,70,75,80,101},{"F","D","C","C+","B-","B","B+","A-","A","A+","Invalid Entry"})</f>
        <v>F</v>
      </c>
      <c r="I32" s="66"/>
      <c r="J32" s="21">
        <f>IF(StudentList!B30="","",StudentList!B30)</f>
        <v>140931029</v>
      </c>
      <c r="K32" s="24"/>
      <c r="L32" s="25"/>
      <c r="M32" s="25"/>
      <c r="N32" s="25">
        <f t="shared" si="1"/>
        <v>0</v>
      </c>
      <c r="O32" s="25">
        <f>LOOKUP(N32,{0,40,45,50,55,60,65,70,75,80,101},{0,2,2.25,2.5,2.75,3,3.25,3.5,3.75,4,"Invalid Entry"})</f>
        <v>0</v>
      </c>
      <c r="P32" s="4" t="str">
        <f>LOOKUP(N32,{0,40,45,50,55,60,65,70,75,80,101},{"F","D","C","C+","B-","B","B+","A-","A","A+","Invalid Entry"})</f>
        <v>F</v>
      </c>
      <c r="Q32" s="66"/>
      <c r="R32" s="21">
        <f>IF(StudentList!B30="","",StudentList!B30)</f>
        <v>140931029</v>
      </c>
      <c r="S32" s="24"/>
      <c r="T32" s="25"/>
      <c r="U32" s="25"/>
      <c r="V32" s="25">
        <f t="shared" si="2"/>
        <v>0</v>
      </c>
      <c r="W32" s="25">
        <f>LOOKUP(V32,{0,40,45,50,55,60,65,70,75,80,101},{0,2,2.25,2.5,2.75,3,3.25,3.5,3.75,4,"Invalid Entry"})</f>
        <v>0</v>
      </c>
      <c r="X32" s="4" t="str">
        <f>LOOKUP(V32,{0,40,45,50,55,60,65,70,75,80,101},{"F","D","C","C+","B-","B","B+","A-","A","A+","Invalid Entry"})</f>
        <v>F</v>
      </c>
      <c r="Y32" s="66"/>
      <c r="Z32" s="21">
        <f>IF(StudentList!B30="","",StudentList!B30)</f>
        <v>140931029</v>
      </c>
      <c r="AA32" s="24"/>
      <c r="AB32" s="25"/>
      <c r="AC32" s="25"/>
      <c r="AD32" s="25">
        <f t="shared" si="3"/>
        <v>0</v>
      </c>
      <c r="AE32" s="25">
        <f>LOOKUP(AD32,{0,40,45,50,55,60,65,70,75,80,101},{0,2,2.25,2.5,2.75,3,3.25,3.5,3.75,4,"Invalid Entry"})</f>
        <v>0</v>
      </c>
      <c r="AF32" s="4" t="str">
        <f>LOOKUP(AD32,{0,40,45,50,55,60,65,70,75,80,101},{"F","D","C","C+","B-","B","B+","A-","A","A+","Invalid Entry"})</f>
        <v>F</v>
      </c>
      <c r="AG32" s="69"/>
      <c r="AH32" s="32"/>
      <c r="AI32" s="31"/>
      <c r="AJ32" s="13"/>
      <c r="AK32" s="13"/>
      <c r="AL32" s="13"/>
      <c r="AM32" s="13"/>
      <c r="AN32" s="12"/>
    </row>
    <row r="33" spans="1:40">
      <c r="A33" s="24">
        <v>30</v>
      </c>
      <c r="B33" s="21">
        <f>IF(StudentList!B31="","",StudentList!B31)</f>
        <v>140931030</v>
      </c>
      <c r="C33" s="24"/>
      <c r="D33" s="25"/>
      <c r="E33" s="25"/>
      <c r="F33" s="25">
        <f t="shared" si="0"/>
        <v>0</v>
      </c>
      <c r="G33" s="25">
        <f>LOOKUP(Q33,{0,40,45,50,55,60,65,70,75,80,101},{0,2,2.25,2.5,2.75,3,3.25,3.5,3.75,4,"Invalid Entry"})</f>
        <v>0</v>
      </c>
      <c r="H33" s="4" t="str">
        <f>LOOKUP(F33,{0,40,45,50,55,60,65,70,75,80,101},{"F","D","C","C+","B-","B","B+","A-","A","A+","Invalid Entry"})</f>
        <v>F</v>
      </c>
      <c r="I33" s="66"/>
      <c r="J33" s="21">
        <f>IF(StudentList!B31="","",StudentList!B31)</f>
        <v>140931030</v>
      </c>
      <c r="K33" s="24"/>
      <c r="L33" s="25"/>
      <c r="M33" s="25"/>
      <c r="N33" s="25">
        <f t="shared" si="1"/>
        <v>0</v>
      </c>
      <c r="O33" s="25">
        <f>LOOKUP(N33,{0,40,45,50,55,60,65,70,75,80,101},{0,2,2.25,2.5,2.75,3,3.25,3.5,3.75,4,"Invalid Entry"})</f>
        <v>0</v>
      </c>
      <c r="P33" s="4" t="str">
        <f>LOOKUP(N33,{0,40,45,50,55,60,65,70,75,80,101},{"F","D","C","C+","B-","B","B+","A-","A","A+","Invalid Entry"})</f>
        <v>F</v>
      </c>
      <c r="Q33" s="66"/>
      <c r="R33" s="21">
        <f>IF(StudentList!B31="","",StudentList!B31)</f>
        <v>140931030</v>
      </c>
      <c r="S33" s="24"/>
      <c r="T33" s="25"/>
      <c r="U33" s="25"/>
      <c r="V33" s="25">
        <f t="shared" si="2"/>
        <v>0</v>
      </c>
      <c r="W33" s="25">
        <f>LOOKUP(V33,{0,40,45,50,55,60,65,70,75,80,101},{0,2,2.25,2.5,2.75,3,3.25,3.5,3.75,4,"Invalid Entry"})</f>
        <v>0</v>
      </c>
      <c r="X33" s="4" t="str">
        <f>LOOKUP(V33,{0,40,45,50,55,60,65,70,75,80,101},{"F","D","C","C+","B-","B","B+","A-","A","A+","Invalid Entry"})</f>
        <v>F</v>
      </c>
      <c r="Y33" s="66"/>
      <c r="Z33" s="21">
        <f>IF(StudentList!B31="","",StudentList!B31)</f>
        <v>140931030</v>
      </c>
      <c r="AA33" s="24"/>
      <c r="AB33" s="25"/>
      <c r="AC33" s="25"/>
      <c r="AD33" s="25">
        <f t="shared" si="3"/>
        <v>0</v>
      </c>
      <c r="AE33" s="25">
        <f>LOOKUP(AD33,{0,40,45,50,55,60,65,70,75,80,101},{0,2,2.25,2.5,2.75,3,3.25,3.5,3.75,4,"Invalid Entry"})</f>
        <v>0</v>
      </c>
      <c r="AF33" s="4" t="str">
        <f>LOOKUP(AD33,{0,40,45,50,55,60,65,70,75,80,101},{"F","D","C","C+","B-","B","B+","A-","A","A+","Invalid Entry"})</f>
        <v>F</v>
      </c>
      <c r="AG33" s="69"/>
      <c r="AH33" s="32"/>
      <c r="AI33" s="31"/>
      <c r="AJ33" s="13"/>
      <c r="AK33" s="13"/>
      <c r="AL33" s="13"/>
      <c r="AM33" s="13"/>
      <c r="AN33" s="12"/>
    </row>
    <row r="34" spans="1:40">
      <c r="A34" s="24">
        <v>31</v>
      </c>
      <c r="B34" s="21">
        <f>IF(StudentList!B32="","",StudentList!B32)</f>
        <v>140931031</v>
      </c>
      <c r="C34" s="24"/>
      <c r="D34" s="25"/>
      <c r="E34" s="25"/>
      <c r="F34" s="25">
        <f t="shared" si="0"/>
        <v>0</v>
      </c>
      <c r="G34" s="25">
        <f>LOOKUP(Q34,{0,40,45,50,55,60,65,70,75,80,101},{0,2,2.25,2.5,2.75,3,3.25,3.5,3.75,4,"Invalid Entry"})</f>
        <v>0</v>
      </c>
      <c r="H34" s="4" t="str">
        <f>LOOKUP(F34,{0,40,45,50,55,60,65,70,75,80,101},{"F","D","C","C+","B-","B","B+","A-","A","A+","Invalid Entry"})</f>
        <v>F</v>
      </c>
      <c r="I34" s="66"/>
      <c r="J34" s="21">
        <f>IF(StudentList!B32="","",StudentList!B32)</f>
        <v>140931031</v>
      </c>
      <c r="K34" s="24"/>
      <c r="L34" s="25"/>
      <c r="M34" s="25"/>
      <c r="N34" s="25">
        <f t="shared" si="1"/>
        <v>0</v>
      </c>
      <c r="O34" s="25">
        <f>LOOKUP(N34,{0,40,45,50,55,60,65,70,75,80,101},{0,2,2.25,2.5,2.75,3,3.25,3.5,3.75,4,"Invalid Entry"})</f>
        <v>0</v>
      </c>
      <c r="P34" s="4" t="str">
        <f>LOOKUP(N34,{0,40,45,50,55,60,65,70,75,80,101},{"F","D","C","C+","B-","B","B+","A-","A","A+","Invalid Entry"})</f>
        <v>F</v>
      </c>
      <c r="Q34" s="66"/>
      <c r="R34" s="21">
        <f>IF(StudentList!B32="","",StudentList!B32)</f>
        <v>140931031</v>
      </c>
      <c r="S34" s="24"/>
      <c r="T34" s="25"/>
      <c r="U34" s="25"/>
      <c r="V34" s="25">
        <f t="shared" si="2"/>
        <v>0</v>
      </c>
      <c r="W34" s="25">
        <f>LOOKUP(V34,{0,40,45,50,55,60,65,70,75,80,101},{0,2,2.25,2.5,2.75,3,3.25,3.5,3.75,4,"Invalid Entry"})</f>
        <v>0</v>
      </c>
      <c r="X34" s="4" t="str">
        <f>LOOKUP(V34,{0,40,45,50,55,60,65,70,75,80,101},{"F","D","C","C+","B-","B","B+","A-","A","A+","Invalid Entry"})</f>
        <v>F</v>
      </c>
      <c r="Y34" s="66"/>
      <c r="Z34" s="21">
        <f>IF(StudentList!B32="","",StudentList!B32)</f>
        <v>140931031</v>
      </c>
      <c r="AA34" s="24"/>
      <c r="AB34" s="25"/>
      <c r="AC34" s="25"/>
      <c r="AD34" s="25">
        <f t="shared" si="3"/>
        <v>0</v>
      </c>
      <c r="AE34" s="25">
        <f>LOOKUP(AD34,{0,40,45,50,55,60,65,70,75,80,101},{0,2,2.25,2.5,2.75,3,3.25,3.5,3.75,4,"Invalid Entry"})</f>
        <v>0</v>
      </c>
      <c r="AF34" s="4" t="str">
        <f>LOOKUP(AD34,{0,40,45,50,55,60,65,70,75,80,101},{"F","D","C","C+","B-","B","B+","A-","A","A+","Invalid Entry"})</f>
        <v>F</v>
      </c>
      <c r="AG34" s="67"/>
    </row>
    <row r="35" spans="1:40">
      <c r="A35" s="24">
        <v>32</v>
      </c>
      <c r="B35" s="21">
        <f>IF(StudentList!B33="","",StudentList!B33)</f>
        <v>140931032</v>
      </c>
      <c r="C35" s="24"/>
      <c r="D35" s="25"/>
      <c r="E35" s="25"/>
      <c r="F35" s="25">
        <f t="shared" si="0"/>
        <v>0</v>
      </c>
      <c r="G35" s="25">
        <f>LOOKUP(Q35,{0,40,45,50,55,60,65,70,75,80,101},{0,2,2.25,2.5,2.75,3,3.25,3.5,3.75,4,"Invalid Entry"})</f>
        <v>0</v>
      </c>
      <c r="H35" s="4" t="str">
        <f>LOOKUP(F35,{0,40,45,50,55,60,65,70,75,80,101},{"F","D","C","C+","B-","B","B+","A-","A","A+","Invalid Entry"})</f>
        <v>F</v>
      </c>
      <c r="I35" s="66"/>
      <c r="J35" s="21">
        <f>IF(StudentList!B33="","",StudentList!B33)</f>
        <v>140931032</v>
      </c>
      <c r="K35" s="24"/>
      <c r="L35" s="25"/>
      <c r="M35" s="25"/>
      <c r="N35" s="25">
        <f t="shared" si="1"/>
        <v>0</v>
      </c>
      <c r="O35" s="25">
        <f>LOOKUP(N35,{0,40,45,50,55,60,65,70,75,80,101},{0,2,2.25,2.5,2.75,3,3.25,3.5,3.75,4,"Invalid Entry"})</f>
        <v>0</v>
      </c>
      <c r="P35" s="4" t="str">
        <f>LOOKUP(N35,{0,40,45,50,55,60,65,70,75,80,101},{"F","D","C","C+","B-","B","B+","A-","A","A+","Invalid Entry"})</f>
        <v>F</v>
      </c>
      <c r="Q35" s="66"/>
      <c r="R35" s="21">
        <f>IF(StudentList!B33="","",StudentList!B33)</f>
        <v>140931032</v>
      </c>
      <c r="S35" s="24"/>
      <c r="T35" s="25"/>
      <c r="U35" s="25"/>
      <c r="V35" s="25">
        <f t="shared" si="2"/>
        <v>0</v>
      </c>
      <c r="W35" s="25">
        <f>LOOKUP(V35,{0,40,45,50,55,60,65,70,75,80,101},{0,2,2.25,2.5,2.75,3,3.25,3.5,3.75,4,"Invalid Entry"})</f>
        <v>0</v>
      </c>
      <c r="X35" s="4" t="str">
        <f>LOOKUP(V35,{0,40,45,50,55,60,65,70,75,80,101},{"F","D","C","C+","B-","B","B+","A-","A","A+","Invalid Entry"})</f>
        <v>F</v>
      </c>
      <c r="Y35" s="66"/>
      <c r="Z35" s="21">
        <f>IF(StudentList!B33="","",StudentList!B33)</f>
        <v>140931032</v>
      </c>
      <c r="AA35" s="24"/>
      <c r="AB35" s="25"/>
      <c r="AC35" s="25"/>
      <c r="AD35" s="25">
        <f t="shared" si="3"/>
        <v>0</v>
      </c>
      <c r="AE35" s="25">
        <f>LOOKUP(AD35,{0,40,45,50,55,60,65,70,75,80,101},{0,2,2.25,2.5,2.75,3,3.25,3.5,3.75,4,"Invalid Entry"})</f>
        <v>0</v>
      </c>
      <c r="AF35" s="4" t="str">
        <f>LOOKUP(AD35,{0,40,45,50,55,60,65,70,75,80,101},{"F","D","C","C+","B-","B","B+","A-","A","A+","Invalid Entry"})</f>
        <v>F</v>
      </c>
      <c r="AG35" s="67"/>
    </row>
    <row r="36" spans="1:40">
      <c r="A36" s="24">
        <v>33</v>
      </c>
      <c r="B36" s="21">
        <f>IF(StudentList!B34="","",StudentList!B34)</f>
        <v>140931033</v>
      </c>
      <c r="C36" s="24"/>
      <c r="D36" s="25"/>
      <c r="E36" s="25"/>
      <c r="F36" s="25">
        <f t="shared" si="0"/>
        <v>0</v>
      </c>
      <c r="G36" s="25">
        <f>LOOKUP(Q36,{0,40,45,50,55,60,65,70,75,80,101},{0,2,2.25,2.5,2.75,3,3.25,3.5,3.75,4,"Invalid Entry"})</f>
        <v>0</v>
      </c>
      <c r="H36" s="4" t="str">
        <f>LOOKUP(F36,{0,40,45,50,55,60,65,70,75,80,101},{"F","D","C","C+","B-","B","B+","A-","A","A+","Invalid Entry"})</f>
        <v>F</v>
      </c>
      <c r="I36" s="66"/>
      <c r="J36" s="21">
        <f>IF(StudentList!B34="","",StudentList!B34)</f>
        <v>140931033</v>
      </c>
      <c r="K36" s="24"/>
      <c r="L36" s="25"/>
      <c r="M36" s="25"/>
      <c r="N36" s="25">
        <f t="shared" si="1"/>
        <v>0</v>
      </c>
      <c r="O36" s="25">
        <f>LOOKUP(N36,{0,40,45,50,55,60,65,70,75,80,101},{0,2,2.25,2.5,2.75,3,3.25,3.5,3.75,4,"Invalid Entry"})</f>
        <v>0</v>
      </c>
      <c r="P36" s="4" t="str">
        <f>LOOKUP(N36,{0,40,45,50,55,60,65,70,75,80,101},{"F","D","C","C+","B-","B","B+","A-","A","A+","Invalid Entry"})</f>
        <v>F</v>
      </c>
      <c r="Q36" s="66"/>
      <c r="R36" s="21">
        <f>IF(StudentList!B34="","",StudentList!B34)</f>
        <v>140931033</v>
      </c>
      <c r="S36" s="24"/>
      <c r="T36" s="25"/>
      <c r="U36" s="25"/>
      <c r="V36" s="25">
        <f t="shared" si="2"/>
        <v>0</v>
      </c>
      <c r="W36" s="25">
        <f>LOOKUP(V36,{0,40,45,50,55,60,65,70,75,80,101},{0,2,2.25,2.5,2.75,3,3.25,3.5,3.75,4,"Invalid Entry"})</f>
        <v>0</v>
      </c>
      <c r="X36" s="4" t="str">
        <f>LOOKUP(V36,{0,40,45,50,55,60,65,70,75,80,101},{"F","D","C","C+","B-","B","B+","A-","A","A+","Invalid Entry"})</f>
        <v>F</v>
      </c>
      <c r="Y36" s="66"/>
      <c r="Z36" s="21">
        <f>IF(StudentList!B34="","",StudentList!B34)</f>
        <v>140931033</v>
      </c>
      <c r="AA36" s="24"/>
      <c r="AB36" s="25"/>
      <c r="AC36" s="25"/>
      <c r="AD36" s="25">
        <f t="shared" si="3"/>
        <v>0</v>
      </c>
      <c r="AE36" s="25">
        <f>LOOKUP(AD36,{0,40,45,50,55,60,65,70,75,80,101},{0,2,2.25,2.5,2.75,3,3.25,3.5,3.75,4,"Invalid Entry"})</f>
        <v>0</v>
      </c>
      <c r="AF36" s="4" t="str">
        <f>LOOKUP(AD36,{0,40,45,50,55,60,65,70,75,80,101},{"F","D","C","C+","B-","B","B+","A-","A","A+","Invalid Entry"})</f>
        <v>F</v>
      </c>
      <c r="AG36" s="67"/>
    </row>
    <row r="37" spans="1:40">
      <c r="A37" s="24">
        <v>34</v>
      </c>
      <c r="B37" s="21">
        <f>IF(StudentList!B35="","",StudentList!B35)</f>
        <v>140931034</v>
      </c>
      <c r="C37" s="24"/>
      <c r="D37" s="25"/>
      <c r="E37" s="25"/>
      <c r="F37" s="25">
        <f t="shared" si="0"/>
        <v>0</v>
      </c>
      <c r="G37" s="25">
        <f>LOOKUP(Q37,{0,40,45,50,55,60,65,70,75,80,101},{0,2,2.25,2.5,2.75,3,3.25,3.5,3.75,4,"Invalid Entry"})</f>
        <v>0</v>
      </c>
      <c r="H37" s="4" t="str">
        <f>LOOKUP(F37,{0,40,45,50,55,60,65,70,75,80,101},{"F","D","C","C+","B-","B","B+","A-","A","A+","Invalid Entry"})</f>
        <v>F</v>
      </c>
      <c r="I37" s="66"/>
      <c r="J37" s="21">
        <f>IF(StudentList!B35="","",StudentList!B35)</f>
        <v>140931034</v>
      </c>
      <c r="K37" s="24"/>
      <c r="L37" s="25"/>
      <c r="M37" s="25"/>
      <c r="N37" s="25">
        <f t="shared" si="1"/>
        <v>0</v>
      </c>
      <c r="O37" s="25">
        <f>LOOKUP(N37,{0,40,45,50,55,60,65,70,75,80,101},{0,2,2.25,2.5,2.75,3,3.25,3.5,3.75,4,"Invalid Entry"})</f>
        <v>0</v>
      </c>
      <c r="P37" s="4" t="str">
        <f>LOOKUP(N37,{0,40,45,50,55,60,65,70,75,80,101},{"F","D","C","C+","B-","B","B+","A-","A","A+","Invalid Entry"})</f>
        <v>F</v>
      </c>
      <c r="Q37" s="66"/>
      <c r="R37" s="21">
        <f>IF(StudentList!B35="","",StudentList!B35)</f>
        <v>140931034</v>
      </c>
      <c r="S37" s="24"/>
      <c r="T37" s="25"/>
      <c r="U37" s="25"/>
      <c r="V37" s="25">
        <f t="shared" si="2"/>
        <v>0</v>
      </c>
      <c r="W37" s="25">
        <f>LOOKUP(V37,{0,40,45,50,55,60,65,70,75,80,101},{0,2,2.25,2.5,2.75,3,3.25,3.5,3.75,4,"Invalid Entry"})</f>
        <v>0</v>
      </c>
      <c r="X37" s="4" t="str">
        <f>LOOKUP(V37,{0,40,45,50,55,60,65,70,75,80,101},{"F","D","C","C+","B-","B","B+","A-","A","A+","Invalid Entry"})</f>
        <v>F</v>
      </c>
      <c r="Y37" s="66"/>
      <c r="Z37" s="21">
        <f>IF(StudentList!B35="","",StudentList!B35)</f>
        <v>140931034</v>
      </c>
      <c r="AA37" s="24"/>
      <c r="AB37" s="25"/>
      <c r="AC37" s="25"/>
      <c r="AD37" s="25">
        <f t="shared" si="3"/>
        <v>0</v>
      </c>
      <c r="AE37" s="25">
        <f>LOOKUP(AD37,{0,40,45,50,55,60,65,70,75,80,101},{0,2,2.25,2.5,2.75,3,3.25,3.5,3.75,4,"Invalid Entry"})</f>
        <v>0</v>
      </c>
      <c r="AF37" s="4" t="str">
        <f>LOOKUP(AD37,{0,40,45,50,55,60,65,70,75,80,101},{"F","D","C","C+","B-","B","B+","A-","A","A+","Invalid Entry"})</f>
        <v>F</v>
      </c>
      <c r="AG37" s="67"/>
    </row>
    <row r="38" spans="1:40">
      <c r="A38" s="24">
        <v>35</v>
      </c>
      <c r="B38" s="21">
        <f>IF(StudentList!B36="","",StudentList!B36)</f>
        <v>140931035</v>
      </c>
      <c r="C38" s="24"/>
      <c r="D38" s="25"/>
      <c r="E38" s="25"/>
      <c r="F38" s="25">
        <f t="shared" si="0"/>
        <v>0</v>
      </c>
      <c r="G38" s="25">
        <f>LOOKUP(Q38,{0,40,45,50,55,60,65,70,75,80,101},{0,2,2.25,2.5,2.75,3,3.25,3.5,3.75,4,"Invalid Entry"})</f>
        <v>0</v>
      </c>
      <c r="H38" s="4" t="str">
        <f>LOOKUP(F38,{0,40,45,50,55,60,65,70,75,80,101},{"F","D","C","C+","B-","B","B+","A-","A","A+","Invalid Entry"})</f>
        <v>F</v>
      </c>
      <c r="I38" s="66"/>
      <c r="J38" s="21">
        <f>IF(StudentList!B36="","",StudentList!B36)</f>
        <v>140931035</v>
      </c>
      <c r="K38" s="24"/>
      <c r="L38" s="25"/>
      <c r="M38" s="25"/>
      <c r="N38" s="25">
        <f t="shared" si="1"/>
        <v>0</v>
      </c>
      <c r="O38" s="25">
        <f>LOOKUP(N38,{0,40,45,50,55,60,65,70,75,80,101},{0,2,2.25,2.5,2.75,3,3.25,3.5,3.75,4,"Invalid Entry"})</f>
        <v>0</v>
      </c>
      <c r="P38" s="4" t="str">
        <f>LOOKUP(N38,{0,40,45,50,55,60,65,70,75,80,101},{"F","D","C","C+","B-","B","B+","A-","A","A+","Invalid Entry"})</f>
        <v>F</v>
      </c>
      <c r="Q38" s="66"/>
      <c r="R38" s="21">
        <f>IF(StudentList!B36="","",StudentList!B36)</f>
        <v>140931035</v>
      </c>
      <c r="S38" s="24"/>
      <c r="T38" s="25"/>
      <c r="U38" s="25"/>
      <c r="V38" s="25">
        <f t="shared" si="2"/>
        <v>0</v>
      </c>
      <c r="W38" s="25">
        <f>LOOKUP(V38,{0,40,45,50,55,60,65,70,75,80,101},{0,2,2.25,2.5,2.75,3,3.25,3.5,3.75,4,"Invalid Entry"})</f>
        <v>0</v>
      </c>
      <c r="X38" s="4" t="str">
        <f>LOOKUP(V38,{0,40,45,50,55,60,65,70,75,80,101},{"F","D","C","C+","B-","B","B+","A-","A","A+","Invalid Entry"})</f>
        <v>F</v>
      </c>
      <c r="Y38" s="66"/>
      <c r="Z38" s="21">
        <f>IF(StudentList!B36="","",StudentList!B36)</f>
        <v>140931035</v>
      </c>
      <c r="AA38" s="24"/>
      <c r="AB38" s="25"/>
      <c r="AC38" s="25"/>
      <c r="AD38" s="25">
        <f t="shared" si="3"/>
        <v>0</v>
      </c>
      <c r="AE38" s="25">
        <f>LOOKUP(AD38,{0,40,45,50,55,60,65,70,75,80,101},{0,2,2.25,2.5,2.75,3,3.25,3.5,3.75,4,"Invalid Entry"})</f>
        <v>0</v>
      </c>
      <c r="AF38" s="4" t="str">
        <f>LOOKUP(AD38,{0,40,45,50,55,60,65,70,75,80,101},{"F","D","C","C+","B-","B","B+","A-","A","A+","Invalid Entry"})</f>
        <v>F</v>
      </c>
      <c r="AG38" s="67"/>
    </row>
    <row r="39" spans="1:40">
      <c r="A39" s="24">
        <v>36</v>
      </c>
      <c r="B39" s="21">
        <f>IF(StudentList!B37="","",StudentList!B37)</f>
        <v>140931036</v>
      </c>
      <c r="C39" s="24"/>
      <c r="D39" s="25"/>
      <c r="E39" s="25"/>
      <c r="F39" s="25">
        <f t="shared" si="0"/>
        <v>0</v>
      </c>
      <c r="G39" s="25">
        <f>LOOKUP(Q39,{0,40,45,50,55,60,65,70,75,80,101},{0,2,2.25,2.5,2.75,3,3.25,3.5,3.75,4,"Invalid Entry"})</f>
        <v>0</v>
      </c>
      <c r="H39" s="4" t="str">
        <f>LOOKUP(F39,{0,40,45,50,55,60,65,70,75,80,101},{"F","D","C","C+","B-","B","B+","A-","A","A+","Invalid Entry"})</f>
        <v>F</v>
      </c>
      <c r="I39" s="66"/>
      <c r="J39" s="21">
        <f>IF(StudentList!B37="","",StudentList!B37)</f>
        <v>140931036</v>
      </c>
      <c r="K39" s="24"/>
      <c r="L39" s="25"/>
      <c r="M39" s="25"/>
      <c r="N39" s="25">
        <f t="shared" si="1"/>
        <v>0</v>
      </c>
      <c r="O39" s="25">
        <f>LOOKUP(N39,{0,40,45,50,55,60,65,70,75,80,101},{0,2,2.25,2.5,2.75,3,3.25,3.5,3.75,4,"Invalid Entry"})</f>
        <v>0</v>
      </c>
      <c r="P39" s="4" t="str">
        <f>LOOKUP(N39,{0,40,45,50,55,60,65,70,75,80,101},{"F","D","C","C+","B-","B","B+","A-","A","A+","Invalid Entry"})</f>
        <v>F</v>
      </c>
      <c r="Q39" s="66"/>
      <c r="R39" s="21">
        <f>IF(StudentList!B37="","",StudentList!B37)</f>
        <v>140931036</v>
      </c>
      <c r="S39" s="24"/>
      <c r="T39" s="25"/>
      <c r="U39" s="25"/>
      <c r="V39" s="25">
        <f t="shared" si="2"/>
        <v>0</v>
      </c>
      <c r="W39" s="25">
        <f>LOOKUP(V39,{0,40,45,50,55,60,65,70,75,80,101},{0,2,2.25,2.5,2.75,3,3.25,3.5,3.75,4,"Invalid Entry"})</f>
        <v>0</v>
      </c>
      <c r="X39" s="4" t="str">
        <f>LOOKUP(V39,{0,40,45,50,55,60,65,70,75,80,101},{"F","D","C","C+","B-","B","B+","A-","A","A+","Invalid Entry"})</f>
        <v>F</v>
      </c>
      <c r="Y39" s="66"/>
      <c r="Z39" s="21">
        <f>IF(StudentList!B37="","",StudentList!B37)</f>
        <v>140931036</v>
      </c>
      <c r="AA39" s="24"/>
      <c r="AB39" s="25"/>
      <c r="AC39" s="25"/>
      <c r="AD39" s="25">
        <f t="shared" si="3"/>
        <v>0</v>
      </c>
      <c r="AE39" s="25">
        <f>LOOKUP(AD39,{0,40,45,50,55,60,65,70,75,80,101},{0,2,2.25,2.5,2.75,3,3.25,3.5,3.75,4,"Invalid Entry"})</f>
        <v>0</v>
      </c>
      <c r="AF39" s="4" t="str">
        <f>LOOKUP(AD39,{0,40,45,50,55,60,65,70,75,80,101},{"F","D","C","C+","B-","B","B+","A-","A","A+","Invalid Entry"})</f>
        <v>F</v>
      </c>
      <c r="AG39" s="67"/>
    </row>
    <row r="40" spans="1:40">
      <c r="A40" s="24">
        <v>37</v>
      </c>
      <c r="B40" s="21">
        <f>IF(StudentList!B38="","",StudentList!B38)</f>
        <v>140931037</v>
      </c>
      <c r="C40" s="24"/>
      <c r="D40" s="25"/>
      <c r="E40" s="25"/>
      <c r="F40" s="25">
        <f t="shared" si="0"/>
        <v>0</v>
      </c>
      <c r="G40" s="25">
        <f>LOOKUP(Q40,{0,40,45,50,55,60,65,70,75,80,101},{0,2,2.25,2.5,2.75,3,3.25,3.5,3.75,4,"Invalid Entry"})</f>
        <v>0</v>
      </c>
      <c r="H40" s="4" t="str">
        <f>LOOKUP(F40,{0,40,45,50,55,60,65,70,75,80,101},{"F","D","C","C+","B-","B","B+","A-","A","A+","Invalid Entry"})</f>
        <v>F</v>
      </c>
      <c r="I40" s="66"/>
      <c r="J40" s="21">
        <f>IF(StudentList!B38="","",StudentList!B38)</f>
        <v>140931037</v>
      </c>
      <c r="K40" s="24"/>
      <c r="L40" s="25"/>
      <c r="M40" s="25"/>
      <c r="N40" s="25">
        <f t="shared" si="1"/>
        <v>0</v>
      </c>
      <c r="O40" s="25">
        <f>LOOKUP(N40,{0,40,45,50,55,60,65,70,75,80,101},{0,2,2.25,2.5,2.75,3,3.25,3.5,3.75,4,"Invalid Entry"})</f>
        <v>0</v>
      </c>
      <c r="P40" s="4" t="str">
        <f>LOOKUP(N40,{0,40,45,50,55,60,65,70,75,80,101},{"F","D","C","C+","B-","B","B+","A-","A","A+","Invalid Entry"})</f>
        <v>F</v>
      </c>
      <c r="Q40" s="66"/>
      <c r="R40" s="21">
        <f>IF(StudentList!B38="","",StudentList!B38)</f>
        <v>140931037</v>
      </c>
      <c r="S40" s="24"/>
      <c r="T40" s="25"/>
      <c r="U40" s="25"/>
      <c r="V40" s="25">
        <f t="shared" si="2"/>
        <v>0</v>
      </c>
      <c r="W40" s="25">
        <f>LOOKUP(V40,{0,40,45,50,55,60,65,70,75,80,101},{0,2,2.25,2.5,2.75,3,3.25,3.5,3.75,4,"Invalid Entry"})</f>
        <v>0</v>
      </c>
      <c r="X40" s="4" t="str">
        <f>LOOKUP(V40,{0,40,45,50,55,60,65,70,75,80,101},{"F","D","C","C+","B-","B","B+","A-","A","A+","Invalid Entry"})</f>
        <v>F</v>
      </c>
      <c r="Y40" s="66"/>
      <c r="Z40" s="21">
        <f>IF(StudentList!B38="","",StudentList!B38)</f>
        <v>140931037</v>
      </c>
      <c r="AA40" s="24"/>
      <c r="AB40" s="25"/>
      <c r="AC40" s="25"/>
      <c r="AD40" s="25">
        <f t="shared" si="3"/>
        <v>0</v>
      </c>
      <c r="AE40" s="25">
        <f>LOOKUP(AD40,{0,40,45,50,55,60,65,70,75,80,101},{0,2,2.25,2.5,2.75,3,3.25,3.5,3.75,4,"Invalid Entry"})</f>
        <v>0</v>
      </c>
      <c r="AF40" s="4" t="str">
        <f>LOOKUP(AD40,{0,40,45,50,55,60,65,70,75,80,101},{"F","D","C","C+","B-","B","B+","A-","A","A+","Invalid Entry"})</f>
        <v>F</v>
      </c>
      <c r="AG40" s="67"/>
    </row>
    <row r="41" spans="1:40">
      <c r="A41" s="24">
        <v>38</v>
      </c>
      <c r="B41" s="21">
        <f>IF(StudentList!B39="","",StudentList!B39)</f>
        <v>140931038</v>
      </c>
      <c r="C41" s="24"/>
      <c r="D41" s="25"/>
      <c r="E41" s="25"/>
      <c r="F41" s="25">
        <f t="shared" si="0"/>
        <v>0</v>
      </c>
      <c r="G41" s="25">
        <f>LOOKUP(Q41,{0,40,45,50,55,60,65,70,75,80,101},{0,2,2.25,2.5,2.75,3,3.25,3.5,3.75,4,"Invalid Entry"})</f>
        <v>0</v>
      </c>
      <c r="H41" s="4" t="str">
        <f>LOOKUP(F41,{0,40,45,50,55,60,65,70,75,80,101},{"F","D","C","C+","B-","B","B+","A-","A","A+","Invalid Entry"})</f>
        <v>F</v>
      </c>
      <c r="I41" s="66"/>
      <c r="J41" s="21">
        <f>IF(StudentList!B39="","",StudentList!B39)</f>
        <v>140931038</v>
      </c>
      <c r="K41" s="24"/>
      <c r="L41" s="25"/>
      <c r="M41" s="25"/>
      <c r="N41" s="25">
        <f t="shared" si="1"/>
        <v>0</v>
      </c>
      <c r="O41" s="25">
        <f>LOOKUP(N41,{0,40,45,50,55,60,65,70,75,80,101},{0,2,2.25,2.5,2.75,3,3.25,3.5,3.75,4,"Invalid Entry"})</f>
        <v>0</v>
      </c>
      <c r="P41" s="4" t="str">
        <f>LOOKUP(N41,{0,40,45,50,55,60,65,70,75,80,101},{"F","D","C","C+","B-","B","B+","A-","A","A+","Invalid Entry"})</f>
        <v>F</v>
      </c>
      <c r="Q41" s="66"/>
      <c r="R41" s="21">
        <f>IF(StudentList!B39="","",StudentList!B39)</f>
        <v>140931038</v>
      </c>
      <c r="S41" s="24"/>
      <c r="T41" s="25"/>
      <c r="U41" s="25"/>
      <c r="V41" s="25">
        <f t="shared" si="2"/>
        <v>0</v>
      </c>
      <c r="W41" s="25">
        <f>LOOKUP(V41,{0,40,45,50,55,60,65,70,75,80,101},{0,2,2.25,2.5,2.75,3,3.25,3.5,3.75,4,"Invalid Entry"})</f>
        <v>0</v>
      </c>
      <c r="X41" s="4" t="str">
        <f>LOOKUP(V41,{0,40,45,50,55,60,65,70,75,80,101},{"F","D","C","C+","B-","B","B+","A-","A","A+","Invalid Entry"})</f>
        <v>F</v>
      </c>
      <c r="Y41" s="66"/>
      <c r="Z41" s="21">
        <f>IF(StudentList!B39="","",StudentList!B39)</f>
        <v>140931038</v>
      </c>
      <c r="AA41" s="24"/>
      <c r="AB41" s="25"/>
      <c r="AC41" s="25"/>
      <c r="AD41" s="25">
        <f t="shared" si="3"/>
        <v>0</v>
      </c>
      <c r="AE41" s="25">
        <f>LOOKUP(AD41,{0,40,45,50,55,60,65,70,75,80,101},{0,2,2.25,2.5,2.75,3,3.25,3.5,3.75,4,"Invalid Entry"})</f>
        <v>0</v>
      </c>
      <c r="AF41" s="4" t="str">
        <f>LOOKUP(AD41,{0,40,45,50,55,60,65,70,75,80,101},{"F","D","C","C+","B-","B","B+","A-","A","A+","Invalid Entry"})</f>
        <v>F</v>
      </c>
      <c r="AG41" s="67"/>
    </row>
    <row r="42" spans="1:40">
      <c r="A42" s="24">
        <v>39</v>
      </c>
      <c r="B42" s="21">
        <f>IF(StudentList!B40="","",StudentList!B40)</f>
        <v>140931039</v>
      </c>
      <c r="C42" s="24"/>
      <c r="D42" s="25"/>
      <c r="E42" s="25"/>
      <c r="F42" s="25">
        <f t="shared" si="0"/>
        <v>0</v>
      </c>
      <c r="G42" s="25">
        <f>LOOKUP(Q42,{0,40,45,50,55,60,65,70,75,80,101},{0,2,2.25,2.5,2.75,3,3.25,3.5,3.75,4,"Invalid Entry"})</f>
        <v>0</v>
      </c>
      <c r="H42" s="4" t="str">
        <f>LOOKUP(F42,{0,40,45,50,55,60,65,70,75,80,101},{"F","D","C","C+","B-","B","B+","A-","A","A+","Invalid Entry"})</f>
        <v>F</v>
      </c>
      <c r="I42" s="66"/>
      <c r="J42" s="21">
        <f>IF(StudentList!B40="","",StudentList!B40)</f>
        <v>140931039</v>
      </c>
      <c r="K42" s="24"/>
      <c r="L42" s="25"/>
      <c r="M42" s="25"/>
      <c r="N42" s="25">
        <f t="shared" si="1"/>
        <v>0</v>
      </c>
      <c r="O42" s="25">
        <f>LOOKUP(N42,{0,40,45,50,55,60,65,70,75,80,101},{0,2,2.25,2.5,2.75,3,3.25,3.5,3.75,4,"Invalid Entry"})</f>
        <v>0</v>
      </c>
      <c r="P42" s="4" t="str">
        <f>LOOKUP(N42,{0,40,45,50,55,60,65,70,75,80,101},{"F","D","C","C+","B-","B","B+","A-","A","A+","Invalid Entry"})</f>
        <v>F</v>
      </c>
      <c r="Q42" s="66"/>
      <c r="R42" s="21">
        <f>IF(StudentList!B40="","",StudentList!B40)</f>
        <v>140931039</v>
      </c>
      <c r="S42" s="24"/>
      <c r="T42" s="25"/>
      <c r="U42" s="25"/>
      <c r="V42" s="25">
        <f t="shared" si="2"/>
        <v>0</v>
      </c>
      <c r="W42" s="25">
        <f>LOOKUP(V42,{0,40,45,50,55,60,65,70,75,80,101},{0,2,2.25,2.5,2.75,3,3.25,3.5,3.75,4,"Invalid Entry"})</f>
        <v>0</v>
      </c>
      <c r="X42" s="4" t="str">
        <f>LOOKUP(V42,{0,40,45,50,55,60,65,70,75,80,101},{"F","D","C","C+","B-","B","B+","A-","A","A+","Invalid Entry"})</f>
        <v>F</v>
      </c>
      <c r="Y42" s="66"/>
      <c r="Z42" s="21">
        <f>IF(StudentList!B40="","",StudentList!B40)</f>
        <v>140931039</v>
      </c>
      <c r="AA42" s="24"/>
      <c r="AB42" s="25"/>
      <c r="AC42" s="25"/>
      <c r="AD42" s="25">
        <f t="shared" si="3"/>
        <v>0</v>
      </c>
      <c r="AE42" s="25">
        <f>LOOKUP(AD42,{0,40,45,50,55,60,65,70,75,80,101},{0,2,2.25,2.5,2.75,3,3.25,3.5,3.75,4,"Invalid Entry"})</f>
        <v>0</v>
      </c>
      <c r="AF42" s="4" t="str">
        <f>LOOKUP(AD42,{0,40,45,50,55,60,65,70,75,80,101},{"F","D","C","C+","B-","B","B+","A-","A","A+","Invalid Entry"})</f>
        <v>F</v>
      </c>
      <c r="AG42" s="67"/>
    </row>
    <row r="43" spans="1:40">
      <c r="A43" s="24">
        <v>40</v>
      </c>
      <c r="B43" s="21">
        <f>IF(StudentList!B41="","",StudentList!B41)</f>
        <v>140931040</v>
      </c>
      <c r="C43" s="24"/>
      <c r="D43" s="25"/>
      <c r="E43" s="25"/>
      <c r="F43" s="25">
        <f t="shared" si="0"/>
        <v>0</v>
      </c>
      <c r="G43" s="25">
        <f>LOOKUP(Q43,{0,40,45,50,55,60,65,70,75,80,101},{0,2,2.25,2.5,2.75,3,3.25,3.5,3.75,4,"Invalid Entry"})</f>
        <v>0</v>
      </c>
      <c r="H43" s="4" t="str">
        <f>LOOKUP(F43,{0,40,45,50,55,60,65,70,75,80,101},{"F","D","C","C+","B-","B","B+","A-","A","A+","Invalid Entry"})</f>
        <v>F</v>
      </c>
      <c r="I43" s="66"/>
      <c r="J43" s="21">
        <f>IF(StudentList!B41="","",StudentList!B41)</f>
        <v>140931040</v>
      </c>
      <c r="K43" s="24"/>
      <c r="L43" s="25"/>
      <c r="M43" s="25"/>
      <c r="N43" s="25">
        <f t="shared" si="1"/>
        <v>0</v>
      </c>
      <c r="O43" s="25">
        <f>LOOKUP(N43,{0,40,45,50,55,60,65,70,75,80,101},{0,2,2.25,2.5,2.75,3,3.25,3.5,3.75,4,"Invalid Entry"})</f>
        <v>0</v>
      </c>
      <c r="P43" s="4" t="str">
        <f>LOOKUP(N43,{0,40,45,50,55,60,65,70,75,80,101},{"F","D","C","C+","B-","B","B+","A-","A","A+","Invalid Entry"})</f>
        <v>F</v>
      </c>
      <c r="Q43" s="66"/>
      <c r="R43" s="21">
        <f>IF(StudentList!B41="","",StudentList!B41)</f>
        <v>140931040</v>
      </c>
      <c r="S43" s="24"/>
      <c r="T43" s="25"/>
      <c r="U43" s="25"/>
      <c r="V43" s="25">
        <f t="shared" si="2"/>
        <v>0</v>
      </c>
      <c r="W43" s="25">
        <f>LOOKUP(V43,{0,40,45,50,55,60,65,70,75,80,101},{0,2,2.25,2.5,2.75,3,3.25,3.5,3.75,4,"Invalid Entry"})</f>
        <v>0</v>
      </c>
      <c r="X43" s="4" t="str">
        <f>LOOKUP(V43,{0,40,45,50,55,60,65,70,75,80,101},{"F","D","C","C+","B-","B","B+","A-","A","A+","Invalid Entry"})</f>
        <v>F</v>
      </c>
      <c r="Y43" s="66"/>
      <c r="Z43" s="21">
        <f>IF(StudentList!B41="","",StudentList!B41)</f>
        <v>140931040</v>
      </c>
      <c r="AA43" s="24"/>
      <c r="AB43" s="25"/>
      <c r="AC43" s="25"/>
      <c r="AD43" s="25">
        <f t="shared" si="3"/>
        <v>0</v>
      </c>
      <c r="AE43" s="25">
        <f>LOOKUP(AD43,{0,40,45,50,55,60,65,70,75,80,101},{0,2,2.25,2.5,2.75,3,3.25,3.5,3.75,4,"Invalid Entry"})</f>
        <v>0</v>
      </c>
      <c r="AF43" s="4" t="str">
        <f>LOOKUP(AD43,{0,40,45,50,55,60,65,70,75,80,101},{"F","D","C","C+","B-","B","B+","A-","A","A+","Invalid Entry"})</f>
        <v>F</v>
      </c>
      <c r="AG43" s="67"/>
    </row>
    <row r="44" spans="1:40">
      <c r="A44" s="24">
        <v>41</v>
      </c>
      <c r="B44" s="21">
        <f>IF(StudentList!B42="","",StudentList!B42)</f>
        <v>140931041</v>
      </c>
      <c r="C44" s="24"/>
      <c r="D44" s="25"/>
      <c r="E44" s="25"/>
      <c r="F44" s="25">
        <f t="shared" si="0"/>
        <v>0</v>
      </c>
      <c r="G44" s="25">
        <f>LOOKUP(Q44,{0,40,45,50,55,60,65,70,75,80,101},{0,2,2.25,2.5,2.75,3,3.25,3.5,3.75,4,"Invalid Entry"})</f>
        <v>0</v>
      </c>
      <c r="H44" s="4" t="str">
        <f>LOOKUP(F44,{0,40,45,50,55,60,65,70,75,80,101},{"F","D","C","C+","B-","B","B+","A-","A","A+","Invalid Entry"})</f>
        <v>F</v>
      </c>
      <c r="I44" s="66"/>
      <c r="J44" s="21">
        <f>IF(StudentList!B42="","",StudentList!B42)</f>
        <v>140931041</v>
      </c>
      <c r="K44" s="24"/>
      <c r="L44" s="25"/>
      <c r="M44" s="25"/>
      <c r="N44" s="25">
        <f t="shared" si="1"/>
        <v>0</v>
      </c>
      <c r="O44" s="25">
        <f>LOOKUP(N44,{0,40,45,50,55,60,65,70,75,80,101},{0,2,2.25,2.5,2.75,3,3.25,3.5,3.75,4,"Invalid Entry"})</f>
        <v>0</v>
      </c>
      <c r="P44" s="4" t="str">
        <f>LOOKUP(N44,{0,40,45,50,55,60,65,70,75,80,101},{"F","D","C","C+","B-","B","B+","A-","A","A+","Invalid Entry"})</f>
        <v>F</v>
      </c>
      <c r="Q44" s="66"/>
      <c r="R44" s="21">
        <f>IF(StudentList!B42="","",StudentList!B42)</f>
        <v>140931041</v>
      </c>
      <c r="S44" s="24"/>
      <c r="T44" s="25"/>
      <c r="U44" s="25"/>
      <c r="V44" s="25">
        <f t="shared" si="2"/>
        <v>0</v>
      </c>
      <c r="W44" s="25">
        <f>LOOKUP(V44,{0,40,45,50,55,60,65,70,75,80,101},{0,2,2.25,2.5,2.75,3,3.25,3.5,3.75,4,"Invalid Entry"})</f>
        <v>0</v>
      </c>
      <c r="X44" s="4" t="str">
        <f>LOOKUP(V44,{0,40,45,50,55,60,65,70,75,80,101},{"F","D","C","C+","B-","B","B+","A-","A","A+","Invalid Entry"})</f>
        <v>F</v>
      </c>
      <c r="Y44" s="66"/>
      <c r="Z44" s="21">
        <f>IF(StudentList!B42="","",StudentList!B42)</f>
        <v>140931041</v>
      </c>
      <c r="AA44" s="24"/>
      <c r="AB44" s="25"/>
      <c r="AC44" s="25"/>
      <c r="AD44" s="25">
        <f t="shared" si="3"/>
        <v>0</v>
      </c>
      <c r="AE44" s="25">
        <f>LOOKUP(AD44,{0,40,45,50,55,60,65,70,75,80,101},{0,2,2.25,2.5,2.75,3,3.25,3.5,3.75,4,"Invalid Entry"})</f>
        <v>0</v>
      </c>
      <c r="AF44" s="4" t="str">
        <f>LOOKUP(AD44,{0,40,45,50,55,60,65,70,75,80,101},{"F","D","C","C+","B-","B","B+","A-","A","A+","Invalid Entry"})</f>
        <v>F</v>
      </c>
      <c r="AG44" s="67"/>
    </row>
    <row r="45" spans="1:40">
      <c r="A45" s="24">
        <v>42</v>
      </c>
      <c r="B45" s="21">
        <f>IF(StudentList!B43="","",StudentList!B43)</f>
        <v>140931042</v>
      </c>
      <c r="C45" s="24"/>
      <c r="D45" s="25"/>
      <c r="E45" s="25"/>
      <c r="F45" s="25">
        <f t="shared" si="0"/>
        <v>0</v>
      </c>
      <c r="G45" s="25">
        <f>LOOKUP(Q45,{0,40,45,50,55,60,65,70,75,80,101},{0,2,2.25,2.5,2.75,3,3.25,3.5,3.75,4,"Invalid Entry"})</f>
        <v>0</v>
      </c>
      <c r="H45" s="4" t="str">
        <f>LOOKUP(F45,{0,40,45,50,55,60,65,70,75,80,101},{"F","D","C","C+","B-","B","B+","A-","A","A+","Invalid Entry"})</f>
        <v>F</v>
      </c>
      <c r="I45" s="66"/>
      <c r="J45" s="21">
        <f>IF(StudentList!B43="","",StudentList!B43)</f>
        <v>140931042</v>
      </c>
      <c r="K45" s="24"/>
      <c r="L45" s="25"/>
      <c r="M45" s="25"/>
      <c r="N45" s="25">
        <f t="shared" si="1"/>
        <v>0</v>
      </c>
      <c r="O45" s="25">
        <f>LOOKUP(N45,{0,40,45,50,55,60,65,70,75,80,101},{0,2,2.25,2.5,2.75,3,3.25,3.5,3.75,4,"Invalid Entry"})</f>
        <v>0</v>
      </c>
      <c r="P45" s="4" t="str">
        <f>LOOKUP(N45,{0,40,45,50,55,60,65,70,75,80,101},{"F","D","C","C+","B-","B","B+","A-","A","A+","Invalid Entry"})</f>
        <v>F</v>
      </c>
      <c r="Q45" s="66"/>
      <c r="R45" s="21">
        <f>IF(StudentList!B43="","",StudentList!B43)</f>
        <v>140931042</v>
      </c>
      <c r="S45" s="24"/>
      <c r="T45" s="25"/>
      <c r="U45" s="25"/>
      <c r="V45" s="25">
        <f t="shared" si="2"/>
        <v>0</v>
      </c>
      <c r="W45" s="25">
        <f>LOOKUP(V45,{0,40,45,50,55,60,65,70,75,80,101},{0,2,2.25,2.5,2.75,3,3.25,3.5,3.75,4,"Invalid Entry"})</f>
        <v>0</v>
      </c>
      <c r="X45" s="4" t="str">
        <f>LOOKUP(V45,{0,40,45,50,55,60,65,70,75,80,101},{"F","D","C","C+","B-","B","B+","A-","A","A+","Invalid Entry"})</f>
        <v>F</v>
      </c>
      <c r="Y45" s="66"/>
      <c r="Z45" s="21">
        <f>IF(StudentList!B43="","",StudentList!B43)</f>
        <v>140931042</v>
      </c>
      <c r="AA45" s="24"/>
      <c r="AB45" s="25"/>
      <c r="AC45" s="25"/>
      <c r="AD45" s="25">
        <f t="shared" si="3"/>
        <v>0</v>
      </c>
      <c r="AE45" s="25">
        <f>LOOKUP(AD45,{0,40,45,50,55,60,65,70,75,80,101},{0,2,2.25,2.5,2.75,3,3.25,3.5,3.75,4,"Invalid Entry"})</f>
        <v>0</v>
      </c>
      <c r="AF45" s="4" t="str">
        <f>LOOKUP(AD45,{0,40,45,50,55,60,65,70,75,80,101},{"F","D","C","C+","B-","B","B+","A-","A","A+","Invalid Entry"})</f>
        <v>F</v>
      </c>
      <c r="AG45" s="67"/>
    </row>
    <row r="46" spans="1:40">
      <c r="A46" s="24">
        <v>43</v>
      </c>
      <c r="B46" s="21">
        <f>IF(StudentList!B44="","",StudentList!B44)</f>
        <v>140931043</v>
      </c>
      <c r="C46" s="24"/>
      <c r="D46" s="25"/>
      <c r="E46" s="25"/>
      <c r="F46" s="25">
        <f t="shared" si="0"/>
        <v>0</v>
      </c>
      <c r="G46" s="25">
        <f>LOOKUP(Q46,{0,40,45,50,55,60,65,70,75,80,101},{0,2,2.25,2.5,2.75,3,3.25,3.5,3.75,4,"Invalid Entry"})</f>
        <v>0</v>
      </c>
      <c r="H46" s="4" t="str">
        <f>LOOKUP(F46,{0,40,45,50,55,60,65,70,75,80,101},{"F","D","C","C+","B-","B","B+","A-","A","A+","Invalid Entry"})</f>
        <v>F</v>
      </c>
      <c r="I46" s="66"/>
      <c r="J46" s="21">
        <f>IF(StudentList!B44="","",StudentList!B44)</f>
        <v>140931043</v>
      </c>
      <c r="K46" s="24"/>
      <c r="L46" s="25"/>
      <c r="M46" s="25"/>
      <c r="N46" s="25">
        <f t="shared" si="1"/>
        <v>0</v>
      </c>
      <c r="O46" s="25">
        <f>LOOKUP(N46,{0,40,45,50,55,60,65,70,75,80,101},{0,2,2.25,2.5,2.75,3,3.25,3.5,3.75,4,"Invalid Entry"})</f>
        <v>0</v>
      </c>
      <c r="P46" s="4" t="str">
        <f>LOOKUP(N46,{0,40,45,50,55,60,65,70,75,80,101},{"F","D","C","C+","B-","B","B+","A-","A","A+","Invalid Entry"})</f>
        <v>F</v>
      </c>
      <c r="Q46" s="66"/>
      <c r="R46" s="21">
        <f>IF(StudentList!B44="","",StudentList!B44)</f>
        <v>140931043</v>
      </c>
      <c r="S46" s="24"/>
      <c r="T46" s="25"/>
      <c r="U46" s="25"/>
      <c r="V46" s="25">
        <f t="shared" si="2"/>
        <v>0</v>
      </c>
      <c r="W46" s="25">
        <f>LOOKUP(V46,{0,40,45,50,55,60,65,70,75,80,101},{0,2,2.25,2.5,2.75,3,3.25,3.5,3.75,4,"Invalid Entry"})</f>
        <v>0</v>
      </c>
      <c r="X46" s="4" t="str">
        <f>LOOKUP(V46,{0,40,45,50,55,60,65,70,75,80,101},{"F","D","C","C+","B-","B","B+","A-","A","A+","Invalid Entry"})</f>
        <v>F</v>
      </c>
      <c r="Y46" s="66"/>
      <c r="Z46" s="21">
        <f>IF(StudentList!B44="","",StudentList!B44)</f>
        <v>140931043</v>
      </c>
      <c r="AA46" s="24"/>
      <c r="AB46" s="25"/>
      <c r="AC46" s="25"/>
      <c r="AD46" s="25">
        <f t="shared" si="3"/>
        <v>0</v>
      </c>
      <c r="AE46" s="25">
        <f>LOOKUP(AD46,{0,40,45,50,55,60,65,70,75,80,101},{0,2,2.25,2.5,2.75,3,3.25,3.5,3.75,4,"Invalid Entry"})</f>
        <v>0</v>
      </c>
      <c r="AF46" s="4" t="str">
        <f>LOOKUP(AD46,{0,40,45,50,55,60,65,70,75,80,101},{"F","D","C","C+","B-","B","B+","A-","A","A+","Invalid Entry"})</f>
        <v>F</v>
      </c>
      <c r="AG46" s="67"/>
    </row>
  </sheetData>
  <mergeCells count="5">
    <mergeCell ref="C1:H1"/>
    <mergeCell ref="K1:P1"/>
    <mergeCell ref="S1:X1"/>
    <mergeCell ref="AA1:AF1"/>
    <mergeCell ref="AI1:AN1"/>
  </mergeCells>
  <phoneticPr fontId="2" type="noConversion"/>
  <pageMargins left="0.7" right="0.7" top="0.75" bottom="0.7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6"/>
  <sheetViews>
    <sheetView topLeftCell="B1" workbookViewId="0">
      <selection activeCell="X1" sqref="X1:X65536"/>
    </sheetView>
  </sheetViews>
  <sheetFormatPr defaultRowHeight="15"/>
  <cols>
    <col min="1" max="1" width="9.140625" style="31" customWidth="1"/>
    <col min="2" max="2" width="11.85546875" style="32" customWidth="1"/>
    <col min="3" max="3" width="41.42578125" style="12" customWidth="1"/>
    <col min="4" max="4" width="7.5703125" style="11" customWidth="1"/>
    <col min="5" max="5" width="5" style="11" customWidth="1"/>
    <col min="6" max="6" width="4.5703125" style="10" hidden="1" customWidth="1"/>
    <col min="7" max="7" width="7.5703125" style="11" customWidth="1"/>
    <col min="8" max="8" width="5" style="10" customWidth="1"/>
    <col min="9" max="9" width="4.5703125" style="10" hidden="1" customWidth="1"/>
    <col min="10" max="10" width="7.28515625" style="11" customWidth="1"/>
    <col min="11" max="11" width="5" style="10" customWidth="1"/>
    <col min="12" max="12" width="5" style="10" hidden="1" customWidth="1"/>
    <col min="13" max="13" width="5.140625" style="11" customWidth="1"/>
    <col min="14" max="14" width="5.140625" style="10" customWidth="1"/>
    <col min="15" max="15" width="5.42578125" style="10" hidden="1" customWidth="1"/>
    <col min="16" max="16" width="7.28515625" style="35" bestFit="1" customWidth="1"/>
    <col min="17" max="17" width="5.5703125" style="10" hidden="1" customWidth="1"/>
    <col min="18" max="18" width="6" style="13" customWidth="1"/>
    <col min="19" max="19" width="7.140625" style="13" hidden="1" customWidth="1"/>
    <col min="20" max="21" width="5.42578125" style="10" hidden="1" customWidth="1"/>
    <col min="22" max="22" width="6.42578125" style="11" hidden="1" customWidth="1"/>
    <col min="23" max="23" width="5.7109375" style="11" hidden="1" customWidth="1"/>
    <col min="24" max="24" width="11.42578125" style="11" customWidth="1"/>
    <col min="25" max="25" width="10" style="11" customWidth="1"/>
    <col min="26" max="26" width="12.140625" style="10" customWidth="1"/>
    <col min="27" max="27" width="12.140625" style="10" bestFit="1" customWidth="1"/>
    <col min="28" max="28" width="12.140625" style="10" customWidth="1"/>
    <col min="29" max="16384" width="9.140625" style="10"/>
  </cols>
  <sheetData>
    <row r="1" spans="1:26">
      <c r="B1" s="21"/>
      <c r="C1" s="4"/>
      <c r="D1" s="80" t="s">
        <v>43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2"/>
      <c r="W1" s="50"/>
      <c r="X1" s="50"/>
      <c r="Y1" s="50"/>
    </row>
    <row r="2" spans="1:26" s="9" customFormat="1">
      <c r="A2" s="36"/>
      <c r="B2" s="20"/>
      <c r="C2" s="34" t="s">
        <v>5</v>
      </c>
      <c r="D2" s="83" t="str">
        <f>CourseList!B2</f>
        <v>PGD-111</v>
      </c>
      <c r="E2" s="83"/>
      <c r="F2" s="15"/>
      <c r="G2" s="83" t="str">
        <f>CourseList!B3</f>
        <v>PGD-113</v>
      </c>
      <c r="H2" s="83"/>
      <c r="I2" s="15"/>
      <c r="J2" s="83" t="str">
        <f>CourseList!B4</f>
        <v>PGD-115</v>
      </c>
      <c r="K2" s="83"/>
      <c r="L2" s="15"/>
      <c r="M2" s="83" t="str">
        <f>CourseList!B5</f>
        <v>PGD-117</v>
      </c>
      <c r="N2" s="83"/>
      <c r="O2" s="15"/>
      <c r="P2" s="39" t="s">
        <v>21</v>
      </c>
      <c r="Q2" s="15"/>
      <c r="R2" s="30" t="s">
        <v>21</v>
      </c>
      <c r="S2" s="30"/>
      <c r="T2" s="15"/>
      <c r="U2" s="15"/>
      <c r="V2" s="14" t="s">
        <v>24</v>
      </c>
      <c r="W2" s="14"/>
      <c r="X2" s="14" t="s">
        <v>76</v>
      </c>
      <c r="Y2" s="14" t="s">
        <v>75</v>
      </c>
      <c r="Z2" s="50"/>
    </row>
    <row r="3" spans="1:26" s="9" customFormat="1">
      <c r="A3" s="36" t="s">
        <v>0</v>
      </c>
      <c r="B3" s="20" t="s">
        <v>35</v>
      </c>
      <c r="C3" s="19" t="s">
        <v>46</v>
      </c>
      <c r="D3" s="75">
        <f>CourseList!E2</f>
        <v>3</v>
      </c>
      <c r="E3" s="75"/>
      <c r="F3" s="15" t="s">
        <v>41</v>
      </c>
      <c r="G3" s="75">
        <f>CourseList!E3</f>
        <v>4</v>
      </c>
      <c r="H3" s="75"/>
      <c r="I3" s="15" t="s">
        <v>41</v>
      </c>
      <c r="J3" s="75">
        <f>CourseList!E4</f>
        <v>3</v>
      </c>
      <c r="K3" s="75"/>
      <c r="L3" s="15" t="s">
        <v>41</v>
      </c>
      <c r="M3" s="75">
        <f>CourseList!E5</f>
        <v>2</v>
      </c>
      <c r="N3" s="75"/>
      <c r="O3" s="15" t="s">
        <v>41</v>
      </c>
      <c r="P3" s="39" t="s">
        <v>28</v>
      </c>
      <c r="Q3" s="15" t="s">
        <v>42</v>
      </c>
      <c r="R3" s="30" t="s">
        <v>22</v>
      </c>
      <c r="S3" s="30"/>
      <c r="T3" s="15" t="s">
        <v>39</v>
      </c>
      <c r="U3" s="15" t="s">
        <v>40</v>
      </c>
      <c r="V3" s="14" t="s">
        <v>23</v>
      </c>
      <c r="W3" s="14" t="s">
        <v>41</v>
      </c>
      <c r="X3" s="14" t="s">
        <v>28</v>
      </c>
      <c r="Y3" s="14" t="s">
        <v>28</v>
      </c>
    </row>
    <row r="4" spans="1:26">
      <c r="A4" s="37">
        <v>1</v>
      </c>
      <c r="B4" s="21">
        <f>IF(StudentList!B2="","",StudentList!B2)</f>
        <v>140931001</v>
      </c>
      <c r="C4" s="33" t="str">
        <f>IF(StudentList!C2="","",StudentList!C2)</f>
        <v>aaa</v>
      </c>
      <c r="D4" s="25">
        <f>'Term-1'!G4</f>
        <v>2.5</v>
      </c>
      <c r="E4" s="5" t="str">
        <f>'Term-1'!H4</f>
        <v>C+</v>
      </c>
      <c r="F4" s="26">
        <f>D3</f>
        <v>3</v>
      </c>
      <c r="G4" s="25">
        <f>'Term-1'!R4</f>
        <v>2.5</v>
      </c>
      <c r="H4" s="25" t="str">
        <f>'Term-1'!S4</f>
        <v>C+</v>
      </c>
      <c r="I4" s="26">
        <f>G3</f>
        <v>4</v>
      </c>
      <c r="J4" s="25">
        <f>'Term-1'!Z4</f>
        <v>2.5</v>
      </c>
      <c r="K4" s="25" t="str">
        <f>'Term-1'!AA4</f>
        <v>C+</v>
      </c>
      <c r="L4" s="26">
        <f>J3</f>
        <v>3</v>
      </c>
      <c r="M4" s="25">
        <f>'Term-1'!AH4</f>
        <v>2.5</v>
      </c>
      <c r="N4" s="25" t="str">
        <f>'Term-1'!AI4</f>
        <v>C+</v>
      </c>
      <c r="O4" s="26">
        <f>M3</f>
        <v>2</v>
      </c>
      <c r="P4" s="38">
        <f>IF(AND(D4="",G4="",J4="",M4=""),"",IF(OR(D4="",D4=0),0,F4)+IF(OR(G4="",G4=0),0,I4)+IF(OR(J4="",J4=0),0,L4)+IF(OR(M4="",M4=0),0,O4))</f>
        <v>12</v>
      </c>
      <c r="Q4" s="7">
        <f>IF(D4="",0,D4*F4)+IF(G4="",0,G4*I4)+IF(J4="",0,J4*L4)+IF(M4="",0,M4*O4)</f>
        <v>30</v>
      </c>
      <c r="R4" s="25">
        <f>IF(P4="","",IF(P4=0,0,ROUND(Q4/P4,2)))</f>
        <v>2.5</v>
      </c>
      <c r="S4" s="25"/>
      <c r="T4" s="7" t="str">
        <f>IF(R4="","",IF(R4&gt;3.99,"A+",IF(R4&gt;3.74,"A",IF(R4&gt;3.49,"A-",IF(R4&gt;3.24,"B+",IF(R4&gt;2.99,"B",""))))))</f>
        <v/>
      </c>
      <c r="U4" s="7" t="str">
        <f>IF(R4="","",IF(R4&gt;2.99,"",IF(R4&gt;2.74,"B-",IF(R4&gt;2.49,"C+",IF(R4&gt;2.24,"C",IF(R4&gt;1.99,"C-","F"))))))</f>
        <v>C+</v>
      </c>
      <c r="V4" s="5" t="str">
        <f t="shared" ref="V4:V46" si="0">T4&amp;U4</f>
        <v>C+</v>
      </c>
      <c r="W4" s="5">
        <f>CourseList!E15</f>
        <v>36</v>
      </c>
      <c r="X4" s="5"/>
      <c r="Y4" s="25">
        <f t="shared" ref="Y4:Y46" si="1">36-(X4+P4)</f>
        <v>24</v>
      </c>
      <c r="Z4" s="51"/>
    </row>
    <row r="5" spans="1:26">
      <c r="A5" s="37">
        <v>2</v>
      </c>
      <c r="B5" s="21">
        <f>IF(StudentList!B3="","",StudentList!B3)</f>
        <v>140931002</v>
      </c>
      <c r="C5" s="33" t="str">
        <f>IF(StudentList!C3="","",StudentList!C3)</f>
        <v>aaa</v>
      </c>
      <c r="D5" s="25">
        <f>'Term-1'!G5</f>
        <v>3.5</v>
      </c>
      <c r="E5" s="5" t="str">
        <f>'Term-1'!H5</f>
        <v>A-</v>
      </c>
      <c r="F5" s="26">
        <f>F4</f>
        <v>3</v>
      </c>
      <c r="G5" s="25">
        <f>'Term-1'!R5</f>
        <v>3.5</v>
      </c>
      <c r="H5" s="25" t="str">
        <f>'Term-1'!S5</f>
        <v>A-</v>
      </c>
      <c r="I5" s="26">
        <f>I4</f>
        <v>4</v>
      </c>
      <c r="J5" s="25">
        <f>'Term-1'!Z5</f>
        <v>4</v>
      </c>
      <c r="K5" s="25" t="str">
        <f>'Term-1'!AA5</f>
        <v>A+</v>
      </c>
      <c r="L5" s="26">
        <f>L4</f>
        <v>3</v>
      </c>
      <c r="M5" s="25">
        <f>'Term-1'!AH5</f>
        <v>2.5</v>
      </c>
      <c r="N5" s="25" t="str">
        <f>'Term-1'!AI5</f>
        <v>C+</v>
      </c>
      <c r="O5" s="26">
        <f>O4</f>
        <v>2</v>
      </c>
      <c r="P5" s="38">
        <f t="shared" ref="P5:P46" si="2">IF(AND(D5="",G5="",J5="",M5=""),"",IF(OR(D5="",D5=0),0,F5)+IF(OR(G5="",G5=0),0,I5)+IF(OR(J5="",J5=0),0,L5)+IF(OR(M5="",M5=0),0,O5))</f>
        <v>12</v>
      </c>
      <c r="Q5" s="7">
        <f t="shared" ref="Q5:Q33" si="3">IF(D5="",0,D5*F5)+IF(G5="",0,G5*I5)+IF(J5="",0,J5*L5)+IF(M5="",0,M5*O5)</f>
        <v>41.5</v>
      </c>
      <c r="R5" s="25">
        <f t="shared" ref="R5:R46" si="4">IF(P5="","",IF(P5=0,0,ROUND(Q5/P5,2)))</f>
        <v>3.46</v>
      </c>
      <c r="S5" s="25"/>
      <c r="T5" s="7" t="str">
        <f t="shared" ref="T5:T46" si="5">IF(R5="","",IF(R5&gt;3.99,"A+",IF(R5&gt;3.74,"A",IF(R5&gt;3.49,"A-",IF(R5&gt;3.24,"B+",IF(R5&gt;2.99,"B",""))))))</f>
        <v>B+</v>
      </c>
      <c r="U5" s="7" t="str">
        <f t="shared" ref="U5:U46" si="6">IF(R5="","",IF(R5&gt;2.99,"",IF(R5&gt;2.74,"B-",IF(R5&gt;2.49,"C+",IF(R5&gt;2.24,"C",IF(R5&gt;1.99,"C-","F"))))))</f>
        <v/>
      </c>
      <c r="V5" s="5" t="str">
        <f t="shared" si="0"/>
        <v>B+</v>
      </c>
      <c r="W5" s="5">
        <f>W4</f>
        <v>36</v>
      </c>
      <c r="X5" s="5"/>
      <c r="Y5" s="25">
        <f t="shared" si="1"/>
        <v>24</v>
      </c>
    </row>
    <row r="6" spans="1:26">
      <c r="A6" s="37">
        <v>3</v>
      </c>
      <c r="B6" s="21">
        <f>IF(StudentList!B4="","",StudentList!B4)</f>
        <v>140931003</v>
      </c>
      <c r="C6" s="33" t="str">
        <f>IF(StudentList!C4="","",StudentList!C4)</f>
        <v>aaa</v>
      </c>
      <c r="D6" s="25">
        <f>'Term-1'!G6</f>
        <v>0</v>
      </c>
      <c r="E6" s="5" t="str">
        <f>'Term-1'!H6</f>
        <v>F</v>
      </c>
      <c r="F6" s="26">
        <f t="shared" ref="F6:F46" si="7">F5</f>
        <v>3</v>
      </c>
      <c r="G6" s="25">
        <f>'Term-1'!R6</f>
        <v>0</v>
      </c>
      <c r="H6" s="25" t="str">
        <f>'Term-1'!S6</f>
        <v>F</v>
      </c>
      <c r="I6" s="26">
        <f t="shared" ref="I6:I46" si="8">I5</f>
        <v>4</v>
      </c>
      <c r="J6" s="25">
        <f>'Term-1'!Z6</f>
        <v>0</v>
      </c>
      <c r="K6" s="25" t="str">
        <f>'Term-1'!AA6</f>
        <v>F</v>
      </c>
      <c r="L6" s="26">
        <f t="shared" ref="L6:L46" si="9">L5</f>
        <v>3</v>
      </c>
      <c r="M6" s="25">
        <f>'Term-1'!AH6</f>
        <v>0</v>
      </c>
      <c r="N6" s="25" t="str">
        <f>'Term-1'!AI6</f>
        <v>F</v>
      </c>
      <c r="O6" s="26">
        <f t="shared" ref="O6:O46" si="10">O5</f>
        <v>2</v>
      </c>
      <c r="P6" s="38">
        <f t="shared" si="2"/>
        <v>0</v>
      </c>
      <c r="Q6" s="7">
        <f t="shared" si="3"/>
        <v>0</v>
      </c>
      <c r="R6" s="25">
        <f t="shared" si="4"/>
        <v>0</v>
      </c>
      <c r="S6" s="25"/>
      <c r="T6" s="7" t="str">
        <f t="shared" si="5"/>
        <v/>
      </c>
      <c r="U6" s="7" t="str">
        <f t="shared" si="6"/>
        <v>F</v>
      </c>
      <c r="V6" s="5" t="str">
        <f t="shared" si="0"/>
        <v>F</v>
      </c>
      <c r="W6" s="5">
        <f t="shared" ref="W6:W46" si="11">W5</f>
        <v>36</v>
      </c>
      <c r="X6" s="5">
        <v>4</v>
      </c>
      <c r="Y6" s="25">
        <f t="shared" si="1"/>
        <v>32</v>
      </c>
    </row>
    <row r="7" spans="1:26">
      <c r="A7" s="37">
        <v>4</v>
      </c>
      <c r="B7" s="21">
        <f>IF(StudentList!B5="","",StudentList!B5)</f>
        <v>140931004</v>
      </c>
      <c r="C7" s="33" t="str">
        <f>IF(StudentList!C5="","",StudentList!C5)</f>
        <v>aaa</v>
      </c>
      <c r="D7" s="25">
        <f>'Term-1'!G7</f>
        <v>0</v>
      </c>
      <c r="E7" s="5" t="str">
        <f>'Term-1'!H7</f>
        <v>F</v>
      </c>
      <c r="F7" s="26">
        <f t="shared" si="7"/>
        <v>3</v>
      </c>
      <c r="G7" s="25">
        <f>'Term-1'!R7</f>
        <v>0</v>
      </c>
      <c r="H7" s="25" t="str">
        <f>'Term-1'!S7</f>
        <v>F</v>
      </c>
      <c r="I7" s="26">
        <f t="shared" si="8"/>
        <v>4</v>
      </c>
      <c r="J7" s="25">
        <f>'Term-1'!Z7</f>
        <v>0</v>
      </c>
      <c r="K7" s="25" t="str">
        <f>'Term-1'!AA7</f>
        <v>F</v>
      </c>
      <c r="L7" s="26">
        <f t="shared" si="9"/>
        <v>3</v>
      </c>
      <c r="M7" s="25">
        <f>'Term-1'!AH7</f>
        <v>0</v>
      </c>
      <c r="N7" s="25" t="str">
        <f>'Term-1'!AI7</f>
        <v>F</v>
      </c>
      <c r="O7" s="26">
        <f t="shared" si="10"/>
        <v>2</v>
      </c>
      <c r="P7" s="38">
        <f t="shared" si="2"/>
        <v>0</v>
      </c>
      <c r="Q7" s="7">
        <f t="shared" si="3"/>
        <v>0</v>
      </c>
      <c r="R7" s="25">
        <f t="shared" si="4"/>
        <v>0</v>
      </c>
      <c r="S7" s="25"/>
      <c r="T7" s="7" t="str">
        <f t="shared" si="5"/>
        <v/>
      </c>
      <c r="U7" s="7" t="str">
        <f t="shared" si="6"/>
        <v>F</v>
      </c>
      <c r="V7" s="5" t="str">
        <f t="shared" si="0"/>
        <v>F</v>
      </c>
      <c r="W7" s="5">
        <f t="shared" si="11"/>
        <v>36</v>
      </c>
      <c r="X7" s="5"/>
      <c r="Y7" s="25">
        <f t="shared" si="1"/>
        <v>36</v>
      </c>
    </row>
    <row r="8" spans="1:26">
      <c r="A8" s="37">
        <v>5</v>
      </c>
      <c r="B8" s="21">
        <f>IF(StudentList!B6="","",StudentList!B6)</f>
        <v>140931005</v>
      </c>
      <c r="C8" s="33" t="str">
        <f>IF(StudentList!C6="","",StudentList!C6)</f>
        <v>aaa</v>
      </c>
      <c r="D8" s="25">
        <f>'Term-1'!G8</f>
        <v>2</v>
      </c>
      <c r="E8" s="5" t="str">
        <f>'Term-1'!H8</f>
        <v>D</v>
      </c>
      <c r="F8" s="26">
        <f t="shared" si="7"/>
        <v>3</v>
      </c>
      <c r="G8" s="25">
        <f>'Term-1'!R8</f>
        <v>2</v>
      </c>
      <c r="H8" s="25" t="str">
        <f>'Term-1'!S8</f>
        <v>D</v>
      </c>
      <c r="I8" s="26">
        <f t="shared" si="8"/>
        <v>4</v>
      </c>
      <c r="J8" s="25">
        <f>'Term-1'!Z8</f>
        <v>2</v>
      </c>
      <c r="K8" s="25" t="str">
        <f>'Term-1'!AA8</f>
        <v>D</v>
      </c>
      <c r="L8" s="26">
        <f t="shared" si="9"/>
        <v>3</v>
      </c>
      <c r="M8" s="25">
        <f>'Term-1'!AH8</f>
        <v>0</v>
      </c>
      <c r="N8" s="25" t="str">
        <f>'Term-1'!AI8</f>
        <v>F</v>
      </c>
      <c r="O8" s="26">
        <f t="shared" si="10"/>
        <v>2</v>
      </c>
      <c r="P8" s="38">
        <f t="shared" si="2"/>
        <v>10</v>
      </c>
      <c r="Q8" s="7">
        <f t="shared" si="3"/>
        <v>20</v>
      </c>
      <c r="R8" s="25">
        <f t="shared" si="4"/>
        <v>2</v>
      </c>
      <c r="S8" s="25"/>
      <c r="T8" s="7" t="str">
        <f t="shared" si="5"/>
        <v/>
      </c>
      <c r="U8" s="7" t="str">
        <f t="shared" si="6"/>
        <v>C-</v>
      </c>
      <c r="V8" s="5" t="str">
        <f t="shared" si="0"/>
        <v>C-</v>
      </c>
      <c r="W8" s="5">
        <f t="shared" si="11"/>
        <v>36</v>
      </c>
      <c r="X8" s="5"/>
      <c r="Y8" s="25">
        <f t="shared" si="1"/>
        <v>26</v>
      </c>
    </row>
    <row r="9" spans="1:26">
      <c r="A9" s="37">
        <v>6</v>
      </c>
      <c r="B9" s="21">
        <f>IF(StudentList!B7="","",StudentList!B7)</f>
        <v>140931006</v>
      </c>
      <c r="C9" s="33" t="str">
        <f>IF(StudentList!C7="","",StudentList!C7)</f>
        <v>aaa</v>
      </c>
      <c r="D9" s="25">
        <f>'Term-1'!G9</f>
        <v>2.5</v>
      </c>
      <c r="E9" s="5" t="str">
        <f>'Term-1'!H9</f>
        <v>C+</v>
      </c>
      <c r="F9" s="26">
        <f t="shared" si="7"/>
        <v>3</v>
      </c>
      <c r="G9" s="25">
        <f>'Term-1'!R9</f>
        <v>2.5</v>
      </c>
      <c r="H9" s="25" t="str">
        <f>'Term-1'!S9</f>
        <v>C+</v>
      </c>
      <c r="I9" s="26">
        <f t="shared" si="8"/>
        <v>4</v>
      </c>
      <c r="J9" s="25">
        <f>'Term-1'!Z9</f>
        <v>3.25</v>
      </c>
      <c r="K9" s="25" t="str">
        <f>'Term-1'!AA9</f>
        <v>B+</v>
      </c>
      <c r="L9" s="26">
        <f t="shared" si="9"/>
        <v>3</v>
      </c>
      <c r="M9" s="25">
        <f>'Term-1'!AH9</f>
        <v>2.25</v>
      </c>
      <c r="N9" s="25" t="str">
        <f>'Term-1'!AI9</f>
        <v>C</v>
      </c>
      <c r="O9" s="26">
        <f t="shared" si="10"/>
        <v>2</v>
      </c>
      <c r="P9" s="38">
        <f t="shared" si="2"/>
        <v>12</v>
      </c>
      <c r="Q9" s="7">
        <f t="shared" si="3"/>
        <v>31.75</v>
      </c>
      <c r="R9" s="25">
        <f t="shared" si="4"/>
        <v>2.65</v>
      </c>
      <c r="S9" s="25"/>
      <c r="T9" s="7" t="str">
        <f>IF(R9="","",IF(R9&gt;3.99,"A+",IF(R9&gt;3.74,"A",IF(R9&gt;3.49,"A-",IF(R9&gt;3.24,"B+",IF(R9&gt;2.99,"B",""))))))</f>
        <v/>
      </c>
      <c r="U9" s="7" t="str">
        <f t="shared" si="6"/>
        <v>C+</v>
      </c>
      <c r="V9" s="5" t="str">
        <f t="shared" si="0"/>
        <v>C+</v>
      </c>
      <c r="W9" s="5">
        <f t="shared" si="11"/>
        <v>36</v>
      </c>
      <c r="X9" s="5"/>
      <c r="Y9" s="25">
        <f t="shared" si="1"/>
        <v>24</v>
      </c>
    </row>
    <row r="10" spans="1:26">
      <c r="A10" s="37">
        <v>7</v>
      </c>
      <c r="B10" s="21">
        <f>IF(StudentList!B8="","",StudentList!B8)</f>
        <v>140931007</v>
      </c>
      <c r="C10" s="33" t="str">
        <f>IF(StudentList!C8="","",StudentList!C8)</f>
        <v>aaa</v>
      </c>
      <c r="D10" s="25">
        <f>'Term-1'!G10</f>
        <v>3.75</v>
      </c>
      <c r="E10" s="5" t="str">
        <f>'Term-1'!H10</f>
        <v>A</v>
      </c>
      <c r="F10" s="26">
        <f t="shared" si="7"/>
        <v>3</v>
      </c>
      <c r="G10" s="25">
        <f>'Term-1'!R10</f>
        <v>3.75</v>
      </c>
      <c r="H10" s="25" t="str">
        <f>'Term-1'!S10</f>
        <v>A</v>
      </c>
      <c r="I10" s="26">
        <f t="shared" si="8"/>
        <v>4</v>
      </c>
      <c r="J10" s="25">
        <f>'Term-1'!Z10</f>
        <v>2.75</v>
      </c>
      <c r="K10" s="25" t="str">
        <f>'Term-1'!AA10</f>
        <v>B-</v>
      </c>
      <c r="L10" s="26">
        <f t="shared" si="9"/>
        <v>3</v>
      </c>
      <c r="M10" s="25">
        <f>'Term-1'!AH10</f>
        <v>2.5</v>
      </c>
      <c r="N10" s="25" t="str">
        <f>'Term-1'!AI10</f>
        <v>C+</v>
      </c>
      <c r="O10" s="26">
        <f t="shared" si="10"/>
        <v>2</v>
      </c>
      <c r="P10" s="38">
        <f t="shared" si="2"/>
        <v>12</v>
      </c>
      <c r="Q10" s="7">
        <f t="shared" si="3"/>
        <v>39.5</v>
      </c>
      <c r="R10" s="25">
        <f t="shared" si="4"/>
        <v>3.29</v>
      </c>
      <c r="S10" s="25"/>
      <c r="T10" s="7" t="str">
        <f t="shared" si="5"/>
        <v>B+</v>
      </c>
      <c r="U10" s="7" t="str">
        <f t="shared" si="6"/>
        <v/>
      </c>
      <c r="V10" s="5" t="str">
        <f t="shared" si="0"/>
        <v>B+</v>
      </c>
      <c r="W10" s="5">
        <f t="shared" si="11"/>
        <v>36</v>
      </c>
      <c r="X10" s="5"/>
      <c r="Y10" s="25">
        <f t="shared" si="1"/>
        <v>24</v>
      </c>
    </row>
    <row r="11" spans="1:26">
      <c r="A11" s="37">
        <v>8</v>
      </c>
      <c r="B11" s="21">
        <f>IF(StudentList!B9="","",StudentList!B9)</f>
        <v>140931008</v>
      </c>
      <c r="C11" s="33" t="str">
        <f>IF(StudentList!C9="","",StudentList!C9)</f>
        <v>aaa</v>
      </c>
      <c r="D11" s="25">
        <f>'Term-1'!G11</f>
        <v>4</v>
      </c>
      <c r="E11" s="5" t="str">
        <f>'Term-1'!H11</f>
        <v>A+</v>
      </c>
      <c r="F11" s="26">
        <f t="shared" si="7"/>
        <v>3</v>
      </c>
      <c r="G11" s="25">
        <f>'Term-1'!R11</f>
        <v>4</v>
      </c>
      <c r="H11" s="25" t="str">
        <f>'Term-1'!S11</f>
        <v>A+</v>
      </c>
      <c r="I11" s="26">
        <f t="shared" si="8"/>
        <v>4</v>
      </c>
      <c r="J11" s="25">
        <f>'Term-1'!Z11</f>
        <v>2.75</v>
      </c>
      <c r="K11" s="25" t="str">
        <f>'Term-1'!AA11</f>
        <v>B-</v>
      </c>
      <c r="L11" s="26">
        <f t="shared" si="9"/>
        <v>3</v>
      </c>
      <c r="M11" s="25">
        <f>'Term-1'!AH11</f>
        <v>2</v>
      </c>
      <c r="N11" s="25" t="str">
        <f>'Term-1'!AI11</f>
        <v>D</v>
      </c>
      <c r="O11" s="26">
        <f t="shared" si="10"/>
        <v>2</v>
      </c>
      <c r="P11" s="38">
        <f t="shared" si="2"/>
        <v>12</v>
      </c>
      <c r="Q11" s="7">
        <f t="shared" si="3"/>
        <v>40.25</v>
      </c>
      <c r="R11" s="25">
        <f t="shared" si="4"/>
        <v>3.35</v>
      </c>
      <c r="S11" s="25"/>
      <c r="T11" s="7" t="str">
        <f t="shared" si="5"/>
        <v>B+</v>
      </c>
      <c r="U11" s="7" t="str">
        <f t="shared" si="6"/>
        <v/>
      </c>
      <c r="V11" s="5" t="str">
        <f t="shared" si="0"/>
        <v>B+</v>
      </c>
      <c r="W11" s="5">
        <f t="shared" si="11"/>
        <v>36</v>
      </c>
      <c r="X11" s="5"/>
      <c r="Y11" s="25">
        <f t="shared" si="1"/>
        <v>24</v>
      </c>
    </row>
    <row r="12" spans="1:26">
      <c r="A12" s="37">
        <v>9</v>
      </c>
      <c r="B12" s="21">
        <f>IF(StudentList!B10="","",StudentList!B10)</f>
        <v>140931009</v>
      </c>
      <c r="C12" s="33" t="str">
        <f>IF(StudentList!C10="","",StudentList!C10)</f>
        <v>aaa</v>
      </c>
      <c r="D12" s="25">
        <f>'Term-1'!G12</f>
        <v>4</v>
      </c>
      <c r="E12" s="5" t="str">
        <f>'Term-1'!H12</f>
        <v>A+</v>
      </c>
      <c r="F12" s="26">
        <f t="shared" si="7"/>
        <v>3</v>
      </c>
      <c r="G12" s="25">
        <f>'Term-1'!R12</f>
        <v>4</v>
      </c>
      <c r="H12" s="25" t="str">
        <f>'Term-1'!S12</f>
        <v>A+</v>
      </c>
      <c r="I12" s="26">
        <f t="shared" si="8"/>
        <v>4</v>
      </c>
      <c r="J12" s="25">
        <f>'Term-1'!Z12</f>
        <v>3.75</v>
      </c>
      <c r="K12" s="25" t="str">
        <f>'Term-1'!AA12</f>
        <v>A</v>
      </c>
      <c r="L12" s="26">
        <f t="shared" si="9"/>
        <v>3</v>
      </c>
      <c r="M12" s="25">
        <f>'Term-1'!AH12</f>
        <v>2.75</v>
      </c>
      <c r="N12" s="25" t="str">
        <f>'Term-1'!AI12</f>
        <v>B-</v>
      </c>
      <c r="O12" s="26">
        <f t="shared" si="10"/>
        <v>2</v>
      </c>
      <c r="P12" s="38">
        <f t="shared" si="2"/>
        <v>12</v>
      </c>
      <c r="Q12" s="7">
        <f t="shared" si="3"/>
        <v>44.75</v>
      </c>
      <c r="R12" s="25">
        <f t="shared" si="4"/>
        <v>3.73</v>
      </c>
      <c r="S12" s="25"/>
      <c r="T12" s="7" t="str">
        <f t="shared" si="5"/>
        <v>A-</v>
      </c>
      <c r="U12" s="7" t="str">
        <f t="shared" si="6"/>
        <v/>
      </c>
      <c r="V12" s="5" t="str">
        <f t="shared" si="0"/>
        <v>A-</v>
      </c>
      <c r="W12" s="5">
        <f t="shared" si="11"/>
        <v>36</v>
      </c>
      <c r="X12" s="5"/>
      <c r="Y12" s="25">
        <f t="shared" si="1"/>
        <v>24</v>
      </c>
    </row>
    <row r="13" spans="1:26">
      <c r="A13" s="37">
        <v>10</v>
      </c>
      <c r="B13" s="21">
        <f>IF(StudentList!B11="","",StudentList!B11)</f>
        <v>140931010</v>
      </c>
      <c r="C13" s="33" t="str">
        <f>IF(StudentList!C11="","",StudentList!C11)</f>
        <v>aaa</v>
      </c>
      <c r="D13" s="25">
        <f>'Term-1'!G13</f>
        <v>0</v>
      </c>
      <c r="E13" s="5" t="str">
        <f>'Term-1'!H13</f>
        <v>F</v>
      </c>
      <c r="F13" s="26">
        <f t="shared" si="7"/>
        <v>3</v>
      </c>
      <c r="G13" s="25">
        <f>'Term-1'!R13</f>
        <v>0</v>
      </c>
      <c r="H13" s="25" t="str">
        <f>'Term-1'!S13</f>
        <v>F</v>
      </c>
      <c r="I13" s="26">
        <f t="shared" si="8"/>
        <v>4</v>
      </c>
      <c r="J13" s="25">
        <f>'Term-1'!Z13</f>
        <v>0</v>
      </c>
      <c r="K13" s="25" t="str">
        <f>'Term-1'!AA13</f>
        <v>F</v>
      </c>
      <c r="L13" s="26">
        <f t="shared" si="9"/>
        <v>3</v>
      </c>
      <c r="M13" s="25">
        <f>'Term-1'!AH13</f>
        <v>0</v>
      </c>
      <c r="N13" s="25" t="str">
        <f>'Term-1'!AI13</f>
        <v>F</v>
      </c>
      <c r="O13" s="26">
        <f t="shared" si="10"/>
        <v>2</v>
      </c>
      <c r="P13" s="38">
        <f t="shared" si="2"/>
        <v>0</v>
      </c>
      <c r="Q13" s="7">
        <f t="shared" si="3"/>
        <v>0</v>
      </c>
      <c r="R13" s="25">
        <f t="shared" si="4"/>
        <v>0</v>
      </c>
      <c r="S13" s="25"/>
      <c r="T13" s="7" t="str">
        <f t="shared" si="5"/>
        <v/>
      </c>
      <c r="U13" s="7" t="str">
        <f t="shared" si="6"/>
        <v>F</v>
      </c>
      <c r="V13" s="5" t="str">
        <f t="shared" si="0"/>
        <v>F</v>
      </c>
      <c r="W13" s="5">
        <f t="shared" si="11"/>
        <v>36</v>
      </c>
      <c r="X13" s="5"/>
      <c r="Y13" s="25">
        <f t="shared" si="1"/>
        <v>36</v>
      </c>
    </row>
    <row r="14" spans="1:26">
      <c r="A14" s="37">
        <v>11</v>
      </c>
      <c r="B14" s="21">
        <f>IF(StudentList!B12="","",StudentList!B12)</f>
        <v>140931011</v>
      </c>
      <c r="C14" s="33" t="str">
        <f>IF(StudentList!C12="","",StudentList!C12)</f>
        <v>aaa</v>
      </c>
      <c r="D14" s="25">
        <f>'Term-1'!G14</f>
        <v>2</v>
      </c>
      <c r="E14" s="5" t="str">
        <f>'Term-1'!H14</f>
        <v>D</v>
      </c>
      <c r="F14" s="26">
        <f t="shared" si="7"/>
        <v>3</v>
      </c>
      <c r="G14" s="25">
        <f>'Term-1'!R14</f>
        <v>2</v>
      </c>
      <c r="H14" s="25" t="str">
        <f>'Term-1'!S14</f>
        <v>D</v>
      </c>
      <c r="I14" s="26">
        <f t="shared" si="8"/>
        <v>4</v>
      </c>
      <c r="J14" s="25">
        <f>'Term-1'!Z14</f>
        <v>3</v>
      </c>
      <c r="K14" s="25" t="str">
        <f>'Term-1'!AA14</f>
        <v>B</v>
      </c>
      <c r="L14" s="26">
        <f t="shared" si="9"/>
        <v>3</v>
      </c>
      <c r="M14" s="25">
        <f>'Term-1'!AH14</f>
        <v>0</v>
      </c>
      <c r="N14" s="25" t="str">
        <f>'Term-1'!AI14</f>
        <v>F</v>
      </c>
      <c r="O14" s="26">
        <f t="shared" si="10"/>
        <v>2</v>
      </c>
      <c r="P14" s="38">
        <f t="shared" si="2"/>
        <v>10</v>
      </c>
      <c r="Q14" s="7">
        <f t="shared" si="3"/>
        <v>23</v>
      </c>
      <c r="R14" s="25">
        <f t="shared" si="4"/>
        <v>2.2999999999999998</v>
      </c>
      <c r="S14" s="25"/>
      <c r="T14" s="7" t="str">
        <f t="shared" si="5"/>
        <v/>
      </c>
      <c r="U14" s="7" t="str">
        <f t="shared" si="6"/>
        <v>C</v>
      </c>
      <c r="V14" s="5" t="str">
        <f t="shared" si="0"/>
        <v>C</v>
      </c>
      <c r="W14" s="5">
        <f t="shared" si="11"/>
        <v>36</v>
      </c>
      <c r="X14" s="5"/>
      <c r="Y14" s="25">
        <f t="shared" si="1"/>
        <v>26</v>
      </c>
    </row>
    <row r="15" spans="1:26">
      <c r="A15" s="37">
        <v>12</v>
      </c>
      <c r="B15" s="21">
        <f>IF(StudentList!B13="","",StudentList!B13)</f>
        <v>140931012</v>
      </c>
      <c r="C15" s="33" t="str">
        <f>IF(StudentList!C13="","",StudentList!C13)</f>
        <v>aaa</v>
      </c>
      <c r="D15" s="25">
        <f>'Term-1'!G15</f>
        <v>0</v>
      </c>
      <c r="E15" s="5" t="str">
        <f>'Term-1'!H15</f>
        <v>F</v>
      </c>
      <c r="F15" s="26">
        <f t="shared" si="7"/>
        <v>3</v>
      </c>
      <c r="G15" s="25">
        <f>'Term-1'!R15</f>
        <v>0</v>
      </c>
      <c r="H15" s="25" t="str">
        <f>'Term-1'!S15</f>
        <v>F</v>
      </c>
      <c r="I15" s="26">
        <f t="shared" si="8"/>
        <v>4</v>
      </c>
      <c r="J15" s="25">
        <f>'Term-1'!Z15</f>
        <v>2.25</v>
      </c>
      <c r="K15" s="25" t="str">
        <f>'Term-1'!AA15</f>
        <v>C</v>
      </c>
      <c r="L15" s="26">
        <f t="shared" si="9"/>
        <v>3</v>
      </c>
      <c r="M15" s="25">
        <f>'Term-1'!AH15</f>
        <v>0</v>
      </c>
      <c r="N15" s="25" t="str">
        <f>'Term-1'!AI15</f>
        <v>F</v>
      </c>
      <c r="O15" s="26">
        <f t="shared" si="10"/>
        <v>2</v>
      </c>
      <c r="P15" s="38">
        <f t="shared" si="2"/>
        <v>3</v>
      </c>
      <c r="Q15" s="7">
        <f t="shared" si="3"/>
        <v>6.75</v>
      </c>
      <c r="R15" s="25">
        <f t="shared" si="4"/>
        <v>2.25</v>
      </c>
      <c r="S15" s="25"/>
      <c r="T15" s="7" t="str">
        <f t="shared" si="5"/>
        <v/>
      </c>
      <c r="U15" s="7" t="str">
        <f t="shared" si="6"/>
        <v>C</v>
      </c>
      <c r="V15" s="5" t="str">
        <f t="shared" si="0"/>
        <v>C</v>
      </c>
      <c r="W15" s="5">
        <f t="shared" si="11"/>
        <v>36</v>
      </c>
      <c r="X15" s="5"/>
      <c r="Y15" s="25">
        <f t="shared" si="1"/>
        <v>33</v>
      </c>
    </row>
    <row r="16" spans="1:26">
      <c r="A16" s="37">
        <v>13</v>
      </c>
      <c r="B16" s="21">
        <f>IF(StudentList!B14="","",StudentList!B14)</f>
        <v>140931013</v>
      </c>
      <c r="C16" s="33" t="str">
        <f>IF(StudentList!C14="","",StudentList!C14)</f>
        <v>aaa</v>
      </c>
      <c r="D16" s="25">
        <f>'Term-1'!G16</f>
        <v>0</v>
      </c>
      <c r="E16" s="5" t="str">
        <f>'Term-1'!H16</f>
        <v>F</v>
      </c>
      <c r="F16" s="26">
        <f t="shared" si="7"/>
        <v>3</v>
      </c>
      <c r="G16" s="25">
        <f>'Term-1'!R16</f>
        <v>0</v>
      </c>
      <c r="H16" s="25" t="str">
        <f>'Term-1'!S16</f>
        <v>F</v>
      </c>
      <c r="I16" s="26">
        <f t="shared" si="8"/>
        <v>4</v>
      </c>
      <c r="J16" s="25">
        <f>'Term-1'!Z16</f>
        <v>0</v>
      </c>
      <c r="K16" s="25" t="str">
        <f>'Term-1'!AA16</f>
        <v>F</v>
      </c>
      <c r="L16" s="26">
        <f t="shared" si="9"/>
        <v>3</v>
      </c>
      <c r="M16" s="25">
        <f>'Term-1'!AH16</f>
        <v>0</v>
      </c>
      <c r="N16" s="25" t="str">
        <f>'Term-1'!AI16</f>
        <v>F</v>
      </c>
      <c r="O16" s="26">
        <f t="shared" si="10"/>
        <v>2</v>
      </c>
      <c r="P16" s="38">
        <f t="shared" si="2"/>
        <v>0</v>
      </c>
      <c r="Q16" s="7">
        <f t="shared" si="3"/>
        <v>0</v>
      </c>
      <c r="R16" s="25">
        <f t="shared" si="4"/>
        <v>0</v>
      </c>
      <c r="S16" s="25"/>
      <c r="T16" s="7" t="str">
        <f t="shared" si="5"/>
        <v/>
      </c>
      <c r="U16" s="7" t="str">
        <f t="shared" si="6"/>
        <v>F</v>
      </c>
      <c r="V16" s="5" t="str">
        <f t="shared" si="0"/>
        <v>F</v>
      </c>
      <c r="W16" s="5">
        <f t="shared" si="11"/>
        <v>36</v>
      </c>
      <c r="X16" s="5"/>
      <c r="Y16" s="25">
        <f t="shared" si="1"/>
        <v>36</v>
      </c>
    </row>
    <row r="17" spans="1:25">
      <c r="A17" s="37">
        <v>14</v>
      </c>
      <c r="B17" s="21">
        <f>IF(StudentList!B15="","",StudentList!B15)</f>
        <v>140931014</v>
      </c>
      <c r="C17" s="33" t="str">
        <f>IF(StudentList!C15="","",StudentList!C15)</f>
        <v>aaa</v>
      </c>
      <c r="D17" s="25">
        <f>'Term-1'!G17</f>
        <v>2.25</v>
      </c>
      <c r="E17" s="5" t="str">
        <f>'Term-1'!H17</f>
        <v>C</v>
      </c>
      <c r="F17" s="26">
        <f t="shared" si="7"/>
        <v>3</v>
      </c>
      <c r="G17" s="25">
        <f>'Term-1'!R17</f>
        <v>2.25</v>
      </c>
      <c r="H17" s="25" t="str">
        <f>'Term-1'!S17</f>
        <v>C</v>
      </c>
      <c r="I17" s="26">
        <f t="shared" si="8"/>
        <v>4</v>
      </c>
      <c r="J17" s="25">
        <f>'Term-1'!Z17</f>
        <v>2.75</v>
      </c>
      <c r="K17" s="25" t="str">
        <f>'Term-1'!AA17</f>
        <v>B-</v>
      </c>
      <c r="L17" s="26">
        <f t="shared" si="9"/>
        <v>3</v>
      </c>
      <c r="M17" s="25">
        <f>'Term-1'!AH17</f>
        <v>2.5</v>
      </c>
      <c r="N17" s="25" t="str">
        <f>'Term-1'!AI17</f>
        <v>C+</v>
      </c>
      <c r="O17" s="26">
        <f t="shared" si="10"/>
        <v>2</v>
      </c>
      <c r="P17" s="38">
        <f t="shared" si="2"/>
        <v>12</v>
      </c>
      <c r="Q17" s="7">
        <f t="shared" si="3"/>
        <v>29</v>
      </c>
      <c r="R17" s="25">
        <f t="shared" si="4"/>
        <v>2.42</v>
      </c>
      <c r="S17" s="25"/>
      <c r="T17" s="7" t="str">
        <f t="shared" si="5"/>
        <v/>
      </c>
      <c r="U17" s="7" t="str">
        <f t="shared" si="6"/>
        <v>C</v>
      </c>
      <c r="V17" s="5" t="str">
        <f t="shared" si="0"/>
        <v>C</v>
      </c>
      <c r="W17" s="5">
        <f t="shared" si="11"/>
        <v>36</v>
      </c>
      <c r="X17" s="5"/>
      <c r="Y17" s="25">
        <f t="shared" si="1"/>
        <v>24</v>
      </c>
    </row>
    <row r="18" spans="1:25">
      <c r="A18" s="37">
        <v>15</v>
      </c>
      <c r="B18" s="21">
        <f>IF(StudentList!B16="","",StudentList!B16)</f>
        <v>140931015</v>
      </c>
      <c r="C18" s="33" t="str">
        <f>IF(StudentList!C16="","",StudentList!C16)</f>
        <v>aaa</v>
      </c>
      <c r="D18" s="25">
        <f>'Term-1'!G18</f>
        <v>0</v>
      </c>
      <c r="E18" s="5" t="str">
        <f>'Term-1'!H18</f>
        <v>F</v>
      </c>
      <c r="F18" s="26">
        <f t="shared" si="7"/>
        <v>3</v>
      </c>
      <c r="G18" s="25">
        <f>'Term-1'!R18</f>
        <v>0</v>
      </c>
      <c r="H18" s="25" t="str">
        <f>'Term-1'!S18</f>
        <v>F</v>
      </c>
      <c r="I18" s="26">
        <f t="shared" si="8"/>
        <v>4</v>
      </c>
      <c r="J18" s="25">
        <f>'Term-1'!Z18</f>
        <v>4</v>
      </c>
      <c r="K18" s="25" t="str">
        <f>'Term-1'!AA18</f>
        <v>A+</v>
      </c>
      <c r="L18" s="26">
        <f t="shared" si="9"/>
        <v>3</v>
      </c>
      <c r="M18" s="25">
        <f>'Term-1'!AH18</f>
        <v>0</v>
      </c>
      <c r="N18" s="25" t="str">
        <f>'Term-1'!AI18</f>
        <v>F</v>
      </c>
      <c r="O18" s="26">
        <f t="shared" si="10"/>
        <v>2</v>
      </c>
      <c r="P18" s="38">
        <f t="shared" si="2"/>
        <v>3</v>
      </c>
      <c r="Q18" s="7">
        <f t="shared" si="3"/>
        <v>12</v>
      </c>
      <c r="R18" s="25">
        <f t="shared" si="4"/>
        <v>4</v>
      </c>
      <c r="S18" s="25"/>
      <c r="T18" s="7" t="str">
        <f t="shared" si="5"/>
        <v>A+</v>
      </c>
      <c r="U18" s="7" t="str">
        <f t="shared" si="6"/>
        <v/>
      </c>
      <c r="V18" s="5" t="str">
        <f t="shared" si="0"/>
        <v>A+</v>
      </c>
      <c r="W18" s="5">
        <f t="shared" si="11"/>
        <v>36</v>
      </c>
      <c r="X18" s="5"/>
      <c r="Y18" s="25">
        <f t="shared" si="1"/>
        <v>33</v>
      </c>
    </row>
    <row r="19" spans="1:25">
      <c r="A19" s="37">
        <v>16</v>
      </c>
      <c r="B19" s="21">
        <f>IF(StudentList!B17="","",StudentList!B17)</f>
        <v>140931016</v>
      </c>
      <c r="C19" s="33" t="str">
        <f>IF(StudentList!C17="","",StudentList!C17)</f>
        <v>aaa</v>
      </c>
      <c r="D19" s="25">
        <f>'Term-1'!G19</f>
        <v>3.25</v>
      </c>
      <c r="E19" s="5" t="str">
        <f>'Term-1'!H19</f>
        <v>B+</v>
      </c>
      <c r="F19" s="26">
        <f t="shared" si="7"/>
        <v>3</v>
      </c>
      <c r="G19" s="25">
        <f>'Term-1'!R19</f>
        <v>3.25</v>
      </c>
      <c r="H19" s="25" t="str">
        <f>'Term-1'!S19</f>
        <v>B+</v>
      </c>
      <c r="I19" s="26">
        <f t="shared" si="8"/>
        <v>4</v>
      </c>
      <c r="J19" s="25">
        <f>'Term-1'!Z19</f>
        <v>3</v>
      </c>
      <c r="K19" s="25" t="str">
        <f>'Term-1'!AA19</f>
        <v>B</v>
      </c>
      <c r="L19" s="26">
        <f t="shared" si="9"/>
        <v>3</v>
      </c>
      <c r="M19" s="25">
        <f>'Term-1'!AH19</f>
        <v>2</v>
      </c>
      <c r="N19" s="25" t="str">
        <f>'Term-1'!AI19</f>
        <v>D</v>
      </c>
      <c r="O19" s="26">
        <f t="shared" si="10"/>
        <v>2</v>
      </c>
      <c r="P19" s="38">
        <f t="shared" si="2"/>
        <v>12</v>
      </c>
      <c r="Q19" s="7">
        <f t="shared" si="3"/>
        <v>35.75</v>
      </c>
      <c r="R19" s="25">
        <f t="shared" si="4"/>
        <v>2.98</v>
      </c>
      <c r="S19" s="25"/>
      <c r="T19" s="7" t="str">
        <f t="shared" si="5"/>
        <v/>
      </c>
      <c r="U19" s="7" t="str">
        <f t="shared" si="6"/>
        <v>B-</v>
      </c>
      <c r="V19" s="5" t="str">
        <f t="shared" si="0"/>
        <v>B-</v>
      </c>
      <c r="W19" s="5">
        <f t="shared" si="11"/>
        <v>36</v>
      </c>
      <c r="X19" s="5"/>
      <c r="Y19" s="25">
        <f t="shared" si="1"/>
        <v>24</v>
      </c>
    </row>
    <row r="20" spans="1:25">
      <c r="A20" s="37">
        <v>17</v>
      </c>
      <c r="B20" s="21">
        <f>IF(StudentList!B18="","",StudentList!B18)</f>
        <v>140931017</v>
      </c>
      <c r="C20" s="33" t="str">
        <f>IF(StudentList!C18="","",StudentList!C18)</f>
        <v>aaa</v>
      </c>
      <c r="D20" s="25">
        <f>'Term-1'!G20</f>
        <v>3.75</v>
      </c>
      <c r="E20" s="5" t="str">
        <f>'Term-1'!H20</f>
        <v>A</v>
      </c>
      <c r="F20" s="26">
        <f t="shared" si="7"/>
        <v>3</v>
      </c>
      <c r="G20" s="25">
        <f>'Term-1'!R20</f>
        <v>3.75</v>
      </c>
      <c r="H20" s="25" t="str">
        <f>'Term-1'!S20</f>
        <v>A</v>
      </c>
      <c r="I20" s="26">
        <f t="shared" si="8"/>
        <v>4</v>
      </c>
      <c r="J20" s="25">
        <f>'Term-1'!Z20</f>
        <v>3.25</v>
      </c>
      <c r="K20" s="25" t="str">
        <f>'Term-1'!AA20</f>
        <v>B+</v>
      </c>
      <c r="L20" s="26">
        <f t="shared" si="9"/>
        <v>3</v>
      </c>
      <c r="M20" s="25">
        <f>'Term-1'!AH20</f>
        <v>2.5</v>
      </c>
      <c r="N20" s="25" t="str">
        <f>'Term-1'!AI20</f>
        <v>C+</v>
      </c>
      <c r="O20" s="26">
        <f t="shared" si="10"/>
        <v>2</v>
      </c>
      <c r="P20" s="38">
        <f t="shared" si="2"/>
        <v>12</v>
      </c>
      <c r="Q20" s="7">
        <f t="shared" si="3"/>
        <v>41</v>
      </c>
      <c r="R20" s="25">
        <f t="shared" si="4"/>
        <v>3.42</v>
      </c>
      <c r="S20" s="25"/>
      <c r="T20" s="7" t="str">
        <f t="shared" si="5"/>
        <v>B+</v>
      </c>
      <c r="U20" s="7" t="str">
        <f t="shared" si="6"/>
        <v/>
      </c>
      <c r="V20" s="5" t="str">
        <f t="shared" si="0"/>
        <v>B+</v>
      </c>
      <c r="W20" s="5">
        <f t="shared" si="11"/>
        <v>36</v>
      </c>
      <c r="X20" s="5"/>
      <c r="Y20" s="25">
        <f t="shared" si="1"/>
        <v>24</v>
      </c>
    </row>
    <row r="21" spans="1:25">
      <c r="A21" s="37">
        <v>18</v>
      </c>
      <c r="B21" s="21">
        <f>IF(StudentList!B19="","",StudentList!B19)</f>
        <v>140931018</v>
      </c>
      <c r="C21" s="33" t="str">
        <f>IF(StudentList!C19="","",StudentList!C19)</f>
        <v>aaa</v>
      </c>
      <c r="D21" s="25">
        <f>'Term-1'!G21</f>
        <v>4</v>
      </c>
      <c r="E21" s="5" t="str">
        <f>'Term-1'!H21</f>
        <v>A+</v>
      </c>
      <c r="F21" s="26">
        <f t="shared" si="7"/>
        <v>3</v>
      </c>
      <c r="G21" s="25">
        <f>'Term-1'!R21</f>
        <v>4</v>
      </c>
      <c r="H21" s="25" t="str">
        <f>'Term-1'!S21</f>
        <v>A+</v>
      </c>
      <c r="I21" s="26">
        <f t="shared" si="8"/>
        <v>4</v>
      </c>
      <c r="J21" s="25">
        <f>'Term-1'!Z21</f>
        <v>4</v>
      </c>
      <c r="K21" s="25" t="str">
        <f>'Term-1'!AA21</f>
        <v>A+</v>
      </c>
      <c r="L21" s="26">
        <f t="shared" si="9"/>
        <v>3</v>
      </c>
      <c r="M21" s="25">
        <f>'Term-1'!AH21</f>
        <v>2.5</v>
      </c>
      <c r="N21" s="25" t="str">
        <f>'Term-1'!AI21</f>
        <v>C+</v>
      </c>
      <c r="O21" s="26">
        <f t="shared" si="10"/>
        <v>2</v>
      </c>
      <c r="P21" s="38">
        <f t="shared" si="2"/>
        <v>12</v>
      </c>
      <c r="Q21" s="7">
        <f t="shared" si="3"/>
        <v>45</v>
      </c>
      <c r="R21" s="25">
        <f t="shared" si="4"/>
        <v>3.75</v>
      </c>
      <c r="S21" s="25"/>
      <c r="T21" s="7" t="str">
        <f t="shared" si="5"/>
        <v>A</v>
      </c>
      <c r="U21" s="7" t="str">
        <f t="shared" si="6"/>
        <v/>
      </c>
      <c r="V21" s="5" t="str">
        <f t="shared" si="0"/>
        <v>A</v>
      </c>
      <c r="W21" s="5">
        <f t="shared" si="11"/>
        <v>36</v>
      </c>
      <c r="X21" s="5"/>
      <c r="Y21" s="25">
        <f t="shared" si="1"/>
        <v>24</v>
      </c>
    </row>
    <row r="22" spans="1:25">
      <c r="A22" s="37">
        <v>19</v>
      </c>
      <c r="B22" s="21">
        <f>IF(StudentList!B20="","",StudentList!B20)</f>
        <v>140931019</v>
      </c>
      <c r="C22" s="33" t="str">
        <f>IF(StudentList!C20="","",StudentList!C20)</f>
        <v>aaa</v>
      </c>
      <c r="D22" s="25">
        <f>'Term-1'!G22</f>
        <v>3.75</v>
      </c>
      <c r="E22" s="5" t="str">
        <f>'Term-1'!H22</f>
        <v>A</v>
      </c>
      <c r="F22" s="26">
        <f t="shared" si="7"/>
        <v>3</v>
      </c>
      <c r="G22" s="25">
        <f>'Term-1'!R22</f>
        <v>3.75</v>
      </c>
      <c r="H22" s="25" t="str">
        <f>'Term-1'!S22</f>
        <v>A</v>
      </c>
      <c r="I22" s="26">
        <f t="shared" si="8"/>
        <v>4</v>
      </c>
      <c r="J22" s="25">
        <f>'Term-1'!Z22</f>
        <v>3.5</v>
      </c>
      <c r="K22" s="25" t="str">
        <f>'Term-1'!AA22</f>
        <v>A-</v>
      </c>
      <c r="L22" s="26">
        <f t="shared" si="9"/>
        <v>3</v>
      </c>
      <c r="M22" s="25">
        <f>'Term-1'!AH22</f>
        <v>2.5</v>
      </c>
      <c r="N22" s="25" t="str">
        <f>'Term-1'!AI22</f>
        <v>C+</v>
      </c>
      <c r="O22" s="26">
        <f t="shared" si="10"/>
        <v>2</v>
      </c>
      <c r="P22" s="38">
        <f t="shared" si="2"/>
        <v>12</v>
      </c>
      <c r="Q22" s="7">
        <f t="shared" si="3"/>
        <v>41.75</v>
      </c>
      <c r="R22" s="25">
        <f t="shared" si="4"/>
        <v>3.48</v>
      </c>
      <c r="S22" s="25"/>
      <c r="T22" s="7" t="str">
        <f t="shared" si="5"/>
        <v>B+</v>
      </c>
      <c r="U22" s="7" t="str">
        <f t="shared" si="6"/>
        <v/>
      </c>
      <c r="V22" s="5" t="str">
        <f t="shared" si="0"/>
        <v>B+</v>
      </c>
      <c r="W22" s="5">
        <f t="shared" si="11"/>
        <v>36</v>
      </c>
      <c r="X22" s="5"/>
      <c r="Y22" s="25">
        <f t="shared" si="1"/>
        <v>24</v>
      </c>
    </row>
    <row r="23" spans="1:25">
      <c r="A23" s="37">
        <v>20</v>
      </c>
      <c r="B23" s="21">
        <f>IF(StudentList!B21="","",StudentList!B21)</f>
        <v>140931020</v>
      </c>
      <c r="C23" s="33" t="str">
        <f>IF(StudentList!C21="","",StudentList!C21)</f>
        <v>aaa</v>
      </c>
      <c r="D23" s="25">
        <f>'Term-1'!G23</f>
        <v>4</v>
      </c>
      <c r="E23" s="5" t="str">
        <f>'Term-1'!H23</f>
        <v>A+</v>
      </c>
      <c r="F23" s="26">
        <f t="shared" si="7"/>
        <v>3</v>
      </c>
      <c r="G23" s="25">
        <f>'Term-1'!R23</f>
        <v>4</v>
      </c>
      <c r="H23" s="25" t="str">
        <f>'Term-1'!S23</f>
        <v>A+</v>
      </c>
      <c r="I23" s="26">
        <f t="shared" si="8"/>
        <v>4</v>
      </c>
      <c r="J23" s="25">
        <f>'Term-1'!Z23</f>
        <v>3.25</v>
      </c>
      <c r="K23" s="25" t="str">
        <f>'Term-1'!AA23</f>
        <v>B+</v>
      </c>
      <c r="L23" s="26">
        <f t="shared" si="9"/>
        <v>3</v>
      </c>
      <c r="M23" s="25">
        <f>'Term-1'!AH23</f>
        <v>2.75</v>
      </c>
      <c r="N23" s="25" t="str">
        <f>'Term-1'!AI23</f>
        <v>B-</v>
      </c>
      <c r="O23" s="26">
        <f t="shared" si="10"/>
        <v>2</v>
      </c>
      <c r="P23" s="38">
        <f t="shared" si="2"/>
        <v>12</v>
      </c>
      <c r="Q23" s="7">
        <f t="shared" si="3"/>
        <v>43.25</v>
      </c>
      <c r="R23" s="25">
        <f t="shared" si="4"/>
        <v>3.6</v>
      </c>
      <c r="S23" s="25"/>
      <c r="T23" s="7" t="str">
        <f t="shared" si="5"/>
        <v>A-</v>
      </c>
      <c r="U23" s="7" t="str">
        <f t="shared" si="6"/>
        <v/>
      </c>
      <c r="V23" s="5" t="str">
        <f t="shared" si="0"/>
        <v>A-</v>
      </c>
      <c r="W23" s="5">
        <f t="shared" si="11"/>
        <v>36</v>
      </c>
      <c r="X23" s="5"/>
      <c r="Y23" s="25">
        <f t="shared" si="1"/>
        <v>24</v>
      </c>
    </row>
    <row r="24" spans="1:25">
      <c r="A24" s="37">
        <v>21</v>
      </c>
      <c r="B24" s="21">
        <f>IF(StudentList!B22="","",StudentList!B22)</f>
        <v>140931021</v>
      </c>
      <c r="C24" s="33" t="str">
        <f>IF(StudentList!C22="","",StudentList!C22)</f>
        <v>aaa</v>
      </c>
      <c r="D24" s="25">
        <f>'Term-1'!G24</f>
        <v>0</v>
      </c>
      <c r="E24" s="5" t="str">
        <f>'Term-1'!H24</f>
        <v>F</v>
      </c>
      <c r="F24" s="26">
        <f t="shared" si="7"/>
        <v>3</v>
      </c>
      <c r="G24" s="25">
        <f>'Term-1'!R24</f>
        <v>0</v>
      </c>
      <c r="H24" s="25" t="str">
        <f>'Term-1'!S24</f>
        <v>F</v>
      </c>
      <c r="I24" s="26">
        <f t="shared" si="8"/>
        <v>4</v>
      </c>
      <c r="J24" s="25">
        <f>'Term-1'!Z24</f>
        <v>0</v>
      </c>
      <c r="K24" s="25" t="str">
        <f>'Term-1'!AA24</f>
        <v>F</v>
      </c>
      <c r="L24" s="26">
        <f t="shared" si="9"/>
        <v>3</v>
      </c>
      <c r="M24" s="25">
        <f>'Term-1'!AH24</f>
        <v>0</v>
      </c>
      <c r="N24" s="25" t="str">
        <f>'Term-1'!AI24</f>
        <v>F</v>
      </c>
      <c r="O24" s="26">
        <f t="shared" si="10"/>
        <v>2</v>
      </c>
      <c r="P24" s="38">
        <f t="shared" si="2"/>
        <v>0</v>
      </c>
      <c r="Q24" s="7">
        <f t="shared" si="3"/>
        <v>0</v>
      </c>
      <c r="R24" s="25">
        <f t="shared" si="4"/>
        <v>0</v>
      </c>
      <c r="S24" s="25"/>
      <c r="T24" s="7" t="str">
        <f t="shared" si="5"/>
        <v/>
      </c>
      <c r="U24" s="7" t="str">
        <f t="shared" si="6"/>
        <v>F</v>
      </c>
      <c r="V24" s="5" t="str">
        <f t="shared" si="0"/>
        <v>F</v>
      </c>
      <c r="W24" s="5">
        <f t="shared" si="11"/>
        <v>36</v>
      </c>
      <c r="X24" s="5"/>
      <c r="Y24" s="25">
        <f t="shared" si="1"/>
        <v>36</v>
      </c>
    </row>
    <row r="25" spans="1:25">
      <c r="A25" s="37">
        <v>22</v>
      </c>
      <c r="B25" s="21">
        <f>IF(StudentList!B23="","",StudentList!B23)</f>
        <v>140931022</v>
      </c>
      <c r="C25" s="33" t="str">
        <f>IF(StudentList!C23="","",StudentList!C23)</f>
        <v>aaa</v>
      </c>
      <c r="D25" s="25">
        <f>'Term-1'!G25</f>
        <v>2.5</v>
      </c>
      <c r="E25" s="5" t="str">
        <f>'Term-1'!H25</f>
        <v>C+</v>
      </c>
      <c r="F25" s="26">
        <f t="shared" si="7"/>
        <v>3</v>
      </c>
      <c r="G25" s="25">
        <f>'Term-1'!R25</f>
        <v>2.5</v>
      </c>
      <c r="H25" s="25" t="str">
        <f>'Term-1'!S25</f>
        <v>C+</v>
      </c>
      <c r="I25" s="26">
        <f t="shared" si="8"/>
        <v>4</v>
      </c>
      <c r="J25" s="25">
        <f>'Term-1'!Z25</f>
        <v>2.5</v>
      </c>
      <c r="K25" s="25" t="str">
        <f>'Term-1'!AA25</f>
        <v>C+</v>
      </c>
      <c r="L25" s="26">
        <f t="shared" si="9"/>
        <v>3</v>
      </c>
      <c r="M25" s="25">
        <f>'Term-1'!AH25</f>
        <v>2.75</v>
      </c>
      <c r="N25" s="25" t="str">
        <f>'Term-1'!AI25</f>
        <v>B-</v>
      </c>
      <c r="O25" s="26">
        <f t="shared" si="10"/>
        <v>2</v>
      </c>
      <c r="P25" s="38">
        <f t="shared" si="2"/>
        <v>12</v>
      </c>
      <c r="Q25" s="7">
        <f t="shared" si="3"/>
        <v>30.5</v>
      </c>
      <c r="R25" s="25">
        <f t="shared" si="4"/>
        <v>2.54</v>
      </c>
      <c r="S25" s="25"/>
      <c r="T25" s="7" t="str">
        <f t="shared" si="5"/>
        <v/>
      </c>
      <c r="U25" s="7" t="str">
        <f t="shared" si="6"/>
        <v>C+</v>
      </c>
      <c r="V25" s="5" t="str">
        <f t="shared" si="0"/>
        <v>C+</v>
      </c>
      <c r="W25" s="5">
        <f t="shared" si="11"/>
        <v>36</v>
      </c>
      <c r="X25" s="5"/>
      <c r="Y25" s="25">
        <f t="shared" si="1"/>
        <v>24</v>
      </c>
    </row>
    <row r="26" spans="1:25">
      <c r="A26" s="37">
        <v>23</v>
      </c>
      <c r="B26" s="21">
        <f>IF(StudentList!B24="","",StudentList!B24)</f>
        <v>140931023</v>
      </c>
      <c r="C26" s="33" t="str">
        <f>IF(StudentList!C24="","",StudentList!C24)</f>
        <v>aaa</v>
      </c>
      <c r="D26" s="25">
        <f>'Term-1'!G26</f>
        <v>3.75</v>
      </c>
      <c r="E26" s="5" t="str">
        <f>'Term-1'!H26</f>
        <v>A</v>
      </c>
      <c r="F26" s="26">
        <f t="shared" si="7"/>
        <v>3</v>
      </c>
      <c r="G26" s="25">
        <f>'Term-1'!R26</f>
        <v>3.75</v>
      </c>
      <c r="H26" s="25" t="str">
        <f>'Term-1'!S26</f>
        <v>A</v>
      </c>
      <c r="I26" s="26">
        <f t="shared" si="8"/>
        <v>4</v>
      </c>
      <c r="J26" s="25">
        <f>'Term-1'!Z26</f>
        <v>3</v>
      </c>
      <c r="K26" s="25" t="str">
        <f>'Term-1'!AA26</f>
        <v>B</v>
      </c>
      <c r="L26" s="26">
        <f t="shared" si="9"/>
        <v>3</v>
      </c>
      <c r="M26" s="25">
        <f>'Term-1'!AH26</f>
        <v>0</v>
      </c>
      <c r="N26" s="25" t="str">
        <f>'Term-1'!AI26</f>
        <v>F</v>
      </c>
      <c r="O26" s="26">
        <f t="shared" si="10"/>
        <v>2</v>
      </c>
      <c r="P26" s="38">
        <f t="shared" si="2"/>
        <v>10</v>
      </c>
      <c r="Q26" s="7">
        <f t="shared" si="3"/>
        <v>35.25</v>
      </c>
      <c r="R26" s="25">
        <f t="shared" si="4"/>
        <v>3.53</v>
      </c>
      <c r="S26" s="25"/>
      <c r="T26" s="7" t="str">
        <f t="shared" si="5"/>
        <v>A-</v>
      </c>
      <c r="U26" s="7" t="str">
        <f t="shared" si="6"/>
        <v/>
      </c>
      <c r="V26" s="5" t="str">
        <f t="shared" si="0"/>
        <v>A-</v>
      </c>
      <c r="W26" s="5">
        <f t="shared" si="11"/>
        <v>36</v>
      </c>
      <c r="X26" s="5"/>
      <c r="Y26" s="25">
        <f t="shared" si="1"/>
        <v>26</v>
      </c>
    </row>
    <row r="27" spans="1:25">
      <c r="A27" s="37">
        <v>24</v>
      </c>
      <c r="B27" s="21">
        <f>IF(StudentList!B25="","",StudentList!B25)</f>
        <v>140931024</v>
      </c>
      <c r="C27" s="33" t="str">
        <f>IF(StudentList!C25="","",StudentList!C25)</f>
        <v>aaa</v>
      </c>
      <c r="D27" s="25">
        <f>'Term-1'!G27</f>
        <v>4</v>
      </c>
      <c r="E27" s="5" t="str">
        <f>'Term-1'!H27</f>
        <v>A+</v>
      </c>
      <c r="F27" s="26">
        <f t="shared" si="7"/>
        <v>3</v>
      </c>
      <c r="G27" s="25">
        <f>'Term-1'!R27</f>
        <v>4</v>
      </c>
      <c r="H27" s="25" t="str">
        <f>'Term-1'!S27</f>
        <v>A+</v>
      </c>
      <c r="I27" s="26">
        <f t="shared" si="8"/>
        <v>4</v>
      </c>
      <c r="J27" s="25">
        <f>'Term-1'!Z27</f>
        <v>3.75</v>
      </c>
      <c r="K27" s="25" t="str">
        <f>'Term-1'!AA27</f>
        <v>A</v>
      </c>
      <c r="L27" s="26">
        <f t="shared" si="9"/>
        <v>3</v>
      </c>
      <c r="M27" s="25">
        <f>'Term-1'!AH27</f>
        <v>3.25</v>
      </c>
      <c r="N27" s="25" t="str">
        <f>'Term-1'!AI27</f>
        <v>B+</v>
      </c>
      <c r="O27" s="26">
        <f t="shared" si="10"/>
        <v>2</v>
      </c>
      <c r="P27" s="38">
        <f t="shared" si="2"/>
        <v>12</v>
      </c>
      <c r="Q27" s="7">
        <f t="shared" si="3"/>
        <v>45.75</v>
      </c>
      <c r="R27" s="25">
        <f t="shared" si="4"/>
        <v>3.81</v>
      </c>
      <c r="S27" s="25"/>
      <c r="T27" s="7" t="str">
        <f t="shared" si="5"/>
        <v>A</v>
      </c>
      <c r="U27" s="7" t="str">
        <f t="shared" si="6"/>
        <v/>
      </c>
      <c r="V27" s="5" t="str">
        <f t="shared" si="0"/>
        <v>A</v>
      </c>
      <c r="W27" s="5">
        <f t="shared" si="11"/>
        <v>36</v>
      </c>
      <c r="X27" s="5"/>
      <c r="Y27" s="25">
        <f t="shared" si="1"/>
        <v>24</v>
      </c>
    </row>
    <row r="28" spans="1:25">
      <c r="A28" s="37">
        <v>25</v>
      </c>
      <c r="B28" s="21">
        <f>IF(StudentList!B26="","",StudentList!B26)</f>
        <v>140931025</v>
      </c>
      <c r="C28" s="33" t="str">
        <f>IF(StudentList!C26="","",StudentList!C26)</f>
        <v>aaa</v>
      </c>
      <c r="D28" s="25">
        <f>'Term-1'!G28</f>
        <v>4</v>
      </c>
      <c r="E28" s="5" t="str">
        <f>'Term-1'!H28</f>
        <v>A+</v>
      </c>
      <c r="F28" s="26">
        <f t="shared" si="7"/>
        <v>3</v>
      </c>
      <c r="G28" s="25">
        <f>'Term-1'!R28</f>
        <v>4</v>
      </c>
      <c r="H28" s="25" t="str">
        <f>'Term-1'!S28</f>
        <v>A+</v>
      </c>
      <c r="I28" s="26">
        <f t="shared" si="8"/>
        <v>4</v>
      </c>
      <c r="J28" s="25">
        <f>'Term-1'!Z28</f>
        <v>4</v>
      </c>
      <c r="K28" s="25" t="str">
        <f>'Term-1'!AA28</f>
        <v>A+</v>
      </c>
      <c r="L28" s="26">
        <f t="shared" si="9"/>
        <v>3</v>
      </c>
      <c r="M28" s="25">
        <f>'Term-1'!AH28</f>
        <v>2.75</v>
      </c>
      <c r="N28" s="25" t="str">
        <f>'Term-1'!AI28</f>
        <v>B-</v>
      </c>
      <c r="O28" s="26">
        <f t="shared" si="10"/>
        <v>2</v>
      </c>
      <c r="P28" s="38">
        <f t="shared" si="2"/>
        <v>12</v>
      </c>
      <c r="Q28" s="7">
        <f t="shared" si="3"/>
        <v>45.5</v>
      </c>
      <c r="R28" s="25">
        <f t="shared" si="4"/>
        <v>3.79</v>
      </c>
      <c r="S28" s="25"/>
      <c r="T28" s="7" t="str">
        <f t="shared" si="5"/>
        <v>A</v>
      </c>
      <c r="U28" s="7" t="str">
        <f t="shared" si="6"/>
        <v/>
      </c>
      <c r="V28" s="5" t="str">
        <f t="shared" si="0"/>
        <v>A</v>
      </c>
      <c r="W28" s="5">
        <f t="shared" si="11"/>
        <v>36</v>
      </c>
      <c r="X28" s="5"/>
      <c r="Y28" s="25">
        <f t="shared" si="1"/>
        <v>24</v>
      </c>
    </row>
    <row r="29" spans="1:25">
      <c r="A29" s="37">
        <v>26</v>
      </c>
      <c r="B29" s="21">
        <f>IF(StudentList!B27="","",StudentList!B27)</f>
        <v>140931026</v>
      </c>
      <c r="C29" s="33" t="str">
        <f>IF(StudentList!C27="","",StudentList!C27)</f>
        <v>aaa</v>
      </c>
      <c r="D29" s="25">
        <f>'Term-1'!G29</f>
        <v>2.5</v>
      </c>
      <c r="E29" s="5" t="str">
        <f>'Term-1'!H29</f>
        <v>C+</v>
      </c>
      <c r="F29" s="26">
        <f t="shared" si="7"/>
        <v>3</v>
      </c>
      <c r="G29" s="25">
        <f>'Term-1'!R29</f>
        <v>2.5</v>
      </c>
      <c r="H29" s="25" t="str">
        <f>'Term-1'!S29</f>
        <v>C+</v>
      </c>
      <c r="I29" s="26">
        <f t="shared" si="8"/>
        <v>4</v>
      </c>
      <c r="J29" s="25">
        <f>'Term-1'!Z29</f>
        <v>2.75</v>
      </c>
      <c r="K29" s="25" t="str">
        <f>'Term-1'!AA29</f>
        <v>B-</v>
      </c>
      <c r="L29" s="26">
        <f t="shared" si="9"/>
        <v>3</v>
      </c>
      <c r="M29" s="25">
        <f>'Term-1'!AH29</f>
        <v>0</v>
      </c>
      <c r="N29" s="25" t="str">
        <f>'Term-1'!AI29</f>
        <v>F</v>
      </c>
      <c r="O29" s="26">
        <f t="shared" si="10"/>
        <v>2</v>
      </c>
      <c r="P29" s="38">
        <f t="shared" si="2"/>
        <v>10</v>
      </c>
      <c r="Q29" s="7">
        <f t="shared" si="3"/>
        <v>25.75</v>
      </c>
      <c r="R29" s="25">
        <f t="shared" si="4"/>
        <v>2.58</v>
      </c>
      <c r="S29" s="25"/>
      <c r="T29" s="7" t="str">
        <f t="shared" si="5"/>
        <v/>
      </c>
      <c r="U29" s="7" t="str">
        <f t="shared" si="6"/>
        <v>C+</v>
      </c>
      <c r="V29" s="5" t="str">
        <f t="shared" si="0"/>
        <v>C+</v>
      </c>
      <c r="W29" s="5">
        <f t="shared" si="11"/>
        <v>36</v>
      </c>
      <c r="X29" s="5"/>
      <c r="Y29" s="25">
        <f t="shared" si="1"/>
        <v>26</v>
      </c>
    </row>
    <row r="30" spans="1:25">
      <c r="A30" s="37">
        <v>27</v>
      </c>
      <c r="B30" s="21">
        <f>IF(StudentList!B28="","",StudentList!B28)</f>
        <v>140931027</v>
      </c>
      <c r="C30" s="33" t="str">
        <f>IF(StudentList!C28="","",StudentList!C28)</f>
        <v>aaa</v>
      </c>
      <c r="D30" s="25">
        <f>'Term-1'!G30</f>
        <v>0</v>
      </c>
      <c r="E30" s="5" t="str">
        <f>'Term-1'!H30</f>
        <v>F</v>
      </c>
      <c r="F30" s="26">
        <f t="shared" si="7"/>
        <v>3</v>
      </c>
      <c r="G30" s="25">
        <f>'Term-1'!R30</f>
        <v>0</v>
      </c>
      <c r="H30" s="25" t="str">
        <f>'Term-1'!S30</f>
        <v>F</v>
      </c>
      <c r="I30" s="26">
        <f t="shared" si="8"/>
        <v>4</v>
      </c>
      <c r="J30" s="25">
        <f>'Term-1'!Z30</f>
        <v>0</v>
      </c>
      <c r="K30" s="25" t="str">
        <f>'Term-1'!AA30</f>
        <v>F</v>
      </c>
      <c r="L30" s="26">
        <f t="shared" si="9"/>
        <v>3</v>
      </c>
      <c r="M30" s="25">
        <f>'Term-1'!AH30</f>
        <v>0</v>
      </c>
      <c r="N30" s="25" t="str">
        <f>'Term-1'!AI30</f>
        <v>F</v>
      </c>
      <c r="O30" s="26">
        <f t="shared" si="10"/>
        <v>2</v>
      </c>
      <c r="P30" s="38">
        <f t="shared" si="2"/>
        <v>0</v>
      </c>
      <c r="Q30" s="7">
        <f t="shared" si="3"/>
        <v>0</v>
      </c>
      <c r="R30" s="25">
        <f t="shared" si="4"/>
        <v>0</v>
      </c>
      <c r="S30" s="25"/>
      <c r="T30" s="7" t="str">
        <f t="shared" si="5"/>
        <v/>
      </c>
      <c r="U30" s="7" t="str">
        <f t="shared" si="6"/>
        <v>F</v>
      </c>
      <c r="V30" s="5" t="str">
        <f t="shared" si="0"/>
        <v>F</v>
      </c>
      <c r="W30" s="5">
        <f t="shared" si="11"/>
        <v>36</v>
      </c>
      <c r="X30" s="5"/>
      <c r="Y30" s="25">
        <f t="shared" si="1"/>
        <v>36</v>
      </c>
    </row>
    <row r="31" spans="1:25">
      <c r="A31" s="37">
        <v>28</v>
      </c>
      <c r="B31" s="21">
        <f>IF(StudentList!B29="","",StudentList!B29)</f>
        <v>140931028</v>
      </c>
      <c r="C31" s="33" t="str">
        <f>IF(StudentList!C29="","",StudentList!C29)</f>
        <v>aaa</v>
      </c>
      <c r="D31" s="25">
        <f>'Term-1'!G31</f>
        <v>4</v>
      </c>
      <c r="E31" s="5" t="str">
        <f>'Term-1'!H31</f>
        <v>A+</v>
      </c>
      <c r="F31" s="26">
        <f t="shared" si="7"/>
        <v>3</v>
      </c>
      <c r="G31" s="25">
        <f>'Term-1'!R31</f>
        <v>4</v>
      </c>
      <c r="H31" s="25" t="str">
        <f>'Term-1'!S31</f>
        <v>A+</v>
      </c>
      <c r="I31" s="26">
        <f t="shared" si="8"/>
        <v>4</v>
      </c>
      <c r="J31" s="25">
        <f>'Term-1'!Z31</f>
        <v>4</v>
      </c>
      <c r="K31" s="25" t="str">
        <f>'Term-1'!AA31</f>
        <v>A+</v>
      </c>
      <c r="L31" s="26">
        <f t="shared" si="9"/>
        <v>3</v>
      </c>
      <c r="M31" s="25">
        <f>'Term-1'!AH31</f>
        <v>3</v>
      </c>
      <c r="N31" s="25" t="str">
        <f>'Term-1'!AI31</f>
        <v>B</v>
      </c>
      <c r="O31" s="26">
        <f t="shared" si="10"/>
        <v>2</v>
      </c>
      <c r="P31" s="38">
        <f t="shared" si="2"/>
        <v>12</v>
      </c>
      <c r="Q31" s="7">
        <f t="shared" si="3"/>
        <v>46</v>
      </c>
      <c r="R31" s="25">
        <f t="shared" si="4"/>
        <v>3.83</v>
      </c>
      <c r="S31" s="25"/>
      <c r="T31" s="7" t="str">
        <f t="shared" si="5"/>
        <v>A</v>
      </c>
      <c r="U31" s="7" t="str">
        <f t="shared" si="6"/>
        <v/>
      </c>
      <c r="V31" s="5" t="str">
        <f t="shared" si="0"/>
        <v>A</v>
      </c>
      <c r="W31" s="5">
        <f t="shared" si="11"/>
        <v>36</v>
      </c>
      <c r="X31" s="5"/>
      <c r="Y31" s="25">
        <f t="shared" si="1"/>
        <v>24</v>
      </c>
    </row>
    <row r="32" spans="1:25">
      <c r="A32" s="37">
        <v>29</v>
      </c>
      <c r="B32" s="21">
        <f>IF(StudentList!B30="","",StudentList!B30)</f>
        <v>140931029</v>
      </c>
      <c r="C32" s="33" t="str">
        <f>IF(StudentList!C30="","",StudentList!C30)</f>
        <v>aaa</v>
      </c>
      <c r="D32" s="25">
        <f>'Term-1'!G32</f>
        <v>0</v>
      </c>
      <c r="E32" s="5" t="str">
        <f>'Term-1'!H32</f>
        <v>F</v>
      </c>
      <c r="F32" s="26">
        <f t="shared" si="7"/>
        <v>3</v>
      </c>
      <c r="G32" s="25">
        <f>'Term-1'!R32</f>
        <v>0</v>
      </c>
      <c r="H32" s="25" t="str">
        <f>'Term-1'!S32</f>
        <v>F</v>
      </c>
      <c r="I32" s="26">
        <f t="shared" si="8"/>
        <v>4</v>
      </c>
      <c r="J32" s="25">
        <f>'Term-1'!Z32</f>
        <v>2.75</v>
      </c>
      <c r="K32" s="25" t="str">
        <f>'Term-1'!AA32</f>
        <v>B-</v>
      </c>
      <c r="L32" s="26">
        <f t="shared" si="9"/>
        <v>3</v>
      </c>
      <c r="M32" s="25">
        <f>'Term-1'!AH32</f>
        <v>0</v>
      </c>
      <c r="N32" s="25" t="str">
        <f>'Term-1'!AI32</f>
        <v>F</v>
      </c>
      <c r="O32" s="26">
        <f t="shared" si="10"/>
        <v>2</v>
      </c>
      <c r="P32" s="38">
        <f t="shared" si="2"/>
        <v>3</v>
      </c>
      <c r="Q32" s="7">
        <f t="shared" si="3"/>
        <v>8.25</v>
      </c>
      <c r="R32" s="25">
        <f t="shared" si="4"/>
        <v>2.75</v>
      </c>
      <c r="S32" s="25"/>
      <c r="T32" s="7" t="str">
        <f t="shared" si="5"/>
        <v/>
      </c>
      <c r="U32" s="7" t="str">
        <f t="shared" si="6"/>
        <v>B-</v>
      </c>
      <c r="V32" s="5" t="str">
        <f t="shared" si="0"/>
        <v>B-</v>
      </c>
      <c r="W32" s="5">
        <f t="shared" si="11"/>
        <v>36</v>
      </c>
      <c r="X32" s="5"/>
      <c r="Y32" s="25">
        <f t="shared" si="1"/>
        <v>33</v>
      </c>
    </row>
    <row r="33" spans="1:25">
      <c r="A33" s="37">
        <v>30</v>
      </c>
      <c r="B33" s="21">
        <f>IF(StudentList!B31="","",StudentList!B31)</f>
        <v>140931030</v>
      </c>
      <c r="C33" s="33" t="str">
        <f>IF(StudentList!C31="","",StudentList!C31)</f>
        <v>aaa</v>
      </c>
      <c r="D33" s="25">
        <f>'Term-1'!G33</f>
        <v>3.5</v>
      </c>
      <c r="E33" s="5" t="str">
        <f>'Term-1'!H33</f>
        <v>A-</v>
      </c>
      <c r="F33" s="26">
        <f t="shared" si="7"/>
        <v>3</v>
      </c>
      <c r="G33" s="25">
        <f>'Term-1'!R33</f>
        <v>3.5</v>
      </c>
      <c r="H33" s="25" t="str">
        <f>'Term-1'!S33</f>
        <v>A-</v>
      </c>
      <c r="I33" s="26">
        <f t="shared" si="8"/>
        <v>4</v>
      </c>
      <c r="J33" s="25">
        <f>'Term-1'!Z33</f>
        <v>3</v>
      </c>
      <c r="K33" s="25" t="str">
        <f>'Term-1'!AA33</f>
        <v>B</v>
      </c>
      <c r="L33" s="26">
        <f t="shared" si="9"/>
        <v>3</v>
      </c>
      <c r="M33" s="25">
        <f>'Term-1'!AH33</f>
        <v>2.75</v>
      </c>
      <c r="N33" s="25" t="str">
        <f>'Term-1'!AI33</f>
        <v>B-</v>
      </c>
      <c r="O33" s="26">
        <f t="shared" si="10"/>
        <v>2</v>
      </c>
      <c r="P33" s="38">
        <f t="shared" si="2"/>
        <v>12</v>
      </c>
      <c r="Q33" s="7">
        <f t="shared" si="3"/>
        <v>39</v>
      </c>
      <c r="R33" s="25">
        <f t="shared" si="4"/>
        <v>3.25</v>
      </c>
      <c r="S33" s="25"/>
      <c r="T33" s="7" t="str">
        <f t="shared" si="5"/>
        <v>B+</v>
      </c>
      <c r="U33" s="7" t="str">
        <f t="shared" si="6"/>
        <v/>
      </c>
      <c r="V33" s="5" t="str">
        <f t="shared" si="0"/>
        <v>B+</v>
      </c>
      <c r="W33" s="5">
        <f t="shared" si="11"/>
        <v>36</v>
      </c>
      <c r="X33" s="5"/>
      <c r="Y33" s="25">
        <f t="shared" si="1"/>
        <v>24</v>
      </c>
    </row>
    <row r="34" spans="1:25">
      <c r="A34" s="37">
        <v>31</v>
      </c>
      <c r="B34" s="21">
        <f>IF(StudentList!B32="","",StudentList!B32)</f>
        <v>140931031</v>
      </c>
      <c r="C34" s="33" t="str">
        <f>IF(StudentList!C32="","",StudentList!C32)</f>
        <v>aaa</v>
      </c>
      <c r="D34" s="25">
        <f>'Term-1'!G34</f>
        <v>0</v>
      </c>
      <c r="E34" s="5" t="str">
        <f>'Term-1'!H34</f>
        <v>F</v>
      </c>
      <c r="F34" s="26">
        <f t="shared" si="7"/>
        <v>3</v>
      </c>
      <c r="G34" s="25">
        <f>'Term-1'!R34</f>
        <v>0</v>
      </c>
      <c r="H34" s="25" t="str">
        <f>'Term-1'!S34</f>
        <v>F</v>
      </c>
      <c r="I34" s="26">
        <f t="shared" si="8"/>
        <v>4</v>
      </c>
      <c r="J34" s="25">
        <f>'Term-1'!Z34</f>
        <v>0</v>
      </c>
      <c r="K34" s="25" t="str">
        <f>'Term-1'!AA34</f>
        <v>F</v>
      </c>
      <c r="L34" s="26">
        <f t="shared" si="9"/>
        <v>3</v>
      </c>
      <c r="M34" s="25">
        <f>'Term-1'!AH34</f>
        <v>0</v>
      </c>
      <c r="N34" s="25" t="str">
        <f>'Term-1'!AI34</f>
        <v>F</v>
      </c>
      <c r="O34" s="26">
        <f t="shared" si="10"/>
        <v>2</v>
      </c>
      <c r="P34" s="38">
        <f t="shared" si="2"/>
        <v>0</v>
      </c>
      <c r="R34" s="25">
        <f t="shared" si="4"/>
        <v>0</v>
      </c>
      <c r="S34" s="25"/>
      <c r="T34" s="7" t="str">
        <f t="shared" si="5"/>
        <v/>
      </c>
      <c r="U34" s="7" t="str">
        <f t="shared" si="6"/>
        <v>F</v>
      </c>
      <c r="V34" s="5" t="str">
        <f t="shared" si="0"/>
        <v>F</v>
      </c>
      <c r="W34" s="5">
        <f t="shared" si="11"/>
        <v>36</v>
      </c>
      <c r="X34" s="5"/>
      <c r="Y34" s="25">
        <f t="shared" si="1"/>
        <v>36</v>
      </c>
    </row>
    <row r="35" spans="1:25">
      <c r="A35" s="37">
        <v>32</v>
      </c>
      <c r="B35" s="21">
        <f>IF(StudentList!B33="","",StudentList!B33)</f>
        <v>140931032</v>
      </c>
      <c r="C35" s="33" t="str">
        <f>IF(StudentList!C33="","",StudentList!C33)</f>
        <v>aaa</v>
      </c>
      <c r="D35" s="25">
        <f>'Term-1'!G35</f>
        <v>3.75</v>
      </c>
      <c r="E35" s="5" t="str">
        <f>'Term-1'!H35</f>
        <v>A</v>
      </c>
      <c r="F35" s="26">
        <f t="shared" si="7"/>
        <v>3</v>
      </c>
      <c r="G35" s="25">
        <f>'Term-1'!R35</f>
        <v>3.75</v>
      </c>
      <c r="H35" s="25" t="str">
        <f>'Term-1'!S35</f>
        <v>A</v>
      </c>
      <c r="I35" s="26">
        <f t="shared" si="8"/>
        <v>4</v>
      </c>
      <c r="J35" s="25">
        <f>'Term-1'!Z35</f>
        <v>3</v>
      </c>
      <c r="K35" s="25" t="str">
        <f>'Term-1'!AA35</f>
        <v>B</v>
      </c>
      <c r="L35" s="26">
        <f t="shared" si="9"/>
        <v>3</v>
      </c>
      <c r="M35" s="25">
        <f>'Term-1'!AH35</f>
        <v>2.5</v>
      </c>
      <c r="N35" s="25" t="str">
        <f>'Term-1'!AI35</f>
        <v>C+</v>
      </c>
      <c r="O35" s="26">
        <f t="shared" si="10"/>
        <v>2</v>
      </c>
      <c r="P35" s="38">
        <f t="shared" si="2"/>
        <v>12</v>
      </c>
      <c r="R35" s="25">
        <f t="shared" si="4"/>
        <v>0</v>
      </c>
      <c r="S35" s="25"/>
      <c r="T35" s="7" t="str">
        <f t="shared" si="5"/>
        <v/>
      </c>
      <c r="U35" s="7" t="str">
        <f t="shared" si="6"/>
        <v>F</v>
      </c>
      <c r="V35" s="5" t="str">
        <f t="shared" si="0"/>
        <v>F</v>
      </c>
      <c r="W35" s="5">
        <f t="shared" si="11"/>
        <v>36</v>
      </c>
      <c r="X35" s="5"/>
      <c r="Y35" s="25">
        <f t="shared" si="1"/>
        <v>24</v>
      </c>
    </row>
    <row r="36" spans="1:25">
      <c r="A36" s="37">
        <v>33</v>
      </c>
      <c r="B36" s="21">
        <f>IF(StudentList!B34="","",StudentList!B34)</f>
        <v>140931033</v>
      </c>
      <c r="C36" s="33" t="str">
        <f>IF(StudentList!C34="","",StudentList!C34)</f>
        <v>aaa</v>
      </c>
      <c r="D36" s="25">
        <f>'Term-1'!G36</f>
        <v>3.75</v>
      </c>
      <c r="E36" s="5" t="str">
        <f>'Term-1'!H36</f>
        <v>A</v>
      </c>
      <c r="F36" s="26">
        <f t="shared" si="7"/>
        <v>3</v>
      </c>
      <c r="G36" s="25">
        <f>'Term-1'!R36</f>
        <v>3.75</v>
      </c>
      <c r="H36" s="25" t="str">
        <f>'Term-1'!S36</f>
        <v>A</v>
      </c>
      <c r="I36" s="26">
        <f t="shared" si="8"/>
        <v>4</v>
      </c>
      <c r="J36" s="25">
        <f>'Term-1'!Z36</f>
        <v>3</v>
      </c>
      <c r="K36" s="25" t="str">
        <f>'Term-1'!AA36</f>
        <v>B</v>
      </c>
      <c r="L36" s="26">
        <f t="shared" si="9"/>
        <v>3</v>
      </c>
      <c r="M36" s="25">
        <f>'Term-1'!AH36</f>
        <v>3</v>
      </c>
      <c r="N36" s="25" t="str">
        <f>'Term-1'!AI36</f>
        <v>B</v>
      </c>
      <c r="O36" s="26">
        <f t="shared" si="10"/>
        <v>2</v>
      </c>
      <c r="P36" s="38">
        <f t="shared" si="2"/>
        <v>12</v>
      </c>
      <c r="R36" s="25">
        <f t="shared" si="4"/>
        <v>0</v>
      </c>
      <c r="S36" s="25"/>
      <c r="T36" s="7" t="str">
        <f t="shared" si="5"/>
        <v/>
      </c>
      <c r="U36" s="7" t="str">
        <f t="shared" si="6"/>
        <v>F</v>
      </c>
      <c r="V36" s="5" t="str">
        <f t="shared" si="0"/>
        <v>F</v>
      </c>
      <c r="W36" s="5">
        <f t="shared" si="11"/>
        <v>36</v>
      </c>
      <c r="X36" s="5"/>
      <c r="Y36" s="25">
        <f t="shared" si="1"/>
        <v>24</v>
      </c>
    </row>
    <row r="37" spans="1:25">
      <c r="A37" s="37">
        <v>34</v>
      </c>
      <c r="B37" s="21">
        <f>IF(StudentList!B35="","",StudentList!B35)</f>
        <v>140931034</v>
      </c>
      <c r="C37" s="33" t="str">
        <f>IF(StudentList!C35="","",StudentList!C35)</f>
        <v>aaa</v>
      </c>
      <c r="D37" s="25">
        <f>'Term-1'!G37</f>
        <v>4</v>
      </c>
      <c r="E37" s="5" t="str">
        <f>'Term-1'!H37</f>
        <v>A+</v>
      </c>
      <c r="F37" s="26">
        <f t="shared" si="7"/>
        <v>3</v>
      </c>
      <c r="G37" s="25">
        <f>'Term-1'!R37</f>
        <v>4</v>
      </c>
      <c r="H37" s="25" t="str">
        <f>'Term-1'!S37</f>
        <v>A+</v>
      </c>
      <c r="I37" s="26">
        <f t="shared" si="8"/>
        <v>4</v>
      </c>
      <c r="J37" s="25">
        <f>'Term-1'!Z37</f>
        <v>4</v>
      </c>
      <c r="K37" s="25" t="str">
        <f>'Term-1'!AA37</f>
        <v>A+</v>
      </c>
      <c r="L37" s="26">
        <f t="shared" si="9"/>
        <v>3</v>
      </c>
      <c r="M37" s="25">
        <f>'Term-1'!AH37</f>
        <v>2.5</v>
      </c>
      <c r="N37" s="25" t="str">
        <f>'Term-1'!AI37</f>
        <v>C+</v>
      </c>
      <c r="O37" s="26">
        <f t="shared" si="10"/>
        <v>2</v>
      </c>
      <c r="P37" s="38">
        <f t="shared" si="2"/>
        <v>12</v>
      </c>
      <c r="R37" s="25">
        <f t="shared" si="4"/>
        <v>0</v>
      </c>
      <c r="S37" s="25"/>
      <c r="T37" s="7" t="str">
        <f t="shared" si="5"/>
        <v/>
      </c>
      <c r="U37" s="7" t="str">
        <f t="shared" si="6"/>
        <v>F</v>
      </c>
      <c r="V37" s="5" t="str">
        <f t="shared" si="0"/>
        <v>F</v>
      </c>
      <c r="W37" s="5">
        <f t="shared" si="11"/>
        <v>36</v>
      </c>
      <c r="X37" s="5"/>
      <c r="Y37" s="25">
        <f t="shared" si="1"/>
        <v>24</v>
      </c>
    </row>
    <row r="38" spans="1:25">
      <c r="A38" s="37">
        <v>35</v>
      </c>
      <c r="B38" s="21">
        <f>IF(StudentList!B36="","",StudentList!B36)</f>
        <v>140931035</v>
      </c>
      <c r="C38" s="33" t="str">
        <f>IF(StudentList!C36="","",StudentList!C36)</f>
        <v>aaa</v>
      </c>
      <c r="D38" s="25">
        <f>'Term-1'!G38</f>
        <v>4</v>
      </c>
      <c r="E38" s="5" t="str">
        <f>'Term-1'!H38</f>
        <v>A+</v>
      </c>
      <c r="F38" s="26">
        <f t="shared" si="7"/>
        <v>3</v>
      </c>
      <c r="G38" s="25">
        <f>'Term-1'!R38</f>
        <v>4</v>
      </c>
      <c r="H38" s="25" t="str">
        <f>'Term-1'!S38</f>
        <v>A+</v>
      </c>
      <c r="I38" s="26">
        <f t="shared" si="8"/>
        <v>4</v>
      </c>
      <c r="J38" s="25">
        <f>'Term-1'!Z38</f>
        <v>3.75</v>
      </c>
      <c r="K38" s="25" t="str">
        <f>'Term-1'!AA38</f>
        <v>A</v>
      </c>
      <c r="L38" s="26">
        <f t="shared" si="9"/>
        <v>3</v>
      </c>
      <c r="M38" s="25">
        <f>'Term-1'!AH38</f>
        <v>2.75</v>
      </c>
      <c r="N38" s="25" t="str">
        <f>'Term-1'!AI38</f>
        <v>B-</v>
      </c>
      <c r="O38" s="26">
        <f t="shared" si="10"/>
        <v>2</v>
      </c>
      <c r="P38" s="38">
        <f t="shared" si="2"/>
        <v>12</v>
      </c>
      <c r="R38" s="25">
        <f t="shared" si="4"/>
        <v>0</v>
      </c>
      <c r="S38" s="25"/>
      <c r="T38" s="7" t="str">
        <f t="shared" si="5"/>
        <v/>
      </c>
      <c r="U38" s="7" t="str">
        <f t="shared" si="6"/>
        <v>F</v>
      </c>
      <c r="V38" s="5" t="str">
        <f t="shared" si="0"/>
        <v>F</v>
      </c>
      <c r="W38" s="5">
        <f t="shared" si="11"/>
        <v>36</v>
      </c>
      <c r="X38" s="5"/>
      <c r="Y38" s="25">
        <f t="shared" si="1"/>
        <v>24</v>
      </c>
    </row>
    <row r="39" spans="1:25">
      <c r="A39" s="37">
        <v>36</v>
      </c>
      <c r="B39" s="21">
        <f>IF(StudentList!B37="","",StudentList!B37)</f>
        <v>140931036</v>
      </c>
      <c r="C39" s="33" t="str">
        <f>IF(StudentList!C37="","",StudentList!C37)</f>
        <v>aaa</v>
      </c>
      <c r="D39" s="25">
        <f>'Term-1'!G39</f>
        <v>0</v>
      </c>
      <c r="E39" s="5" t="str">
        <f>'Term-1'!H39</f>
        <v>F</v>
      </c>
      <c r="F39" s="26">
        <f t="shared" si="7"/>
        <v>3</v>
      </c>
      <c r="G39" s="25">
        <f>'Term-1'!R39</f>
        <v>0</v>
      </c>
      <c r="H39" s="25" t="str">
        <f>'Term-1'!S39</f>
        <v>F</v>
      </c>
      <c r="I39" s="26">
        <f t="shared" si="8"/>
        <v>4</v>
      </c>
      <c r="J39" s="25">
        <f>'Term-1'!Z39</f>
        <v>2</v>
      </c>
      <c r="K39" s="25" t="str">
        <f>'Term-1'!AA39</f>
        <v>D</v>
      </c>
      <c r="L39" s="26">
        <f t="shared" si="9"/>
        <v>3</v>
      </c>
      <c r="M39" s="25">
        <f>'Term-1'!AH39</f>
        <v>0</v>
      </c>
      <c r="N39" s="25" t="str">
        <f>'Term-1'!AI39</f>
        <v>F</v>
      </c>
      <c r="O39" s="26">
        <f t="shared" si="10"/>
        <v>2</v>
      </c>
      <c r="P39" s="38">
        <f t="shared" si="2"/>
        <v>3</v>
      </c>
      <c r="R39" s="25">
        <f t="shared" si="4"/>
        <v>0</v>
      </c>
      <c r="S39" s="25"/>
      <c r="T39" s="7" t="str">
        <f t="shared" si="5"/>
        <v/>
      </c>
      <c r="U39" s="7" t="str">
        <f t="shared" si="6"/>
        <v>F</v>
      </c>
      <c r="V39" s="5" t="str">
        <f t="shared" si="0"/>
        <v>F</v>
      </c>
      <c r="W39" s="5">
        <f t="shared" si="11"/>
        <v>36</v>
      </c>
      <c r="X39" s="5"/>
      <c r="Y39" s="25">
        <f t="shared" si="1"/>
        <v>33</v>
      </c>
    </row>
    <row r="40" spans="1:25">
      <c r="A40" s="37">
        <v>37</v>
      </c>
      <c r="B40" s="21">
        <f>IF(StudentList!B38="","",StudentList!B38)</f>
        <v>140931037</v>
      </c>
      <c r="C40" s="33" t="str">
        <f>IF(StudentList!C38="","",StudentList!C38)</f>
        <v>aaa</v>
      </c>
      <c r="D40" s="25">
        <f>'Term-1'!G40</f>
        <v>3.75</v>
      </c>
      <c r="E40" s="5" t="str">
        <f>'Term-1'!H40</f>
        <v>A</v>
      </c>
      <c r="F40" s="26">
        <f t="shared" si="7"/>
        <v>3</v>
      </c>
      <c r="G40" s="25">
        <f>'Term-1'!R40</f>
        <v>3.75</v>
      </c>
      <c r="H40" s="25" t="str">
        <f>'Term-1'!S40</f>
        <v>A</v>
      </c>
      <c r="I40" s="26">
        <f t="shared" si="8"/>
        <v>4</v>
      </c>
      <c r="J40" s="25">
        <f>'Term-1'!Z40</f>
        <v>3.75</v>
      </c>
      <c r="K40" s="25" t="str">
        <f>'Term-1'!AA40</f>
        <v>A</v>
      </c>
      <c r="L40" s="26">
        <f t="shared" si="9"/>
        <v>3</v>
      </c>
      <c r="M40" s="25">
        <f>'Term-1'!AH40</f>
        <v>2.75</v>
      </c>
      <c r="N40" s="25" t="str">
        <f>'Term-1'!AI40</f>
        <v>B-</v>
      </c>
      <c r="O40" s="26">
        <f t="shared" si="10"/>
        <v>2</v>
      </c>
      <c r="P40" s="38">
        <f t="shared" si="2"/>
        <v>12</v>
      </c>
      <c r="R40" s="25">
        <f t="shared" si="4"/>
        <v>0</v>
      </c>
      <c r="S40" s="25"/>
      <c r="T40" s="7" t="str">
        <f t="shared" si="5"/>
        <v/>
      </c>
      <c r="U40" s="7" t="str">
        <f t="shared" si="6"/>
        <v>F</v>
      </c>
      <c r="V40" s="5" t="str">
        <f t="shared" si="0"/>
        <v>F</v>
      </c>
      <c r="W40" s="5">
        <f t="shared" si="11"/>
        <v>36</v>
      </c>
      <c r="X40" s="5"/>
      <c r="Y40" s="25">
        <f t="shared" si="1"/>
        <v>24</v>
      </c>
    </row>
    <row r="41" spans="1:25">
      <c r="A41" s="37">
        <v>38</v>
      </c>
      <c r="B41" s="21">
        <f>IF(StudentList!B39="","",StudentList!B39)</f>
        <v>140931038</v>
      </c>
      <c r="C41" s="33" t="str">
        <f>IF(StudentList!C39="","",StudentList!C39)</f>
        <v>aaa</v>
      </c>
      <c r="D41" s="25">
        <f>'Term-1'!G41</f>
        <v>4</v>
      </c>
      <c r="E41" s="5" t="str">
        <f>'Term-1'!H41</f>
        <v>A+</v>
      </c>
      <c r="F41" s="26">
        <f t="shared" si="7"/>
        <v>3</v>
      </c>
      <c r="G41" s="25">
        <f>'Term-1'!R41</f>
        <v>4</v>
      </c>
      <c r="H41" s="25" t="str">
        <f>'Term-1'!S41</f>
        <v>A+</v>
      </c>
      <c r="I41" s="26">
        <f t="shared" si="8"/>
        <v>4</v>
      </c>
      <c r="J41" s="25">
        <f>'Term-1'!Z41</f>
        <v>3.25</v>
      </c>
      <c r="K41" s="25" t="str">
        <f>'Term-1'!AA41</f>
        <v>B+</v>
      </c>
      <c r="L41" s="26">
        <f t="shared" si="9"/>
        <v>3</v>
      </c>
      <c r="M41" s="25">
        <f>'Term-1'!AH41</f>
        <v>2.5</v>
      </c>
      <c r="N41" s="25" t="str">
        <f>'Term-1'!AI41</f>
        <v>C+</v>
      </c>
      <c r="O41" s="26">
        <f t="shared" si="10"/>
        <v>2</v>
      </c>
      <c r="P41" s="38">
        <f t="shared" si="2"/>
        <v>12</v>
      </c>
      <c r="R41" s="25">
        <f t="shared" si="4"/>
        <v>0</v>
      </c>
      <c r="S41" s="25"/>
      <c r="T41" s="7" t="str">
        <f t="shared" si="5"/>
        <v/>
      </c>
      <c r="U41" s="7" t="str">
        <f t="shared" si="6"/>
        <v>F</v>
      </c>
      <c r="V41" s="5" t="str">
        <f t="shared" si="0"/>
        <v>F</v>
      </c>
      <c r="W41" s="5">
        <f t="shared" si="11"/>
        <v>36</v>
      </c>
      <c r="X41" s="5"/>
      <c r="Y41" s="25">
        <f t="shared" si="1"/>
        <v>24</v>
      </c>
    </row>
    <row r="42" spans="1:25">
      <c r="A42" s="37">
        <v>39</v>
      </c>
      <c r="B42" s="21">
        <f>IF(StudentList!B40="","",StudentList!B40)</f>
        <v>140931039</v>
      </c>
      <c r="C42" s="33" t="str">
        <f>IF(StudentList!C40="","",StudentList!C40)</f>
        <v>aaa</v>
      </c>
      <c r="D42" s="25">
        <f>'Term-1'!G42</f>
        <v>0</v>
      </c>
      <c r="E42" s="5" t="str">
        <f>'Term-1'!H42</f>
        <v>F</v>
      </c>
      <c r="F42" s="26">
        <f t="shared" si="7"/>
        <v>3</v>
      </c>
      <c r="G42" s="25">
        <f>'Term-1'!R42</f>
        <v>0</v>
      </c>
      <c r="H42" s="25" t="str">
        <f>'Term-1'!S42</f>
        <v>F</v>
      </c>
      <c r="I42" s="26">
        <f t="shared" si="8"/>
        <v>4</v>
      </c>
      <c r="J42" s="25">
        <f>'Term-1'!Z42</f>
        <v>0</v>
      </c>
      <c r="K42" s="25" t="str">
        <f>'Term-1'!AA42</f>
        <v>F</v>
      </c>
      <c r="L42" s="26">
        <f t="shared" si="9"/>
        <v>3</v>
      </c>
      <c r="M42" s="25">
        <f>'Term-1'!AH42</f>
        <v>0</v>
      </c>
      <c r="N42" s="25" t="str">
        <f>'Term-1'!AI42</f>
        <v>F</v>
      </c>
      <c r="O42" s="26">
        <f t="shared" si="10"/>
        <v>2</v>
      </c>
      <c r="P42" s="38">
        <f t="shared" si="2"/>
        <v>0</v>
      </c>
      <c r="R42" s="25">
        <f t="shared" si="4"/>
        <v>0</v>
      </c>
      <c r="S42" s="25"/>
      <c r="T42" s="7" t="str">
        <f t="shared" si="5"/>
        <v/>
      </c>
      <c r="U42" s="7" t="str">
        <f t="shared" si="6"/>
        <v>F</v>
      </c>
      <c r="V42" s="5" t="str">
        <f t="shared" si="0"/>
        <v>F</v>
      </c>
      <c r="W42" s="5">
        <f t="shared" si="11"/>
        <v>36</v>
      </c>
      <c r="X42" s="5"/>
      <c r="Y42" s="25">
        <f t="shared" si="1"/>
        <v>36</v>
      </c>
    </row>
    <row r="43" spans="1:25">
      <c r="A43" s="37">
        <v>40</v>
      </c>
      <c r="B43" s="21">
        <f>IF(StudentList!B41="","",StudentList!B41)</f>
        <v>140931040</v>
      </c>
      <c r="C43" s="33" t="str">
        <f>IF(StudentList!C41="","",StudentList!C41)</f>
        <v>aaa</v>
      </c>
      <c r="D43" s="25">
        <f>'Term-1'!G43</f>
        <v>0</v>
      </c>
      <c r="E43" s="5" t="str">
        <f>'Term-1'!H43</f>
        <v>F</v>
      </c>
      <c r="F43" s="26">
        <f t="shared" si="7"/>
        <v>3</v>
      </c>
      <c r="G43" s="25">
        <f>'Term-1'!R43</f>
        <v>0</v>
      </c>
      <c r="H43" s="25" t="str">
        <f>'Term-1'!S43</f>
        <v>F</v>
      </c>
      <c r="I43" s="26">
        <f t="shared" si="8"/>
        <v>4</v>
      </c>
      <c r="J43" s="25">
        <f>'Term-1'!Z43</f>
        <v>0</v>
      </c>
      <c r="K43" s="25" t="str">
        <f>'Term-1'!AA43</f>
        <v>F</v>
      </c>
      <c r="L43" s="26">
        <f t="shared" si="9"/>
        <v>3</v>
      </c>
      <c r="M43" s="25">
        <f>'Term-1'!AH43</f>
        <v>0</v>
      </c>
      <c r="N43" s="25" t="str">
        <f>'Term-1'!AI43</f>
        <v>F</v>
      </c>
      <c r="O43" s="26">
        <f t="shared" si="10"/>
        <v>2</v>
      </c>
      <c r="P43" s="38">
        <f t="shared" si="2"/>
        <v>0</v>
      </c>
      <c r="R43" s="25">
        <f t="shared" si="4"/>
        <v>0</v>
      </c>
      <c r="S43" s="25"/>
      <c r="T43" s="7" t="str">
        <f t="shared" si="5"/>
        <v/>
      </c>
      <c r="U43" s="7" t="str">
        <f t="shared" si="6"/>
        <v>F</v>
      </c>
      <c r="V43" s="5" t="str">
        <f t="shared" si="0"/>
        <v>F</v>
      </c>
      <c r="W43" s="5">
        <f t="shared" si="11"/>
        <v>36</v>
      </c>
      <c r="X43" s="5"/>
      <c r="Y43" s="25">
        <f t="shared" si="1"/>
        <v>36</v>
      </c>
    </row>
    <row r="44" spans="1:25">
      <c r="A44" s="37">
        <v>41</v>
      </c>
      <c r="B44" s="21">
        <f>IF(StudentList!B42="","",StudentList!B42)</f>
        <v>140931041</v>
      </c>
      <c r="C44" s="33" t="str">
        <f>IF(StudentList!C42="","",StudentList!C42)</f>
        <v>aaa</v>
      </c>
      <c r="D44" s="25">
        <f>'Term-1'!G44</f>
        <v>0</v>
      </c>
      <c r="E44" s="5" t="str">
        <f>'Term-1'!H44</f>
        <v>F</v>
      </c>
      <c r="F44" s="26">
        <f t="shared" si="7"/>
        <v>3</v>
      </c>
      <c r="G44" s="25">
        <f>'Term-1'!R44</f>
        <v>0</v>
      </c>
      <c r="H44" s="25" t="str">
        <f>'Term-1'!S44</f>
        <v>F</v>
      </c>
      <c r="I44" s="26">
        <f t="shared" si="8"/>
        <v>4</v>
      </c>
      <c r="J44" s="25">
        <f>'Term-1'!Z44</f>
        <v>2.5</v>
      </c>
      <c r="K44" s="25" t="str">
        <f>'Term-1'!AA44</f>
        <v>C+</v>
      </c>
      <c r="L44" s="26">
        <f t="shared" si="9"/>
        <v>3</v>
      </c>
      <c r="M44" s="25">
        <f>'Term-1'!AH44</f>
        <v>0</v>
      </c>
      <c r="N44" s="25" t="str">
        <f>'Term-1'!AI44</f>
        <v>F</v>
      </c>
      <c r="O44" s="26">
        <f t="shared" si="10"/>
        <v>2</v>
      </c>
      <c r="P44" s="38">
        <f t="shared" si="2"/>
        <v>3</v>
      </c>
      <c r="R44" s="25">
        <f t="shared" si="4"/>
        <v>0</v>
      </c>
      <c r="S44" s="25"/>
      <c r="T44" s="7" t="str">
        <f t="shared" si="5"/>
        <v/>
      </c>
      <c r="U44" s="7" t="str">
        <f t="shared" si="6"/>
        <v>F</v>
      </c>
      <c r="V44" s="5" t="str">
        <f t="shared" si="0"/>
        <v>F</v>
      </c>
      <c r="W44" s="5">
        <f t="shared" si="11"/>
        <v>36</v>
      </c>
      <c r="X44" s="5"/>
      <c r="Y44" s="25">
        <f t="shared" si="1"/>
        <v>33</v>
      </c>
    </row>
    <row r="45" spans="1:25">
      <c r="A45" s="37">
        <v>42</v>
      </c>
      <c r="B45" s="21">
        <f>IF(StudentList!B43="","",StudentList!B43)</f>
        <v>140931042</v>
      </c>
      <c r="C45" s="33" t="str">
        <f>IF(StudentList!C43="","",StudentList!C43)</f>
        <v>aaa</v>
      </c>
      <c r="D45" s="25">
        <f>'Term-1'!G45</f>
        <v>0</v>
      </c>
      <c r="E45" s="5" t="str">
        <f>'Term-1'!H45</f>
        <v>F</v>
      </c>
      <c r="F45" s="26">
        <f t="shared" si="7"/>
        <v>3</v>
      </c>
      <c r="G45" s="25">
        <f>'Term-1'!R45</f>
        <v>0</v>
      </c>
      <c r="H45" s="25" t="str">
        <f>'Term-1'!S45</f>
        <v>F</v>
      </c>
      <c r="I45" s="26">
        <f t="shared" si="8"/>
        <v>4</v>
      </c>
      <c r="J45" s="25">
        <f>'Term-1'!Z45</f>
        <v>0</v>
      </c>
      <c r="K45" s="25" t="str">
        <f>'Term-1'!AA45</f>
        <v>F</v>
      </c>
      <c r="L45" s="26">
        <f t="shared" si="9"/>
        <v>3</v>
      </c>
      <c r="M45" s="25">
        <f>'Term-1'!AH45</f>
        <v>0</v>
      </c>
      <c r="N45" s="25" t="str">
        <f>'Term-1'!AI45</f>
        <v>F</v>
      </c>
      <c r="O45" s="26">
        <f t="shared" si="10"/>
        <v>2</v>
      </c>
      <c r="P45" s="38">
        <f t="shared" si="2"/>
        <v>0</v>
      </c>
      <c r="R45" s="25">
        <f t="shared" si="4"/>
        <v>0</v>
      </c>
      <c r="S45" s="25"/>
      <c r="T45" s="7" t="str">
        <f t="shared" si="5"/>
        <v/>
      </c>
      <c r="U45" s="7" t="str">
        <f t="shared" si="6"/>
        <v>F</v>
      </c>
      <c r="V45" s="5" t="str">
        <f t="shared" si="0"/>
        <v>F</v>
      </c>
      <c r="W45" s="5">
        <f t="shared" si="11"/>
        <v>36</v>
      </c>
      <c r="X45" s="5">
        <v>12</v>
      </c>
      <c r="Y45" s="25">
        <f t="shared" si="1"/>
        <v>24</v>
      </c>
    </row>
    <row r="46" spans="1:25">
      <c r="A46" s="37">
        <v>43</v>
      </c>
      <c r="B46" s="21">
        <f>IF(StudentList!B44="","",StudentList!B44)</f>
        <v>140931043</v>
      </c>
      <c r="C46" s="33" t="str">
        <f>IF(StudentList!C44="","",StudentList!C44)</f>
        <v>aaa</v>
      </c>
      <c r="D46" s="25">
        <f>'Term-1'!G46</f>
        <v>0</v>
      </c>
      <c r="E46" s="5" t="str">
        <f>'Term-1'!H46</f>
        <v>F</v>
      </c>
      <c r="F46" s="26">
        <f t="shared" si="7"/>
        <v>3</v>
      </c>
      <c r="G46" s="25">
        <f>'Term-1'!R46</f>
        <v>0</v>
      </c>
      <c r="H46" s="25" t="str">
        <f>'Term-1'!S46</f>
        <v>F</v>
      </c>
      <c r="I46" s="26">
        <f t="shared" si="8"/>
        <v>4</v>
      </c>
      <c r="J46" s="25">
        <f>'Term-1'!Z46</f>
        <v>0</v>
      </c>
      <c r="K46" s="25" t="str">
        <f>'Term-1'!AA46</f>
        <v>F</v>
      </c>
      <c r="L46" s="26">
        <f t="shared" si="9"/>
        <v>3</v>
      </c>
      <c r="M46" s="25">
        <f>'Term-1'!AH46</f>
        <v>0</v>
      </c>
      <c r="N46" s="25" t="str">
        <f>'Term-1'!AI46</f>
        <v>F</v>
      </c>
      <c r="O46" s="26">
        <f t="shared" si="10"/>
        <v>2</v>
      </c>
      <c r="P46" s="38">
        <f t="shared" si="2"/>
        <v>0</v>
      </c>
      <c r="R46" s="25">
        <f t="shared" si="4"/>
        <v>0</v>
      </c>
      <c r="S46" s="25"/>
      <c r="T46" s="7" t="str">
        <f t="shared" si="5"/>
        <v/>
      </c>
      <c r="U46" s="7" t="str">
        <f t="shared" si="6"/>
        <v>F</v>
      </c>
      <c r="V46" s="5" t="str">
        <f t="shared" si="0"/>
        <v>F</v>
      </c>
      <c r="W46" s="5">
        <f t="shared" si="11"/>
        <v>36</v>
      </c>
      <c r="X46" s="5"/>
      <c r="Y46" s="25">
        <f t="shared" si="1"/>
        <v>36</v>
      </c>
    </row>
  </sheetData>
  <mergeCells count="9">
    <mergeCell ref="D3:E3"/>
    <mergeCell ref="G3:H3"/>
    <mergeCell ref="J3:K3"/>
    <mergeCell ref="M3:N3"/>
    <mergeCell ref="D1:V1"/>
    <mergeCell ref="D2:E2"/>
    <mergeCell ref="G2:H2"/>
    <mergeCell ref="J2:K2"/>
    <mergeCell ref="M2:N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46"/>
  <sheetViews>
    <sheetView workbookViewId="0">
      <selection activeCell="V4" sqref="V4"/>
    </sheetView>
  </sheetViews>
  <sheetFormatPr defaultRowHeight="15"/>
  <cols>
    <col min="1" max="1" width="4.85546875" style="31" customWidth="1"/>
    <col min="2" max="2" width="11.85546875" style="32" customWidth="1"/>
    <col min="3" max="3" width="39.140625" style="12" customWidth="1"/>
    <col min="4" max="4" width="7.5703125" style="11" customWidth="1"/>
    <col min="5" max="5" width="4.5703125" style="11" customWidth="1"/>
    <col min="6" max="6" width="4.5703125" style="10" hidden="1" customWidth="1"/>
    <col min="7" max="7" width="7.5703125" style="11" customWidth="1"/>
    <col min="8" max="8" width="4.140625" style="11" customWidth="1"/>
    <col min="9" max="9" width="4.5703125" style="10" hidden="1" customWidth="1"/>
    <col min="10" max="10" width="7" style="11" customWidth="1"/>
    <col min="11" max="11" width="4" style="11" customWidth="1"/>
    <col min="12" max="12" width="2.140625" style="10" hidden="1" customWidth="1"/>
    <col min="13" max="13" width="6.5703125" style="11" customWidth="1"/>
    <col min="14" max="14" width="4.7109375" style="10" customWidth="1"/>
    <col min="15" max="15" width="4.5703125" style="10" hidden="1" customWidth="1"/>
    <col min="16" max="16" width="7.28515625" style="35" customWidth="1"/>
    <col min="17" max="17" width="6" style="10" hidden="1" customWidth="1"/>
    <col min="18" max="18" width="5.42578125" style="13" bestFit="1" customWidth="1"/>
    <col min="19" max="20" width="5.42578125" style="10" hidden="1" customWidth="1"/>
    <col min="21" max="21" width="6.42578125" style="11" bestFit="1" customWidth="1"/>
    <col min="22" max="22" width="9.140625" style="35" customWidth="1"/>
    <col min="23" max="23" width="6" style="10" hidden="1" customWidth="1"/>
    <col min="24" max="24" width="5.42578125" style="13" bestFit="1" customWidth="1"/>
    <col min="25" max="25" width="0.140625" style="10" customWidth="1"/>
    <col min="26" max="26" width="5.42578125" style="10" hidden="1" customWidth="1"/>
    <col min="27" max="27" width="6.42578125" style="11" bestFit="1" customWidth="1"/>
    <col min="28" max="16384" width="9.140625" style="10"/>
  </cols>
  <sheetData>
    <row r="1" spans="1:27" s="9" customFormat="1">
      <c r="A1" s="28"/>
      <c r="B1" s="20"/>
      <c r="C1" s="19"/>
      <c r="D1" s="83" t="s">
        <v>30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4" t="s">
        <v>31</v>
      </c>
      <c r="W1" s="84"/>
      <c r="X1" s="84"/>
      <c r="Y1" s="84"/>
      <c r="Z1" s="84"/>
      <c r="AA1" s="84"/>
    </row>
    <row r="2" spans="1:27" s="9" customFormat="1">
      <c r="A2" s="28"/>
      <c r="B2" s="20"/>
      <c r="C2" s="34" t="s">
        <v>5</v>
      </c>
      <c r="D2" s="83" t="str">
        <f>CourseList!B6</f>
        <v>PGD-211</v>
      </c>
      <c r="E2" s="83"/>
      <c r="F2" s="15"/>
      <c r="G2" s="83" t="str">
        <f>CourseList!B7</f>
        <v>PGD-213</v>
      </c>
      <c r="H2" s="83"/>
      <c r="I2" s="15"/>
      <c r="J2" s="83" t="str">
        <f>CourseList!B8</f>
        <v>PGD-215</v>
      </c>
      <c r="K2" s="83"/>
      <c r="L2" s="15"/>
      <c r="M2" s="83" t="str">
        <f>CourseList!B9</f>
        <v>PGD-217</v>
      </c>
      <c r="N2" s="83"/>
      <c r="O2" s="15"/>
      <c r="P2" s="39" t="s">
        <v>21</v>
      </c>
      <c r="Q2" s="15"/>
      <c r="R2" s="30" t="s">
        <v>21</v>
      </c>
      <c r="S2" s="15"/>
      <c r="T2" s="15"/>
      <c r="U2" s="14" t="s">
        <v>24</v>
      </c>
      <c r="V2" s="39" t="s">
        <v>21</v>
      </c>
      <c r="W2" s="15"/>
      <c r="X2" s="30" t="s">
        <v>21</v>
      </c>
      <c r="Y2" s="15"/>
      <c r="Z2" s="15"/>
      <c r="AA2" s="14" t="s">
        <v>24</v>
      </c>
    </row>
    <row r="3" spans="1:27" s="9" customFormat="1">
      <c r="A3" s="28" t="s">
        <v>0</v>
      </c>
      <c r="B3" s="20" t="s">
        <v>35</v>
      </c>
      <c r="C3" s="19" t="s">
        <v>44</v>
      </c>
      <c r="D3" s="75">
        <f>CourseList!E6</f>
        <v>4</v>
      </c>
      <c r="E3" s="75"/>
      <c r="F3" s="15" t="s">
        <v>41</v>
      </c>
      <c r="G3" s="75">
        <f>CourseList!E7</f>
        <v>3</v>
      </c>
      <c r="H3" s="75"/>
      <c r="I3" s="15" t="s">
        <v>41</v>
      </c>
      <c r="J3" s="75">
        <f>CourseList!E8</f>
        <v>4</v>
      </c>
      <c r="K3" s="75"/>
      <c r="L3" s="15" t="s">
        <v>41</v>
      </c>
      <c r="M3" s="75">
        <f>CourseList!E9</f>
        <v>2</v>
      </c>
      <c r="N3" s="75"/>
      <c r="O3" s="15" t="s">
        <v>41</v>
      </c>
      <c r="P3" s="39" t="s">
        <v>28</v>
      </c>
      <c r="Q3" s="15" t="s">
        <v>42</v>
      </c>
      <c r="R3" s="30" t="s">
        <v>22</v>
      </c>
      <c r="S3" s="15" t="s">
        <v>39</v>
      </c>
      <c r="T3" s="15" t="s">
        <v>40</v>
      </c>
      <c r="U3" s="14" t="s">
        <v>23</v>
      </c>
      <c r="V3" s="39" t="s">
        <v>28</v>
      </c>
      <c r="W3" s="15" t="s">
        <v>42</v>
      </c>
      <c r="X3" s="30" t="s">
        <v>22</v>
      </c>
      <c r="Y3" s="15" t="s">
        <v>39</v>
      </c>
      <c r="Z3" s="15" t="s">
        <v>40</v>
      </c>
      <c r="AA3" s="14" t="s">
        <v>23</v>
      </c>
    </row>
    <row r="4" spans="1:27">
      <c r="A4" s="24">
        <v>1</v>
      </c>
      <c r="B4" s="21">
        <f>IF(StudentList!B2="","",StudentList!B2)</f>
        <v>140931001</v>
      </c>
      <c r="C4" s="33" t="str">
        <f>IF(StudentList!C2="","",StudentList!C2)</f>
        <v>aaa</v>
      </c>
      <c r="D4" s="25">
        <f>'Term-2'!G4</f>
        <v>0</v>
      </c>
      <c r="E4" s="5" t="str">
        <f>'Term-2'!H4</f>
        <v>F</v>
      </c>
      <c r="F4" s="26">
        <f>D3</f>
        <v>4</v>
      </c>
      <c r="G4" s="25">
        <f>'Term-2'!O4</f>
        <v>3.75</v>
      </c>
      <c r="H4" s="25" t="str">
        <f>'Term-2'!P4</f>
        <v>A</v>
      </c>
      <c r="I4" s="26">
        <f>G3</f>
        <v>3</v>
      </c>
      <c r="J4" s="25">
        <f>'Term-2'!W4</f>
        <v>0</v>
      </c>
      <c r="K4" s="25" t="str">
        <f>'Term-2'!X4</f>
        <v>F</v>
      </c>
      <c r="L4" s="26">
        <f>J3</f>
        <v>4</v>
      </c>
      <c r="M4" s="25">
        <f>'Term-2'!AE4</f>
        <v>0</v>
      </c>
      <c r="N4" s="25" t="str">
        <f>'Term-2'!AF4</f>
        <v>F</v>
      </c>
      <c r="O4" s="26">
        <f>M3</f>
        <v>2</v>
      </c>
      <c r="P4" s="38">
        <f>IF(AND(D4="",G4="",J4="",M4=""),"",IF(OR(D4="",D4=0),0,F4)+IF(OR(G4="",G4=0),0,I4)+IF(OR(J4="",J4=0),0,L4)+IF(OR(M4="",M4=0),0,O4))</f>
        <v>3</v>
      </c>
      <c r="Q4" s="7">
        <f>IF(D4="",0,D4*F4)+IF(G4="",0,G4*I4)+IF(J4="",0,J4*L4)+IF(M4="",0,M4*O4)</f>
        <v>11.25</v>
      </c>
      <c r="R4" s="25">
        <f>IF(P4="","",IF(P4=0,0,ROUND(Q4/P4,2)))</f>
        <v>3.75</v>
      </c>
      <c r="S4" s="7" t="str">
        <f>IF(R4="","",IF(R4&gt;3.99,"A+",IF(R4&gt;3.74,"A",IF(R4&gt;3.49,"A-",IF(R4&gt;3.24,"B+",IF(R4&gt;2.99,"B",""))))))</f>
        <v>A</v>
      </c>
      <c r="T4" s="7" t="str">
        <f>IF(R4="","",IF(R4&gt;2.99,"",IF(R4&gt;2.74,"B-",IF(R4&gt;2.49,"C+",IF(R4&gt;2.24,"C",IF(R4&gt;1.99,"C-","F"))))))</f>
        <v/>
      </c>
      <c r="U4" s="5" t="str">
        <f>S4&amp;T4</f>
        <v>A</v>
      </c>
      <c r="V4" s="38">
        <f>IF(AND(P4="",'tebulation-1'!P4=""),"",IF(P4="",0,P4)+IF('tebulation-1'!P4="",0,'tebulation-1'!P4))</f>
        <v>15</v>
      </c>
      <c r="W4" s="7">
        <f>'tebulation-1'!Q4+'tebulation-2'!Q4</f>
        <v>41.25</v>
      </c>
      <c r="X4" s="25">
        <f t="shared" ref="X4:X46" si="0">IF(V4="","",IF(V4=0,0,ROUND(W4/V4,2)))</f>
        <v>2.75</v>
      </c>
      <c r="Y4" s="7" t="str">
        <f>IF(X4="","",IF(X4&gt;3.99,"A+",IF(X4&gt;3.74,"A",IF(X4&gt;3.49,"A-",IF(X4&gt;3.24,"B+",IF(X4&gt;2.99,"B",""))))))</f>
        <v/>
      </c>
      <c r="Z4" s="7" t="str">
        <f>IF(X4="","",IF(X4&gt;2.99,"",IF(X4&gt;2.74,"B-",IF(X4&gt;2.49,"C+",IF(X4&gt;2.24,"C",IF(X4&gt;1.99,"C-","F"))))))</f>
        <v>B-</v>
      </c>
      <c r="AA4" s="5" t="str">
        <f>Y4&amp;Z4</f>
        <v>B-</v>
      </c>
    </row>
    <row r="5" spans="1:27">
      <c r="A5" s="24">
        <v>2</v>
      </c>
      <c r="B5" s="21">
        <f>IF(StudentList!B3="","",StudentList!B3)</f>
        <v>140931002</v>
      </c>
      <c r="C5" s="33" t="str">
        <f>IF(StudentList!C3="","",StudentList!C3)</f>
        <v>aaa</v>
      </c>
      <c r="D5" s="25">
        <f>'Term-2'!G5</f>
        <v>0</v>
      </c>
      <c r="E5" s="5" t="str">
        <f>'Term-2'!H5</f>
        <v>F</v>
      </c>
      <c r="F5" s="26">
        <f>F4</f>
        <v>4</v>
      </c>
      <c r="G5" s="25">
        <f>'Term-2'!O5</f>
        <v>0</v>
      </c>
      <c r="H5" s="25" t="str">
        <f>'Term-2'!P5</f>
        <v>F</v>
      </c>
      <c r="I5" s="26">
        <f>I4</f>
        <v>3</v>
      </c>
      <c r="J5" s="25">
        <f>'Term-2'!W5</f>
        <v>0</v>
      </c>
      <c r="K5" s="25" t="str">
        <f>'Term-2'!X5</f>
        <v>F</v>
      </c>
      <c r="L5" s="26">
        <f>L4</f>
        <v>4</v>
      </c>
      <c r="M5" s="25">
        <f>'Term-2'!AE5</f>
        <v>0</v>
      </c>
      <c r="N5" s="25" t="str">
        <f>'Term-2'!AF5</f>
        <v>F</v>
      </c>
      <c r="O5" s="26">
        <f>O4</f>
        <v>2</v>
      </c>
      <c r="P5" s="38">
        <f t="shared" ref="P5:P46" si="1">IF(AND(D5="",G5="",J5="",M5=""),"",IF(OR(D5="",D5=0),0,F5)+IF(OR(G5="",G5=0),0,I5)+IF(OR(J5="",J5=0),0,L5)+IF(OR(M5="",M5=0),0,O5))</f>
        <v>0</v>
      </c>
      <c r="Q5" s="7">
        <f t="shared" ref="Q5:Q46" si="2">IF(D5="",0,D5*F5)+IF(G5="",0,G5*I5)+IF(J5="",0,J5*L5)+IF(M5="",0,M5*O5)</f>
        <v>0</v>
      </c>
      <c r="R5" s="25">
        <f t="shared" ref="R5:R46" si="3">IF(P5="","",IF(P5=0,0,ROUND(Q5/P5,2)))</f>
        <v>0</v>
      </c>
      <c r="S5" s="7" t="str">
        <f t="shared" ref="S5:S46" si="4">IF(R5="","",IF(R5&gt;3.99,"A+",IF(R5&gt;3.74,"A",IF(R5&gt;3.49,"A-",IF(R5&gt;3.24,"B+",IF(R5&gt;2.99,"B",""))))))</f>
        <v/>
      </c>
      <c r="T5" s="7" t="str">
        <f t="shared" ref="T5:T46" si="5">IF(R5="","",IF(R5&gt;2.99,"",IF(R5&gt;2.74,"B-",IF(R5&gt;2.49,"C+",IF(R5&gt;2.24,"C",IF(R5&gt;1.99,"C-","F"))))))</f>
        <v>F</v>
      </c>
      <c r="U5" s="5" t="str">
        <f t="shared" ref="U5:U46" si="6">S5&amp;T5</f>
        <v>F</v>
      </c>
      <c r="V5" s="38">
        <f>IF(AND(P5="",'tebulation-1'!P5=""),"",IF(P5="",0,P5)+IF('tebulation-1'!P5="",0,'tebulation-1'!P5))</f>
        <v>12</v>
      </c>
      <c r="W5" s="7">
        <f>'tebulation-1'!Q5+'tebulation-2'!Q5</f>
        <v>41.5</v>
      </c>
      <c r="X5" s="25">
        <f t="shared" si="0"/>
        <v>3.46</v>
      </c>
      <c r="Y5" s="7" t="str">
        <f t="shared" ref="Y5:Y46" si="7">IF(X5="","",IF(X5&gt;3.99,"A+",IF(X5&gt;3.74,"A",IF(X5&gt;3.49,"A-",IF(X5&gt;3.24,"B+",IF(X5&gt;2.99,"B",""))))))</f>
        <v>B+</v>
      </c>
      <c r="Z5" s="7" t="str">
        <f t="shared" ref="Z5:Z46" si="8">IF(X5="","",IF(X5&gt;2.99,"",IF(X5&gt;2.74,"B-",IF(X5&gt;2.49,"C+",IF(X5&gt;2.24,"C",IF(X5&gt;1.99,"C-","F"))))))</f>
        <v/>
      </c>
      <c r="AA5" s="5" t="str">
        <f t="shared" ref="AA5:AA46" si="9">Y5&amp;Z5</f>
        <v>B+</v>
      </c>
    </row>
    <row r="6" spans="1:27">
      <c r="A6" s="24">
        <v>3</v>
      </c>
      <c r="B6" s="21">
        <f>IF(StudentList!B4="","",StudentList!B4)</f>
        <v>140931003</v>
      </c>
      <c r="C6" s="33" t="str">
        <f>IF(StudentList!C4="","",StudentList!C4)</f>
        <v>aaa</v>
      </c>
      <c r="D6" s="25">
        <f>'Term-2'!G6</f>
        <v>0</v>
      </c>
      <c r="E6" s="5" t="str">
        <f>'Term-2'!H6</f>
        <v>F</v>
      </c>
      <c r="F6" s="26">
        <f t="shared" ref="F6:F46" si="10">F5</f>
        <v>4</v>
      </c>
      <c r="G6" s="25">
        <f>'Term-2'!O6</f>
        <v>0</v>
      </c>
      <c r="H6" s="25" t="str">
        <f>'Term-2'!P6</f>
        <v>F</v>
      </c>
      <c r="I6" s="26">
        <f t="shared" ref="I6:I46" si="11">I5</f>
        <v>3</v>
      </c>
      <c r="J6" s="25">
        <f>'Term-2'!W6</f>
        <v>0</v>
      </c>
      <c r="K6" s="25" t="str">
        <f>'Term-2'!X6</f>
        <v>F</v>
      </c>
      <c r="L6" s="26">
        <f t="shared" ref="L6:L46" si="12">L5</f>
        <v>4</v>
      </c>
      <c r="M6" s="25">
        <f>'Term-2'!AE6</f>
        <v>0</v>
      </c>
      <c r="N6" s="25" t="str">
        <f>'Term-2'!AF6</f>
        <v>F</v>
      </c>
      <c r="O6" s="26">
        <f t="shared" ref="O6:O46" si="13">O5</f>
        <v>2</v>
      </c>
      <c r="P6" s="38">
        <f t="shared" si="1"/>
        <v>0</v>
      </c>
      <c r="Q6" s="7">
        <f t="shared" si="2"/>
        <v>0</v>
      </c>
      <c r="R6" s="25">
        <f t="shared" si="3"/>
        <v>0</v>
      </c>
      <c r="S6" s="7" t="str">
        <f t="shared" si="4"/>
        <v/>
      </c>
      <c r="T6" s="7" t="str">
        <f t="shared" si="5"/>
        <v>F</v>
      </c>
      <c r="U6" s="5" t="str">
        <f t="shared" si="6"/>
        <v>F</v>
      </c>
      <c r="V6" s="38">
        <f>IF(AND(P6="",'tebulation-1'!P6=""),"",IF(P6="",0,P6)+IF('tebulation-1'!P6="",0,'tebulation-1'!P6))</f>
        <v>0</v>
      </c>
      <c r="W6" s="7">
        <f>'tebulation-1'!Q6+'tebulation-2'!Q6</f>
        <v>0</v>
      </c>
      <c r="X6" s="25">
        <f t="shared" si="0"/>
        <v>0</v>
      </c>
      <c r="Y6" s="7" t="str">
        <f t="shared" si="7"/>
        <v/>
      </c>
      <c r="Z6" s="7" t="str">
        <f t="shared" si="8"/>
        <v>F</v>
      </c>
      <c r="AA6" s="5" t="str">
        <f t="shared" si="9"/>
        <v>F</v>
      </c>
    </row>
    <row r="7" spans="1:27">
      <c r="A7" s="24">
        <v>4</v>
      </c>
      <c r="B7" s="21">
        <f>IF(StudentList!B5="","",StudentList!B5)</f>
        <v>140931004</v>
      </c>
      <c r="C7" s="33" t="str">
        <f>IF(StudentList!C5="","",StudentList!C5)</f>
        <v>aaa</v>
      </c>
      <c r="D7" s="25">
        <f>'Term-2'!G7</f>
        <v>0</v>
      </c>
      <c r="E7" s="5" t="str">
        <f>'Term-2'!H7</f>
        <v>F</v>
      </c>
      <c r="F7" s="26">
        <f t="shared" si="10"/>
        <v>4</v>
      </c>
      <c r="G7" s="25">
        <f>'Term-2'!O7</f>
        <v>0</v>
      </c>
      <c r="H7" s="25" t="str">
        <f>'Term-2'!P7</f>
        <v>F</v>
      </c>
      <c r="I7" s="26">
        <f t="shared" si="11"/>
        <v>3</v>
      </c>
      <c r="J7" s="25">
        <f>'Term-2'!W7</f>
        <v>0</v>
      </c>
      <c r="K7" s="25" t="str">
        <f>'Term-2'!X7</f>
        <v>F</v>
      </c>
      <c r="L7" s="26">
        <f t="shared" si="12"/>
        <v>4</v>
      </c>
      <c r="M7" s="25">
        <f>'Term-2'!AE7</f>
        <v>0</v>
      </c>
      <c r="N7" s="25" t="str">
        <f>'Term-2'!AF7</f>
        <v>F</v>
      </c>
      <c r="O7" s="26">
        <f t="shared" si="13"/>
        <v>2</v>
      </c>
      <c r="P7" s="38">
        <f t="shared" si="1"/>
        <v>0</v>
      </c>
      <c r="Q7" s="7">
        <f t="shared" si="2"/>
        <v>0</v>
      </c>
      <c r="R7" s="25">
        <f t="shared" si="3"/>
        <v>0</v>
      </c>
      <c r="S7" s="7" t="str">
        <f t="shared" si="4"/>
        <v/>
      </c>
      <c r="T7" s="7" t="str">
        <f t="shared" si="5"/>
        <v>F</v>
      </c>
      <c r="U7" s="5" t="str">
        <f t="shared" si="6"/>
        <v>F</v>
      </c>
      <c r="V7" s="38">
        <f>IF(AND(P7="",'tebulation-1'!P7=""),"",IF(P7="",0,P7)+IF('tebulation-1'!P7="",0,'tebulation-1'!P7))</f>
        <v>0</v>
      </c>
      <c r="W7" s="7">
        <f>'tebulation-1'!Q7+'tebulation-2'!Q7</f>
        <v>0</v>
      </c>
      <c r="X7" s="25">
        <f t="shared" si="0"/>
        <v>0</v>
      </c>
      <c r="Y7" s="7" t="str">
        <f t="shared" si="7"/>
        <v/>
      </c>
      <c r="Z7" s="7" t="str">
        <f t="shared" si="8"/>
        <v>F</v>
      </c>
      <c r="AA7" s="5" t="str">
        <f t="shared" si="9"/>
        <v>F</v>
      </c>
    </row>
    <row r="8" spans="1:27">
      <c r="A8" s="24">
        <v>5</v>
      </c>
      <c r="B8" s="21">
        <f>IF(StudentList!B6="","",StudentList!B6)</f>
        <v>140931005</v>
      </c>
      <c r="C8" s="33" t="str">
        <f>IF(StudentList!C6="","",StudentList!C6)</f>
        <v>aaa</v>
      </c>
      <c r="D8" s="25">
        <f>'Term-2'!G8</f>
        <v>0</v>
      </c>
      <c r="E8" s="5" t="str">
        <f>'Term-2'!H8</f>
        <v>F</v>
      </c>
      <c r="F8" s="26">
        <f t="shared" si="10"/>
        <v>4</v>
      </c>
      <c r="G8" s="25">
        <f>'Term-2'!O8</f>
        <v>0</v>
      </c>
      <c r="H8" s="25" t="str">
        <f>'Term-2'!P8</f>
        <v>F</v>
      </c>
      <c r="I8" s="26">
        <f t="shared" si="11"/>
        <v>3</v>
      </c>
      <c r="J8" s="25">
        <f>'Term-2'!W8</f>
        <v>0</v>
      </c>
      <c r="K8" s="25" t="str">
        <f>'Term-2'!X8</f>
        <v>F</v>
      </c>
      <c r="L8" s="26">
        <f t="shared" si="12"/>
        <v>4</v>
      </c>
      <c r="M8" s="25">
        <f>'Term-2'!AE8</f>
        <v>0</v>
      </c>
      <c r="N8" s="25" t="str">
        <f>'Term-2'!AF8</f>
        <v>F</v>
      </c>
      <c r="O8" s="26">
        <f t="shared" si="13"/>
        <v>2</v>
      </c>
      <c r="P8" s="38">
        <f t="shared" si="1"/>
        <v>0</v>
      </c>
      <c r="Q8" s="7">
        <f t="shared" si="2"/>
        <v>0</v>
      </c>
      <c r="R8" s="25">
        <f t="shared" si="3"/>
        <v>0</v>
      </c>
      <c r="S8" s="7" t="str">
        <f t="shared" si="4"/>
        <v/>
      </c>
      <c r="T8" s="7" t="str">
        <f t="shared" si="5"/>
        <v>F</v>
      </c>
      <c r="U8" s="5" t="str">
        <f t="shared" si="6"/>
        <v>F</v>
      </c>
      <c r="V8" s="38">
        <f>IF(AND(P8="",'tebulation-1'!P8=""),"",IF(P8="",0,P8)+IF('tebulation-1'!P8="",0,'tebulation-1'!P8))</f>
        <v>10</v>
      </c>
      <c r="W8" s="7">
        <f>'tebulation-1'!Q8+'tebulation-2'!Q8</f>
        <v>20</v>
      </c>
      <c r="X8" s="25">
        <f t="shared" si="0"/>
        <v>2</v>
      </c>
      <c r="Y8" s="7" t="str">
        <f t="shared" si="7"/>
        <v/>
      </c>
      <c r="Z8" s="7" t="str">
        <f t="shared" si="8"/>
        <v>C-</v>
      </c>
      <c r="AA8" s="5" t="str">
        <f t="shared" si="9"/>
        <v>C-</v>
      </c>
    </row>
    <row r="9" spans="1:27">
      <c r="A9" s="24">
        <v>6</v>
      </c>
      <c r="B9" s="21">
        <f>IF(StudentList!B7="","",StudentList!B7)</f>
        <v>140931006</v>
      </c>
      <c r="C9" s="33" t="str">
        <f>IF(StudentList!C7="","",StudentList!C7)</f>
        <v>aaa</v>
      </c>
      <c r="D9" s="25">
        <f>'Term-2'!G9</f>
        <v>0</v>
      </c>
      <c r="E9" s="5" t="str">
        <f>'Term-2'!H9</f>
        <v>F</v>
      </c>
      <c r="F9" s="26">
        <f t="shared" si="10"/>
        <v>4</v>
      </c>
      <c r="G9" s="25">
        <f>'Term-2'!O9</f>
        <v>0</v>
      </c>
      <c r="H9" s="25" t="str">
        <f>'Term-2'!P9</f>
        <v>F</v>
      </c>
      <c r="I9" s="26">
        <f t="shared" si="11"/>
        <v>3</v>
      </c>
      <c r="J9" s="25">
        <f>'Term-2'!W9</f>
        <v>0</v>
      </c>
      <c r="K9" s="25" t="str">
        <f>'Term-2'!X9</f>
        <v>F</v>
      </c>
      <c r="L9" s="26">
        <f t="shared" si="12"/>
        <v>4</v>
      </c>
      <c r="M9" s="25">
        <f>'Term-2'!AE9</f>
        <v>0</v>
      </c>
      <c r="N9" s="25" t="str">
        <f>'Term-2'!AF9</f>
        <v>F</v>
      </c>
      <c r="O9" s="26">
        <f t="shared" si="13"/>
        <v>2</v>
      </c>
      <c r="P9" s="38">
        <f t="shared" si="1"/>
        <v>0</v>
      </c>
      <c r="Q9" s="7">
        <f t="shared" si="2"/>
        <v>0</v>
      </c>
      <c r="R9" s="25">
        <f t="shared" si="3"/>
        <v>0</v>
      </c>
      <c r="S9" s="7" t="str">
        <f t="shared" si="4"/>
        <v/>
      </c>
      <c r="T9" s="7" t="str">
        <f t="shared" si="5"/>
        <v>F</v>
      </c>
      <c r="U9" s="5" t="str">
        <f t="shared" si="6"/>
        <v>F</v>
      </c>
      <c r="V9" s="38">
        <f>IF(AND(P9="",'tebulation-1'!P9=""),"",IF(P9="",0,P9)+IF('tebulation-1'!P9="",0,'tebulation-1'!P9))</f>
        <v>12</v>
      </c>
      <c r="W9" s="7">
        <f>'tebulation-1'!Q9+'tebulation-2'!Q9</f>
        <v>31.75</v>
      </c>
      <c r="X9" s="25">
        <f t="shared" si="0"/>
        <v>2.65</v>
      </c>
      <c r="Y9" s="7" t="str">
        <f t="shared" si="7"/>
        <v/>
      </c>
      <c r="Z9" s="7" t="str">
        <f t="shared" si="8"/>
        <v>C+</v>
      </c>
      <c r="AA9" s="5" t="str">
        <f t="shared" si="9"/>
        <v>C+</v>
      </c>
    </row>
    <row r="10" spans="1:27">
      <c r="A10" s="24">
        <v>7</v>
      </c>
      <c r="B10" s="21">
        <f>IF(StudentList!B8="","",StudentList!B8)</f>
        <v>140931007</v>
      </c>
      <c r="C10" s="33" t="str">
        <f>IF(StudentList!C8="","",StudentList!C8)</f>
        <v>aaa</v>
      </c>
      <c r="D10" s="25">
        <f>'Term-2'!G10</f>
        <v>0</v>
      </c>
      <c r="E10" s="5" t="str">
        <f>'Term-2'!H10</f>
        <v>F</v>
      </c>
      <c r="F10" s="26">
        <f t="shared" si="10"/>
        <v>4</v>
      </c>
      <c r="G10" s="25">
        <f>'Term-2'!O10</f>
        <v>0</v>
      </c>
      <c r="H10" s="25" t="str">
        <f>'Term-2'!P10</f>
        <v>F</v>
      </c>
      <c r="I10" s="26">
        <f t="shared" si="11"/>
        <v>3</v>
      </c>
      <c r="J10" s="25">
        <f>'Term-2'!W10</f>
        <v>0</v>
      </c>
      <c r="K10" s="25" t="str">
        <f>'Term-2'!X10</f>
        <v>F</v>
      </c>
      <c r="L10" s="26">
        <f t="shared" si="12"/>
        <v>4</v>
      </c>
      <c r="M10" s="25">
        <f>'Term-2'!AE10</f>
        <v>0</v>
      </c>
      <c r="N10" s="25" t="str">
        <f>'Term-2'!AF10</f>
        <v>F</v>
      </c>
      <c r="O10" s="26">
        <f t="shared" si="13"/>
        <v>2</v>
      </c>
      <c r="P10" s="38">
        <f t="shared" si="1"/>
        <v>0</v>
      </c>
      <c r="Q10" s="7">
        <f t="shared" si="2"/>
        <v>0</v>
      </c>
      <c r="R10" s="25">
        <f t="shared" si="3"/>
        <v>0</v>
      </c>
      <c r="S10" s="7" t="str">
        <f t="shared" si="4"/>
        <v/>
      </c>
      <c r="T10" s="7" t="str">
        <f t="shared" si="5"/>
        <v>F</v>
      </c>
      <c r="U10" s="5" t="str">
        <f t="shared" si="6"/>
        <v>F</v>
      </c>
      <c r="V10" s="38">
        <f>IF(AND(P10="",'tebulation-1'!P10=""),"",IF(P10="",0,P10)+IF('tebulation-1'!P10="",0,'tebulation-1'!P10))</f>
        <v>12</v>
      </c>
      <c r="W10" s="7">
        <f>'tebulation-1'!Q10+'tebulation-2'!Q10</f>
        <v>39.5</v>
      </c>
      <c r="X10" s="25">
        <f t="shared" si="0"/>
        <v>3.29</v>
      </c>
      <c r="Y10" s="7" t="str">
        <f t="shared" si="7"/>
        <v>B+</v>
      </c>
      <c r="Z10" s="7" t="str">
        <f t="shared" si="8"/>
        <v/>
      </c>
      <c r="AA10" s="5" t="str">
        <f t="shared" si="9"/>
        <v>B+</v>
      </c>
    </row>
    <row r="11" spans="1:27">
      <c r="A11" s="24">
        <v>8</v>
      </c>
      <c r="B11" s="21">
        <f>IF(StudentList!B9="","",StudentList!B9)</f>
        <v>140931008</v>
      </c>
      <c r="C11" s="33" t="str">
        <f>IF(StudentList!C9="","",StudentList!C9)</f>
        <v>aaa</v>
      </c>
      <c r="D11" s="25">
        <f>'Term-2'!G11</f>
        <v>0</v>
      </c>
      <c r="E11" s="5" t="str">
        <f>'Term-2'!H11</f>
        <v>F</v>
      </c>
      <c r="F11" s="26">
        <f t="shared" si="10"/>
        <v>4</v>
      </c>
      <c r="G11" s="25">
        <f>'Term-2'!O11</f>
        <v>0</v>
      </c>
      <c r="H11" s="25" t="str">
        <f>'Term-2'!P11</f>
        <v>F</v>
      </c>
      <c r="I11" s="26">
        <f t="shared" si="11"/>
        <v>3</v>
      </c>
      <c r="J11" s="25">
        <f>'Term-2'!W11</f>
        <v>0</v>
      </c>
      <c r="K11" s="25" t="str">
        <f>'Term-2'!X11</f>
        <v>F</v>
      </c>
      <c r="L11" s="26">
        <f t="shared" si="12"/>
        <v>4</v>
      </c>
      <c r="M11" s="25">
        <f>'Term-2'!AE11</f>
        <v>0</v>
      </c>
      <c r="N11" s="25" t="str">
        <f>'Term-2'!AF11</f>
        <v>F</v>
      </c>
      <c r="O11" s="26">
        <f t="shared" si="13"/>
        <v>2</v>
      </c>
      <c r="P11" s="38">
        <f t="shared" si="1"/>
        <v>0</v>
      </c>
      <c r="Q11" s="7">
        <f t="shared" si="2"/>
        <v>0</v>
      </c>
      <c r="R11" s="25">
        <f t="shared" si="3"/>
        <v>0</v>
      </c>
      <c r="S11" s="7" t="str">
        <f t="shared" si="4"/>
        <v/>
      </c>
      <c r="T11" s="7" t="str">
        <f t="shared" si="5"/>
        <v>F</v>
      </c>
      <c r="U11" s="5" t="str">
        <f t="shared" si="6"/>
        <v>F</v>
      </c>
      <c r="V11" s="38">
        <f>IF(AND(P11="",'tebulation-1'!P11=""),"",IF(P11="",0,P11)+IF('tebulation-1'!P11="",0,'tebulation-1'!P11))</f>
        <v>12</v>
      </c>
      <c r="W11" s="7">
        <f>'tebulation-1'!Q11+'tebulation-2'!Q11</f>
        <v>40.25</v>
      </c>
      <c r="X11" s="25">
        <f t="shared" si="0"/>
        <v>3.35</v>
      </c>
      <c r="Y11" s="7" t="str">
        <f t="shared" si="7"/>
        <v>B+</v>
      </c>
      <c r="Z11" s="7" t="str">
        <f t="shared" si="8"/>
        <v/>
      </c>
      <c r="AA11" s="5" t="str">
        <f t="shared" si="9"/>
        <v>B+</v>
      </c>
    </row>
    <row r="12" spans="1:27">
      <c r="A12" s="24">
        <v>9</v>
      </c>
      <c r="B12" s="21">
        <f>IF(StudentList!B10="","",StudentList!B10)</f>
        <v>140931009</v>
      </c>
      <c r="C12" s="33" t="str">
        <f>IF(StudentList!C10="","",StudentList!C10)</f>
        <v>aaa</v>
      </c>
      <c r="D12" s="25">
        <f>'Term-2'!G12</f>
        <v>4</v>
      </c>
      <c r="E12" s="5" t="str">
        <f>'Term-2'!H12</f>
        <v>A+</v>
      </c>
      <c r="F12" s="26">
        <f t="shared" si="10"/>
        <v>4</v>
      </c>
      <c r="G12" s="25">
        <f>'Term-2'!O12</f>
        <v>0</v>
      </c>
      <c r="H12" s="25" t="str">
        <f>'Term-2'!P12</f>
        <v>F</v>
      </c>
      <c r="I12" s="26">
        <f t="shared" si="11"/>
        <v>3</v>
      </c>
      <c r="J12" s="25">
        <f>'Term-2'!W12</f>
        <v>0</v>
      </c>
      <c r="K12" s="25" t="str">
        <f>'Term-2'!X12</f>
        <v>F</v>
      </c>
      <c r="L12" s="26">
        <f t="shared" si="12"/>
        <v>4</v>
      </c>
      <c r="M12" s="25">
        <f>'Term-2'!AE12</f>
        <v>0</v>
      </c>
      <c r="N12" s="25" t="str">
        <f>'Term-2'!AF12</f>
        <v>F</v>
      </c>
      <c r="O12" s="26">
        <f t="shared" si="13"/>
        <v>2</v>
      </c>
      <c r="P12" s="38">
        <f t="shared" si="1"/>
        <v>4</v>
      </c>
      <c r="Q12" s="7">
        <f t="shared" si="2"/>
        <v>16</v>
      </c>
      <c r="R12" s="25">
        <f t="shared" si="3"/>
        <v>4</v>
      </c>
      <c r="S12" s="7" t="str">
        <f t="shared" si="4"/>
        <v>A+</v>
      </c>
      <c r="T12" s="7" t="str">
        <f t="shared" si="5"/>
        <v/>
      </c>
      <c r="U12" s="5" t="str">
        <f t="shared" si="6"/>
        <v>A+</v>
      </c>
      <c r="V12" s="38">
        <f>IF(AND(P12="",'tebulation-1'!P12=""),"",IF(P12="",0,P12)+IF('tebulation-1'!P12="",0,'tebulation-1'!P12))</f>
        <v>16</v>
      </c>
      <c r="W12" s="7">
        <f>'tebulation-1'!Q12+'tebulation-2'!Q12</f>
        <v>60.75</v>
      </c>
      <c r="X12" s="25">
        <f t="shared" si="0"/>
        <v>3.8</v>
      </c>
      <c r="Y12" s="7" t="str">
        <f t="shared" si="7"/>
        <v>A</v>
      </c>
      <c r="Z12" s="7" t="str">
        <f t="shared" si="8"/>
        <v/>
      </c>
      <c r="AA12" s="5" t="str">
        <f t="shared" si="9"/>
        <v>A</v>
      </c>
    </row>
    <row r="13" spans="1:27">
      <c r="A13" s="24">
        <v>10</v>
      </c>
      <c r="B13" s="21">
        <f>IF(StudentList!B11="","",StudentList!B11)</f>
        <v>140931010</v>
      </c>
      <c r="C13" s="33" t="str">
        <f>IF(StudentList!C11="","",StudentList!C11)</f>
        <v>aaa</v>
      </c>
      <c r="D13" s="25">
        <f>'Term-2'!G13</f>
        <v>0</v>
      </c>
      <c r="E13" s="5" t="str">
        <f>'Term-2'!H13</f>
        <v>F</v>
      </c>
      <c r="F13" s="26">
        <f t="shared" si="10"/>
        <v>4</v>
      </c>
      <c r="G13" s="25">
        <f>'Term-2'!O13</f>
        <v>0</v>
      </c>
      <c r="H13" s="25" t="str">
        <f>'Term-2'!P13</f>
        <v>F</v>
      </c>
      <c r="I13" s="26">
        <f t="shared" si="11"/>
        <v>3</v>
      </c>
      <c r="J13" s="25">
        <f>'Term-2'!W13</f>
        <v>0</v>
      </c>
      <c r="K13" s="25" t="str">
        <f>'Term-2'!X13</f>
        <v>F</v>
      </c>
      <c r="L13" s="26">
        <f t="shared" si="12"/>
        <v>4</v>
      </c>
      <c r="M13" s="25">
        <f>'Term-2'!AE13</f>
        <v>0</v>
      </c>
      <c r="N13" s="25" t="str">
        <f>'Term-2'!AF13</f>
        <v>F</v>
      </c>
      <c r="O13" s="26">
        <f t="shared" si="13"/>
        <v>2</v>
      </c>
      <c r="P13" s="38">
        <f t="shared" si="1"/>
        <v>0</v>
      </c>
      <c r="Q13" s="7">
        <f t="shared" si="2"/>
        <v>0</v>
      </c>
      <c r="R13" s="25">
        <f t="shared" si="3"/>
        <v>0</v>
      </c>
      <c r="S13" s="7" t="str">
        <f t="shared" si="4"/>
        <v/>
      </c>
      <c r="T13" s="7" t="str">
        <f t="shared" si="5"/>
        <v>F</v>
      </c>
      <c r="U13" s="5" t="str">
        <f t="shared" si="6"/>
        <v>F</v>
      </c>
      <c r="V13" s="38">
        <f>IF(AND(P13="",'tebulation-1'!P13=""),"",IF(P13="",0,P13)+IF('tebulation-1'!P13="",0,'tebulation-1'!P13))</f>
        <v>0</v>
      </c>
      <c r="W13" s="7">
        <f>'tebulation-1'!Q13+'tebulation-2'!Q13</f>
        <v>0</v>
      </c>
      <c r="X13" s="25">
        <f t="shared" si="0"/>
        <v>0</v>
      </c>
      <c r="Y13" s="7" t="str">
        <f t="shared" si="7"/>
        <v/>
      </c>
      <c r="Z13" s="7" t="str">
        <f t="shared" si="8"/>
        <v>F</v>
      </c>
      <c r="AA13" s="5" t="str">
        <f t="shared" si="9"/>
        <v>F</v>
      </c>
    </row>
    <row r="14" spans="1:27">
      <c r="A14" s="24">
        <v>11</v>
      </c>
      <c r="B14" s="21">
        <f>IF(StudentList!B12="","",StudentList!B12)</f>
        <v>140931011</v>
      </c>
      <c r="C14" s="33" t="str">
        <f>IF(StudentList!C12="","",StudentList!C12)</f>
        <v>aaa</v>
      </c>
      <c r="D14" s="25">
        <f>'Term-2'!G14</f>
        <v>0</v>
      </c>
      <c r="E14" s="5" t="str">
        <f>'Term-2'!H14</f>
        <v>F</v>
      </c>
      <c r="F14" s="26">
        <f t="shared" si="10"/>
        <v>4</v>
      </c>
      <c r="G14" s="25">
        <f>'Term-2'!O14</f>
        <v>0</v>
      </c>
      <c r="H14" s="25" t="str">
        <f>'Term-2'!P14</f>
        <v>F</v>
      </c>
      <c r="I14" s="26">
        <f t="shared" si="11"/>
        <v>3</v>
      </c>
      <c r="J14" s="25">
        <f>'Term-2'!W14</f>
        <v>0</v>
      </c>
      <c r="K14" s="25" t="str">
        <f>'Term-2'!X14</f>
        <v>F</v>
      </c>
      <c r="L14" s="26">
        <f t="shared" si="12"/>
        <v>4</v>
      </c>
      <c r="M14" s="25">
        <f>'Term-2'!AE14</f>
        <v>0</v>
      </c>
      <c r="N14" s="25" t="str">
        <f>'Term-2'!AF14</f>
        <v>F</v>
      </c>
      <c r="O14" s="26">
        <f t="shared" si="13"/>
        <v>2</v>
      </c>
      <c r="P14" s="38">
        <f t="shared" si="1"/>
        <v>0</v>
      </c>
      <c r="Q14" s="7">
        <f t="shared" si="2"/>
        <v>0</v>
      </c>
      <c r="R14" s="25">
        <f t="shared" si="3"/>
        <v>0</v>
      </c>
      <c r="S14" s="7" t="str">
        <f t="shared" si="4"/>
        <v/>
      </c>
      <c r="T14" s="7" t="str">
        <f t="shared" si="5"/>
        <v>F</v>
      </c>
      <c r="U14" s="5" t="str">
        <f t="shared" si="6"/>
        <v>F</v>
      </c>
      <c r="V14" s="38">
        <f>IF(AND(P14="",'tebulation-1'!P14=""),"",IF(P14="",0,P14)+IF('tebulation-1'!P14="",0,'tebulation-1'!P14))</f>
        <v>10</v>
      </c>
      <c r="W14" s="7">
        <f>'tebulation-1'!Q14+'tebulation-2'!Q14</f>
        <v>23</v>
      </c>
      <c r="X14" s="25">
        <f t="shared" si="0"/>
        <v>2.2999999999999998</v>
      </c>
      <c r="Y14" s="7" t="str">
        <f t="shared" si="7"/>
        <v/>
      </c>
      <c r="Z14" s="7" t="str">
        <f t="shared" si="8"/>
        <v>C</v>
      </c>
      <c r="AA14" s="5" t="str">
        <f t="shared" si="9"/>
        <v>C</v>
      </c>
    </row>
    <row r="15" spans="1:27">
      <c r="A15" s="24">
        <v>12</v>
      </c>
      <c r="B15" s="21">
        <f>IF(StudentList!B13="","",StudentList!B13)</f>
        <v>140931012</v>
      </c>
      <c r="C15" s="33" t="str">
        <f>IF(StudentList!C13="","",StudentList!C13)</f>
        <v>aaa</v>
      </c>
      <c r="D15" s="25">
        <f>'Term-2'!G15</f>
        <v>0</v>
      </c>
      <c r="E15" s="5" t="str">
        <f>'Term-2'!H15</f>
        <v>F</v>
      </c>
      <c r="F15" s="26">
        <f t="shared" si="10"/>
        <v>4</v>
      </c>
      <c r="G15" s="25">
        <f>'Term-2'!O15</f>
        <v>0</v>
      </c>
      <c r="H15" s="25" t="str">
        <f>'Term-2'!P15</f>
        <v>F</v>
      </c>
      <c r="I15" s="26">
        <f t="shared" si="11"/>
        <v>3</v>
      </c>
      <c r="J15" s="25">
        <f>'Term-2'!W15</f>
        <v>0</v>
      </c>
      <c r="K15" s="25" t="str">
        <f>'Term-2'!X15</f>
        <v>F</v>
      </c>
      <c r="L15" s="26">
        <f t="shared" si="12"/>
        <v>4</v>
      </c>
      <c r="M15" s="25">
        <f>'Term-2'!AE15</f>
        <v>0</v>
      </c>
      <c r="N15" s="25" t="str">
        <f>'Term-2'!AF15</f>
        <v>F</v>
      </c>
      <c r="O15" s="26">
        <f t="shared" si="13"/>
        <v>2</v>
      </c>
      <c r="P15" s="38">
        <f t="shared" si="1"/>
        <v>0</v>
      </c>
      <c r="Q15" s="7">
        <f t="shared" si="2"/>
        <v>0</v>
      </c>
      <c r="R15" s="25">
        <f t="shared" si="3"/>
        <v>0</v>
      </c>
      <c r="S15" s="7" t="str">
        <f t="shared" si="4"/>
        <v/>
      </c>
      <c r="T15" s="7" t="str">
        <f t="shared" si="5"/>
        <v>F</v>
      </c>
      <c r="U15" s="5" t="str">
        <f t="shared" si="6"/>
        <v>F</v>
      </c>
      <c r="V15" s="38">
        <f>IF(AND(P15="",'tebulation-1'!P15=""),"",IF(P15="",0,P15)+IF('tebulation-1'!P15="",0,'tebulation-1'!P15))</f>
        <v>3</v>
      </c>
      <c r="W15" s="7">
        <f>'tebulation-1'!Q15+'tebulation-2'!Q15</f>
        <v>6.75</v>
      </c>
      <c r="X15" s="25">
        <f t="shared" si="0"/>
        <v>2.25</v>
      </c>
      <c r="Y15" s="7" t="str">
        <f t="shared" si="7"/>
        <v/>
      </c>
      <c r="Z15" s="7" t="str">
        <f t="shared" si="8"/>
        <v>C</v>
      </c>
      <c r="AA15" s="5" t="str">
        <f t="shared" si="9"/>
        <v>C</v>
      </c>
    </row>
    <row r="16" spans="1:27">
      <c r="A16" s="24">
        <v>13</v>
      </c>
      <c r="B16" s="21">
        <f>IF(StudentList!B14="","",StudentList!B14)</f>
        <v>140931013</v>
      </c>
      <c r="C16" s="33" t="str">
        <f>IF(StudentList!C14="","",StudentList!C14)</f>
        <v>aaa</v>
      </c>
      <c r="D16" s="25">
        <f>'Term-2'!G16</f>
        <v>0</v>
      </c>
      <c r="E16" s="5" t="str">
        <f>'Term-2'!H16</f>
        <v>F</v>
      </c>
      <c r="F16" s="26">
        <f t="shared" si="10"/>
        <v>4</v>
      </c>
      <c r="G16" s="25">
        <f>'Term-2'!O16</f>
        <v>0</v>
      </c>
      <c r="H16" s="25" t="str">
        <f>'Term-2'!P16</f>
        <v>F</v>
      </c>
      <c r="I16" s="26">
        <f t="shared" si="11"/>
        <v>3</v>
      </c>
      <c r="J16" s="25">
        <f>'Term-2'!W16</f>
        <v>0</v>
      </c>
      <c r="K16" s="25" t="str">
        <f>'Term-2'!X16</f>
        <v>F</v>
      </c>
      <c r="L16" s="26">
        <f t="shared" si="12"/>
        <v>4</v>
      </c>
      <c r="M16" s="25">
        <f>'Term-2'!AE16</f>
        <v>0</v>
      </c>
      <c r="N16" s="25" t="str">
        <f>'Term-2'!AF16</f>
        <v>F</v>
      </c>
      <c r="O16" s="26">
        <f t="shared" si="13"/>
        <v>2</v>
      </c>
      <c r="P16" s="38">
        <f t="shared" si="1"/>
        <v>0</v>
      </c>
      <c r="Q16" s="7">
        <f t="shared" si="2"/>
        <v>0</v>
      </c>
      <c r="R16" s="25">
        <f t="shared" si="3"/>
        <v>0</v>
      </c>
      <c r="S16" s="7" t="str">
        <f t="shared" si="4"/>
        <v/>
      </c>
      <c r="T16" s="7" t="str">
        <f t="shared" si="5"/>
        <v>F</v>
      </c>
      <c r="U16" s="5" t="str">
        <f t="shared" si="6"/>
        <v>F</v>
      </c>
      <c r="V16" s="38">
        <f>IF(AND(P16="",'tebulation-1'!P16=""),"",IF(P16="",0,P16)+IF('tebulation-1'!P16="",0,'tebulation-1'!P16))</f>
        <v>0</v>
      </c>
      <c r="W16" s="7">
        <f>'tebulation-1'!Q16+'tebulation-2'!Q16</f>
        <v>0</v>
      </c>
      <c r="X16" s="25">
        <f t="shared" si="0"/>
        <v>0</v>
      </c>
      <c r="Y16" s="7" t="str">
        <f t="shared" si="7"/>
        <v/>
      </c>
      <c r="Z16" s="7" t="str">
        <f t="shared" si="8"/>
        <v>F</v>
      </c>
      <c r="AA16" s="5" t="str">
        <f t="shared" si="9"/>
        <v>F</v>
      </c>
    </row>
    <row r="17" spans="1:27">
      <c r="A17" s="24">
        <v>14</v>
      </c>
      <c r="B17" s="21">
        <f>IF(StudentList!B15="","",StudentList!B15)</f>
        <v>140931014</v>
      </c>
      <c r="C17" s="33" t="str">
        <f>IF(StudentList!C15="","",StudentList!C15)</f>
        <v>aaa</v>
      </c>
      <c r="D17" s="25">
        <f>'Term-2'!G17</f>
        <v>0</v>
      </c>
      <c r="E17" s="5" t="str">
        <f>'Term-2'!H17</f>
        <v>F</v>
      </c>
      <c r="F17" s="26">
        <f t="shared" si="10"/>
        <v>4</v>
      </c>
      <c r="G17" s="25">
        <f>'Term-2'!O17</f>
        <v>0</v>
      </c>
      <c r="H17" s="25" t="str">
        <f>'Term-2'!P17</f>
        <v>F</v>
      </c>
      <c r="I17" s="26">
        <f t="shared" si="11"/>
        <v>3</v>
      </c>
      <c r="J17" s="25">
        <f>'Term-2'!W17</f>
        <v>0</v>
      </c>
      <c r="K17" s="25" t="str">
        <f>'Term-2'!X17</f>
        <v>F</v>
      </c>
      <c r="L17" s="26">
        <f t="shared" si="12"/>
        <v>4</v>
      </c>
      <c r="M17" s="25">
        <f>'Term-2'!AE17</f>
        <v>0</v>
      </c>
      <c r="N17" s="25" t="str">
        <f>'Term-2'!AF17</f>
        <v>F</v>
      </c>
      <c r="O17" s="26">
        <f t="shared" si="13"/>
        <v>2</v>
      </c>
      <c r="P17" s="38">
        <f t="shared" si="1"/>
        <v>0</v>
      </c>
      <c r="Q17" s="7">
        <f t="shared" si="2"/>
        <v>0</v>
      </c>
      <c r="R17" s="25">
        <f t="shared" si="3"/>
        <v>0</v>
      </c>
      <c r="S17" s="7" t="str">
        <f t="shared" si="4"/>
        <v/>
      </c>
      <c r="T17" s="7" t="str">
        <f t="shared" si="5"/>
        <v>F</v>
      </c>
      <c r="U17" s="5" t="str">
        <f t="shared" si="6"/>
        <v>F</v>
      </c>
      <c r="V17" s="38">
        <f>IF(AND(P17="",'tebulation-1'!P17=""),"",IF(P17="",0,P17)+IF('tebulation-1'!P17="",0,'tebulation-1'!P17))</f>
        <v>12</v>
      </c>
      <c r="W17" s="7">
        <f>'tebulation-1'!Q17+'tebulation-2'!Q17</f>
        <v>29</v>
      </c>
      <c r="X17" s="25">
        <f t="shared" si="0"/>
        <v>2.42</v>
      </c>
      <c r="Y17" s="7" t="str">
        <f t="shared" si="7"/>
        <v/>
      </c>
      <c r="Z17" s="7" t="str">
        <f t="shared" si="8"/>
        <v>C</v>
      </c>
      <c r="AA17" s="5" t="str">
        <f t="shared" si="9"/>
        <v>C</v>
      </c>
    </row>
    <row r="18" spans="1:27">
      <c r="A18" s="24">
        <v>15</v>
      </c>
      <c r="B18" s="21">
        <f>IF(StudentList!B16="","",StudentList!B16)</f>
        <v>140931015</v>
      </c>
      <c r="C18" s="33" t="str">
        <f>IF(StudentList!C16="","",StudentList!C16)</f>
        <v>aaa</v>
      </c>
      <c r="D18" s="25">
        <f>'Term-2'!G18</f>
        <v>0</v>
      </c>
      <c r="E18" s="5" t="str">
        <f>'Term-2'!H18</f>
        <v>F</v>
      </c>
      <c r="F18" s="26">
        <f t="shared" si="10"/>
        <v>4</v>
      </c>
      <c r="G18" s="25">
        <f>'Term-2'!O18</f>
        <v>0</v>
      </c>
      <c r="H18" s="25" t="str">
        <f>'Term-2'!P18</f>
        <v>F</v>
      </c>
      <c r="I18" s="26">
        <f t="shared" si="11"/>
        <v>3</v>
      </c>
      <c r="J18" s="25">
        <f>'Term-2'!W18</f>
        <v>0</v>
      </c>
      <c r="K18" s="25" t="str">
        <f>'Term-2'!X18</f>
        <v>F</v>
      </c>
      <c r="L18" s="26">
        <f t="shared" si="12"/>
        <v>4</v>
      </c>
      <c r="M18" s="25">
        <f>'Term-2'!AE18</f>
        <v>0</v>
      </c>
      <c r="N18" s="25" t="str">
        <f>'Term-2'!AF18</f>
        <v>F</v>
      </c>
      <c r="O18" s="26">
        <f t="shared" si="13"/>
        <v>2</v>
      </c>
      <c r="P18" s="38">
        <f t="shared" si="1"/>
        <v>0</v>
      </c>
      <c r="Q18" s="7">
        <f t="shared" si="2"/>
        <v>0</v>
      </c>
      <c r="R18" s="25">
        <f t="shared" si="3"/>
        <v>0</v>
      </c>
      <c r="S18" s="7" t="str">
        <f t="shared" si="4"/>
        <v/>
      </c>
      <c r="T18" s="7" t="str">
        <f t="shared" si="5"/>
        <v>F</v>
      </c>
      <c r="U18" s="5" t="str">
        <f t="shared" si="6"/>
        <v>F</v>
      </c>
      <c r="V18" s="38">
        <f>IF(AND(P18="",'tebulation-1'!P18=""),"",IF(P18="",0,P18)+IF('tebulation-1'!P18="",0,'tebulation-1'!P18))</f>
        <v>3</v>
      </c>
      <c r="W18" s="7">
        <f>'tebulation-1'!Q18+'tebulation-2'!Q18</f>
        <v>12</v>
      </c>
      <c r="X18" s="25">
        <f t="shared" si="0"/>
        <v>4</v>
      </c>
      <c r="Y18" s="7" t="str">
        <f t="shared" si="7"/>
        <v>A+</v>
      </c>
      <c r="Z18" s="7" t="str">
        <f t="shared" si="8"/>
        <v/>
      </c>
      <c r="AA18" s="5" t="str">
        <f t="shared" si="9"/>
        <v>A+</v>
      </c>
    </row>
    <row r="19" spans="1:27">
      <c r="A19" s="24">
        <v>16</v>
      </c>
      <c r="B19" s="21">
        <f>IF(StudentList!B17="","",StudentList!B17)</f>
        <v>140931016</v>
      </c>
      <c r="C19" s="33" t="str">
        <f>IF(StudentList!C17="","",StudentList!C17)</f>
        <v>aaa</v>
      </c>
      <c r="D19" s="25">
        <f>'Term-2'!G19</f>
        <v>0</v>
      </c>
      <c r="E19" s="5" t="str">
        <f>'Term-2'!H19</f>
        <v>F</v>
      </c>
      <c r="F19" s="26">
        <f t="shared" si="10"/>
        <v>4</v>
      </c>
      <c r="G19" s="25">
        <f>'Term-2'!O19</f>
        <v>0</v>
      </c>
      <c r="H19" s="25" t="str">
        <f>'Term-2'!P19</f>
        <v>F</v>
      </c>
      <c r="I19" s="26">
        <f t="shared" si="11"/>
        <v>3</v>
      </c>
      <c r="J19" s="25">
        <f>'Term-2'!W19</f>
        <v>0</v>
      </c>
      <c r="K19" s="25" t="str">
        <f>'Term-2'!X19</f>
        <v>F</v>
      </c>
      <c r="L19" s="26">
        <f t="shared" si="12"/>
        <v>4</v>
      </c>
      <c r="M19" s="25">
        <f>'Term-2'!AE19</f>
        <v>0</v>
      </c>
      <c r="N19" s="25" t="str">
        <f>'Term-2'!AF19</f>
        <v>F</v>
      </c>
      <c r="O19" s="26">
        <f t="shared" si="13"/>
        <v>2</v>
      </c>
      <c r="P19" s="38">
        <f t="shared" si="1"/>
        <v>0</v>
      </c>
      <c r="Q19" s="7">
        <f t="shared" si="2"/>
        <v>0</v>
      </c>
      <c r="R19" s="25">
        <f t="shared" si="3"/>
        <v>0</v>
      </c>
      <c r="S19" s="7" t="str">
        <f t="shared" si="4"/>
        <v/>
      </c>
      <c r="T19" s="7" t="str">
        <f t="shared" si="5"/>
        <v>F</v>
      </c>
      <c r="U19" s="5" t="str">
        <f t="shared" si="6"/>
        <v>F</v>
      </c>
      <c r="V19" s="38">
        <f>IF(AND(P19="",'tebulation-1'!P19=""),"",IF(P19="",0,P19)+IF('tebulation-1'!P19="",0,'tebulation-1'!P19))</f>
        <v>12</v>
      </c>
      <c r="W19" s="7">
        <f>'tebulation-1'!Q19+'tebulation-2'!Q19</f>
        <v>35.75</v>
      </c>
      <c r="X19" s="25">
        <f t="shared" si="0"/>
        <v>2.98</v>
      </c>
      <c r="Y19" s="7" t="str">
        <f t="shared" si="7"/>
        <v/>
      </c>
      <c r="Z19" s="7" t="str">
        <f t="shared" si="8"/>
        <v>B-</v>
      </c>
      <c r="AA19" s="5" t="str">
        <f t="shared" si="9"/>
        <v>B-</v>
      </c>
    </row>
    <row r="20" spans="1:27">
      <c r="A20" s="24">
        <v>17</v>
      </c>
      <c r="B20" s="21">
        <f>IF(StudentList!B18="","",StudentList!B18)</f>
        <v>140931017</v>
      </c>
      <c r="C20" s="33" t="str">
        <f>IF(StudentList!C18="","",StudentList!C18)</f>
        <v>aaa</v>
      </c>
      <c r="D20" s="25">
        <f>'Term-2'!G20</f>
        <v>0</v>
      </c>
      <c r="E20" s="5" t="str">
        <f>'Term-2'!H20</f>
        <v>F</v>
      </c>
      <c r="F20" s="26">
        <f t="shared" si="10"/>
        <v>4</v>
      </c>
      <c r="G20" s="25">
        <f>'Term-2'!O20</f>
        <v>0</v>
      </c>
      <c r="H20" s="25" t="str">
        <f>'Term-2'!P20</f>
        <v>F</v>
      </c>
      <c r="I20" s="26">
        <f t="shared" si="11"/>
        <v>3</v>
      </c>
      <c r="J20" s="25">
        <f>'Term-2'!W20</f>
        <v>0</v>
      </c>
      <c r="K20" s="25" t="str">
        <f>'Term-2'!X20</f>
        <v>F</v>
      </c>
      <c r="L20" s="26">
        <f t="shared" si="12"/>
        <v>4</v>
      </c>
      <c r="M20" s="25">
        <f>'Term-2'!AE20</f>
        <v>0</v>
      </c>
      <c r="N20" s="25" t="str">
        <f>'Term-2'!AF20</f>
        <v>F</v>
      </c>
      <c r="O20" s="26">
        <f t="shared" si="13"/>
        <v>2</v>
      </c>
      <c r="P20" s="38">
        <f t="shared" si="1"/>
        <v>0</v>
      </c>
      <c r="Q20" s="7">
        <f t="shared" si="2"/>
        <v>0</v>
      </c>
      <c r="R20" s="25">
        <f t="shared" si="3"/>
        <v>0</v>
      </c>
      <c r="S20" s="7" t="str">
        <f t="shared" si="4"/>
        <v/>
      </c>
      <c r="T20" s="7" t="str">
        <f t="shared" si="5"/>
        <v>F</v>
      </c>
      <c r="U20" s="5" t="str">
        <f t="shared" si="6"/>
        <v>F</v>
      </c>
      <c r="V20" s="38">
        <f>IF(AND(P20="",'tebulation-1'!P20=""),"",IF(P20="",0,P20)+IF('tebulation-1'!P20="",0,'tebulation-1'!P20))</f>
        <v>12</v>
      </c>
      <c r="W20" s="7">
        <f>'tebulation-1'!Q20+'tebulation-2'!Q20</f>
        <v>41</v>
      </c>
      <c r="X20" s="25">
        <f t="shared" si="0"/>
        <v>3.42</v>
      </c>
      <c r="Y20" s="7" t="str">
        <f t="shared" si="7"/>
        <v>B+</v>
      </c>
      <c r="Z20" s="7" t="str">
        <f t="shared" si="8"/>
        <v/>
      </c>
      <c r="AA20" s="5" t="str">
        <f t="shared" si="9"/>
        <v>B+</v>
      </c>
    </row>
    <row r="21" spans="1:27">
      <c r="A21" s="24">
        <v>18</v>
      </c>
      <c r="B21" s="21">
        <f>IF(StudentList!B19="","",StudentList!B19)</f>
        <v>140931018</v>
      </c>
      <c r="C21" s="33" t="str">
        <f>IF(StudentList!C19="","",StudentList!C19)</f>
        <v>aaa</v>
      </c>
      <c r="D21" s="25">
        <f>'Term-2'!G21</f>
        <v>0</v>
      </c>
      <c r="E21" s="5" t="str">
        <f>'Term-2'!H21</f>
        <v>F</v>
      </c>
      <c r="F21" s="26">
        <f t="shared" si="10"/>
        <v>4</v>
      </c>
      <c r="G21" s="25">
        <f>'Term-2'!O21</f>
        <v>0</v>
      </c>
      <c r="H21" s="25" t="str">
        <f>'Term-2'!P21</f>
        <v>F</v>
      </c>
      <c r="I21" s="26">
        <f t="shared" si="11"/>
        <v>3</v>
      </c>
      <c r="J21" s="25">
        <f>'Term-2'!W21</f>
        <v>0</v>
      </c>
      <c r="K21" s="25" t="str">
        <f>'Term-2'!X21</f>
        <v>F</v>
      </c>
      <c r="L21" s="26">
        <f t="shared" si="12"/>
        <v>4</v>
      </c>
      <c r="M21" s="25">
        <f>'Term-2'!AE21</f>
        <v>0</v>
      </c>
      <c r="N21" s="25" t="str">
        <f>'Term-2'!AF21</f>
        <v>F</v>
      </c>
      <c r="O21" s="26">
        <f t="shared" si="13"/>
        <v>2</v>
      </c>
      <c r="P21" s="38">
        <f t="shared" si="1"/>
        <v>0</v>
      </c>
      <c r="Q21" s="7">
        <f t="shared" si="2"/>
        <v>0</v>
      </c>
      <c r="R21" s="25">
        <f t="shared" si="3"/>
        <v>0</v>
      </c>
      <c r="S21" s="7" t="str">
        <f t="shared" si="4"/>
        <v/>
      </c>
      <c r="T21" s="7" t="str">
        <f t="shared" si="5"/>
        <v>F</v>
      </c>
      <c r="U21" s="5" t="str">
        <f t="shared" si="6"/>
        <v>F</v>
      </c>
      <c r="V21" s="38">
        <f>IF(AND(P21="",'tebulation-1'!P21=""),"",IF(P21="",0,P21)+IF('tebulation-1'!P21="",0,'tebulation-1'!P21))</f>
        <v>12</v>
      </c>
      <c r="W21" s="7">
        <f>'tebulation-1'!Q21+'tebulation-2'!Q21</f>
        <v>45</v>
      </c>
      <c r="X21" s="25">
        <f t="shared" si="0"/>
        <v>3.75</v>
      </c>
      <c r="Y21" s="7" t="str">
        <f t="shared" si="7"/>
        <v>A</v>
      </c>
      <c r="Z21" s="7" t="str">
        <f t="shared" si="8"/>
        <v/>
      </c>
      <c r="AA21" s="5" t="str">
        <f t="shared" si="9"/>
        <v>A</v>
      </c>
    </row>
    <row r="22" spans="1:27">
      <c r="A22" s="24">
        <v>19</v>
      </c>
      <c r="B22" s="21">
        <f>IF(StudentList!B20="","",StudentList!B20)</f>
        <v>140931019</v>
      </c>
      <c r="C22" s="33" t="str">
        <f>IF(StudentList!C20="","",StudentList!C20)</f>
        <v>aaa</v>
      </c>
      <c r="D22" s="25">
        <f>'Term-2'!G22</f>
        <v>0</v>
      </c>
      <c r="E22" s="5" t="str">
        <f>'Term-2'!H22</f>
        <v>F</v>
      </c>
      <c r="F22" s="26">
        <f t="shared" si="10"/>
        <v>4</v>
      </c>
      <c r="G22" s="25">
        <f>'Term-2'!O22</f>
        <v>0</v>
      </c>
      <c r="H22" s="25" t="str">
        <f>'Term-2'!P22</f>
        <v>F</v>
      </c>
      <c r="I22" s="26">
        <f t="shared" si="11"/>
        <v>3</v>
      </c>
      <c r="J22" s="25">
        <f>'Term-2'!W22</f>
        <v>0</v>
      </c>
      <c r="K22" s="25" t="str">
        <f>'Term-2'!X22</f>
        <v>F</v>
      </c>
      <c r="L22" s="26">
        <f t="shared" si="12"/>
        <v>4</v>
      </c>
      <c r="M22" s="25">
        <f>'Term-2'!AE22</f>
        <v>0</v>
      </c>
      <c r="N22" s="25" t="str">
        <f>'Term-2'!AF22</f>
        <v>F</v>
      </c>
      <c r="O22" s="26">
        <f t="shared" si="13"/>
        <v>2</v>
      </c>
      <c r="P22" s="38">
        <f t="shared" si="1"/>
        <v>0</v>
      </c>
      <c r="Q22" s="7">
        <f t="shared" si="2"/>
        <v>0</v>
      </c>
      <c r="R22" s="25">
        <f t="shared" si="3"/>
        <v>0</v>
      </c>
      <c r="S22" s="7" t="str">
        <f t="shared" si="4"/>
        <v/>
      </c>
      <c r="T22" s="7" t="str">
        <f t="shared" si="5"/>
        <v>F</v>
      </c>
      <c r="U22" s="5" t="str">
        <f t="shared" si="6"/>
        <v>F</v>
      </c>
      <c r="V22" s="38">
        <f>IF(AND(P22="",'tebulation-1'!P22=""),"",IF(P22="",0,P22)+IF('tebulation-1'!P22="",0,'tebulation-1'!P22))</f>
        <v>12</v>
      </c>
      <c r="W22" s="7">
        <f>'tebulation-1'!Q22+'tebulation-2'!Q22</f>
        <v>41.75</v>
      </c>
      <c r="X22" s="25">
        <f t="shared" si="0"/>
        <v>3.48</v>
      </c>
      <c r="Y22" s="7" t="str">
        <f t="shared" si="7"/>
        <v>B+</v>
      </c>
      <c r="Z22" s="7" t="str">
        <f t="shared" si="8"/>
        <v/>
      </c>
      <c r="AA22" s="5" t="str">
        <f t="shared" si="9"/>
        <v>B+</v>
      </c>
    </row>
    <row r="23" spans="1:27">
      <c r="A23" s="24">
        <v>20</v>
      </c>
      <c r="B23" s="21">
        <f>IF(StudentList!B21="","",StudentList!B21)</f>
        <v>140931020</v>
      </c>
      <c r="C23" s="33" t="str">
        <f>IF(StudentList!C21="","",StudentList!C21)</f>
        <v>aaa</v>
      </c>
      <c r="D23" s="25">
        <f>'Term-2'!G23</f>
        <v>0</v>
      </c>
      <c r="E23" s="5" t="str">
        <f>'Term-2'!H23</f>
        <v>F</v>
      </c>
      <c r="F23" s="26">
        <f t="shared" si="10"/>
        <v>4</v>
      </c>
      <c r="G23" s="25">
        <f>'Term-2'!O23</f>
        <v>0</v>
      </c>
      <c r="H23" s="25" t="str">
        <f>'Term-2'!P23</f>
        <v>F</v>
      </c>
      <c r="I23" s="26">
        <f t="shared" si="11"/>
        <v>3</v>
      </c>
      <c r="J23" s="25">
        <f>'Term-2'!W23</f>
        <v>0</v>
      </c>
      <c r="K23" s="25" t="str">
        <f>'Term-2'!X23</f>
        <v>F</v>
      </c>
      <c r="L23" s="26">
        <f t="shared" si="12"/>
        <v>4</v>
      </c>
      <c r="M23" s="25">
        <f>'Term-2'!AE23</f>
        <v>0</v>
      </c>
      <c r="N23" s="25" t="str">
        <f>'Term-2'!AF23</f>
        <v>F</v>
      </c>
      <c r="O23" s="26">
        <f t="shared" si="13"/>
        <v>2</v>
      </c>
      <c r="P23" s="38">
        <f t="shared" si="1"/>
        <v>0</v>
      </c>
      <c r="Q23" s="7">
        <f t="shared" si="2"/>
        <v>0</v>
      </c>
      <c r="R23" s="25">
        <f t="shared" si="3"/>
        <v>0</v>
      </c>
      <c r="S23" s="7" t="str">
        <f t="shared" si="4"/>
        <v/>
      </c>
      <c r="T23" s="7" t="str">
        <f t="shared" si="5"/>
        <v>F</v>
      </c>
      <c r="U23" s="5" t="str">
        <f t="shared" si="6"/>
        <v>F</v>
      </c>
      <c r="V23" s="38">
        <f>IF(AND(P23="",'tebulation-1'!P23=""),"",IF(P23="",0,P23)+IF('tebulation-1'!P23="",0,'tebulation-1'!P23))</f>
        <v>12</v>
      </c>
      <c r="W23" s="7">
        <f>'tebulation-1'!Q23+'tebulation-2'!Q23</f>
        <v>43.25</v>
      </c>
      <c r="X23" s="25">
        <f t="shared" si="0"/>
        <v>3.6</v>
      </c>
      <c r="Y23" s="7" t="str">
        <f t="shared" si="7"/>
        <v>A-</v>
      </c>
      <c r="Z23" s="7" t="str">
        <f t="shared" si="8"/>
        <v/>
      </c>
      <c r="AA23" s="5" t="str">
        <f t="shared" si="9"/>
        <v>A-</v>
      </c>
    </row>
    <row r="24" spans="1:27">
      <c r="A24" s="24">
        <v>21</v>
      </c>
      <c r="B24" s="21">
        <f>IF(StudentList!B22="","",StudentList!B22)</f>
        <v>140931021</v>
      </c>
      <c r="C24" s="33" t="str">
        <f>IF(StudentList!C22="","",StudentList!C22)</f>
        <v>aaa</v>
      </c>
      <c r="D24" s="25">
        <f>'Term-2'!G24</f>
        <v>0</v>
      </c>
      <c r="E24" s="5" t="str">
        <f>'Term-2'!H24</f>
        <v>F</v>
      </c>
      <c r="F24" s="26">
        <f t="shared" si="10"/>
        <v>4</v>
      </c>
      <c r="G24" s="25">
        <f>'Term-2'!O24</f>
        <v>0</v>
      </c>
      <c r="H24" s="25" t="str">
        <f>'Term-2'!P24</f>
        <v>F</v>
      </c>
      <c r="I24" s="26">
        <f t="shared" si="11"/>
        <v>3</v>
      </c>
      <c r="J24" s="25">
        <f>'Term-2'!W24</f>
        <v>0</v>
      </c>
      <c r="K24" s="25" t="str">
        <f>'Term-2'!X24</f>
        <v>F</v>
      </c>
      <c r="L24" s="26">
        <f t="shared" si="12"/>
        <v>4</v>
      </c>
      <c r="M24" s="25">
        <f>'Term-2'!AE24</f>
        <v>0</v>
      </c>
      <c r="N24" s="25" t="str">
        <f>'Term-2'!AF24</f>
        <v>F</v>
      </c>
      <c r="O24" s="26">
        <f t="shared" si="13"/>
        <v>2</v>
      </c>
      <c r="P24" s="38">
        <f t="shared" si="1"/>
        <v>0</v>
      </c>
      <c r="Q24" s="7">
        <f t="shared" si="2"/>
        <v>0</v>
      </c>
      <c r="R24" s="25">
        <f t="shared" si="3"/>
        <v>0</v>
      </c>
      <c r="S24" s="7" t="str">
        <f t="shared" si="4"/>
        <v/>
      </c>
      <c r="T24" s="7" t="str">
        <f t="shared" si="5"/>
        <v>F</v>
      </c>
      <c r="U24" s="5" t="str">
        <f t="shared" si="6"/>
        <v>F</v>
      </c>
      <c r="V24" s="38">
        <f>IF(AND(P24="",'tebulation-1'!P24=""),"",IF(P24="",0,P24)+IF('tebulation-1'!P24="",0,'tebulation-1'!P24))</f>
        <v>0</v>
      </c>
      <c r="W24" s="7">
        <f>'tebulation-1'!Q24+'tebulation-2'!Q24</f>
        <v>0</v>
      </c>
      <c r="X24" s="25">
        <f t="shared" si="0"/>
        <v>0</v>
      </c>
      <c r="Y24" s="7" t="str">
        <f t="shared" si="7"/>
        <v/>
      </c>
      <c r="Z24" s="7" t="str">
        <f t="shared" si="8"/>
        <v>F</v>
      </c>
      <c r="AA24" s="5" t="str">
        <f t="shared" si="9"/>
        <v>F</v>
      </c>
    </row>
    <row r="25" spans="1:27">
      <c r="A25" s="24">
        <v>22</v>
      </c>
      <c r="B25" s="21">
        <f>IF(StudentList!B23="","",StudentList!B23)</f>
        <v>140931022</v>
      </c>
      <c r="C25" s="33" t="str">
        <f>IF(StudentList!C23="","",StudentList!C23)</f>
        <v>aaa</v>
      </c>
      <c r="D25" s="25">
        <f>'Term-2'!G25</f>
        <v>0</v>
      </c>
      <c r="E25" s="5" t="str">
        <f>'Term-2'!H25</f>
        <v>F</v>
      </c>
      <c r="F25" s="26">
        <f t="shared" si="10"/>
        <v>4</v>
      </c>
      <c r="G25" s="25">
        <f>'Term-2'!O25</f>
        <v>0</v>
      </c>
      <c r="H25" s="25" t="str">
        <f>'Term-2'!P25</f>
        <v>F</v>
      </c>
      <c r="I25" s="26">
        <f t="shared" si="11"/>
        <v>3</v>
      </c>
      <c r="J25" s="25">
        <f>'Term-2'!W25</f>
        <v>0</v>
      </c>
      <c r="K25" s="25" t="str">
        <f>'Term-2'!X25</f>
        <v>F</v>
      </c>
      <c r="L25" s="26">
        <f t="shared" si="12"/>
        <v>4</v>
      </c>
      <c r="M25" s="25">
        <f>'Term-2'!AE25</f>
        <v>0</v>
      </c>
      <c r="N25" s="25" t="str">
        <f>'Term-2'!AF25</f>
        <v>F</v>
      </c>
      <c r="O25" s="26">
        <f t="shared" si="13"/>
        <v>2</v>
      </c>
      <c r="P25" s="38">
        <f t="shared" si="1"/>
        <v>0</v>
      </c>
      <c r="Q25" s="7">
        <f t="shared" si="2"/>
        <v>0</v>
      </c>
      <c r="R25" s="25">
        <f t="shared" si="3"/>
        <v>0</v>
      </c>
      <c r="S25" s="7" t="str">
        <f t="shared" si="4"/>
        <v/>
      </c>
      <c r="T25" s="7" t="str">
        <f t="shared" si="5"/>
        <v>F</v>
      </c>
      <c r="U25" s="5" t="str">
        <f t="shared" si="6"/>
        <v>F</v>
      </c>
      <c r="V25" s="38">
        <f>IF(AND(P25="",'tebulation-1'!P25=""),"",IF(P25="",0,P25)+IF('tebulation-1'!P25="",0,'tebulation-1'!P25))</f>
        <v>12</v>
      </c>
      <c r="W25" s="7">
        <f>'tebulation-1'!Q25+'tebulation-2'!Q25</f>
        <v>30.5</v>
      </c>
      <c r="X25" s="25">
        <f t="shared" si="0"/>
        <v>2.54</v>
      </c>
      <c r="Y25" s="7" t="str">
        <f t="shared" si="7"/>
        <v/>
      </c>
      <c r="Z25" s="7" t="str">
        <f t="shared" si="8"/>
        <v>C+</v>
      </c>
      <c r="AA25" s="5" t="str">
        <f t="shared" si="9"/>
        <v>C+</v>
      </c>
    </row>
    <row r="26" spans="1:27">
      <c r="A26" s="24">
        <v>23</v>
      </c>
      <c r="B26" s="21">
        <f>IF(StudentList!B24="","",StudentList!B24)</f>
        <v>140931023</v>
      </c>
      <c r="C26" s="33" t="str">
        <f>IF(StudentList!C24="","",StudentList!C24)</f>
        <v>aaa</v>
      </c>
      <c r="D26" s="25">
        <f>'Term-2'!G26</f>
        <v>0</v>
      </c>
      <c r="E26" s="5" t="str">
        <f>'Term-2'!H26</f>
        <v>F</v>
      </c>
      <c r="F26" s="26">
        <f t="shared" si="10"/>
        <v>4</v>
      </c>
      <c r="G26" s="25">
        <f>'Term-2'!O26</f>
        <v>0</v>
      </c>
      <c r="H26" s="25" t="str">
        <f>'Term-2'!P26</f>
        <v>F</v>
      </c>
      <c r="I26" s="26">
        <f t="shared" si="11"/>
        <v>3</v>
      </c>
      <c r="J26" s="25">
        <f>'Term-2'!W26</f>
        <v>0</v>
      </c>
      <c r="K26" s="25" t="str">
        <f>'Term-2'!X26</f>
        <v>F</v>
      </c>
      <c r="L26" s="26">
        <f t="shared" si="12"/>
        <v>4</v>
      </c>
      <c r="M26" s="25">
        <f>'Term-2'!AE26</f>
        <v>0</v>
      </c>
      <c r="N26" s="25" t="str">
        <f>'Term-2'!AF26</f>
        <v>F</v>
      </c>
      <c r="O26" s="26">
        <f t="shared" si="13"/>
        <v>2</v>
      </c>
      <c r="P26" s="38">
        <f t="shared" si="1"/>
        <v>0</v>
      </c>
      <c r="Q26" s="7">
        <f t="shared" si="2"/>
        <v>0</v>
      </c>
      <c r="R26" s="25">
        <f t="shared" si="3"/>
        <v>0</v>
      </c>
      <c r="S26" s="7" t="str">
        <f t="shared" si="4"/>
        <v/>
      </c>
      <c r="T26" s="7" t="str">
        <f t="shared" si="5"/>
        <v>F</v>
      </c>
      <c r="U26" s="5" t="str">
        <f t="shared" si="6"/>
        <v>F</v>
      </c>
      <c r="V26" s="38">
        <f>IF(AND(P26="",'tebulation-1'!P26=""),"",IF(P26="",0,P26)+IF('tebulation-1'!P26="",0,'tebulation-1'!P26))</f>
        <v>10</v>
      </c>
      <c r="W26" s="7">
        <f>'tebulation-1'!Q26+'tebulation-2'!Q26</f>
        <v>35.25</v>
      </c>
      <c r="X26" s="25">
        <f t="shared" si="0"/>
        <v>3.53</v>
      </c>
      <c r="Y26" s="7" t="str">
        <f t="shared" si="7"/>
        <v>A-</v>
      </c>
      <c r="Z26" s="7" t="str">
        <f t="shared" si="8"/>
        <v/>
      </c>
      <c r="AA26" s="5" t="str">
        <f t="shared" si="9"/>
        <v>A-</v>
      </c>
    </row>
    <row r="27" spans="1:27">
      <c r="A27" s="24">
        <v>24</v>
      </c>
      <c r="B27" s="21">
        <f>IF(StudentList!B25="","",StudentList!B25)</f>
        <v>140931024</v>
      </c>
      <c r="C27" s="33" t="str">
        <f>IF(StudentList!C25="","",StudentList!C25)</f>
        <v>aaa</v>
      </c>
      <c r="D27" s="25">
        <f>'Term-2'!G27</f>
        <v>0</v>
      </c>
      <c r="E27" s="5" t="str">
        <f>'Term-2'!H27</f>
        <v>F</v>
      </c>
      <c r="F27" s="26">
        <f t="shared" si="10"/>
        <v>4</v>
      </c>
      <c r="G27" s="25">
        <f>'Term-2'!O27</f>
        <v>0</v>
      </c>
      <c r="H27" s="25" t="str">
        <f>'Term-2'!P27</f>
        <v>F</v>
      </c>
      <c r="I27" s="26">
        <f t="shared" si="11"/>
        <v>3</v>
      </c>
      <c r="J27" s="25">
        <f>'Term-2'!W27</f>
        <v>0</v>
      </c>
      <c r="K27" s="25" t="str">
        <f>'Term-2'!X27</f>
        <v>F</v>
      </c>
      <c r="L27" s="26">
        <f t="shared" si="12"/>
        <v>4</v>
      </c>
      <c r="M27" s="25">
        <f>'Term-2'!AE27</f>
        <v>0</v>
      </c>
      <c r="N27" s="25" t="str">
        <f>'Term-2'!AF27</f>
        <v>F</v>
      </c>
      <c r="O27" s="26">
        <f t="shared" si="13"/>
        <v>2</v>
      </c>
      <c r="P27" s="38">
        <f t="shared" si="1"/>
        <v>0</v>
      </c>
      <c r="Q27" s="7">
        <f t="shared" si="2"/>
        <v>0</v>
      </c>
      <c r="R27" s="25">
        <f t="shared" si="3"/>
        <v>0</v>
      </c>
      <c r="S27" s="7" t="str">
        <f t="shared" si="4"/>
        <v/>
      </c>
      <c r="T27" s="7" t="str">
        <f t="shared" si="5"/>
        <v>F</v>
      </c>
      <c r="U27" s="5" t="str">
        <f t="shared" si="6"/>
        <v>F</v>
      </c>
      <c r="V27" s="38">
        <f>IF(AND(P27="",'tebulation-1'!P27=""),"",IF(P27="",0,P27)+IF('tebulation-1'!P27="",0,'tebulation-1'!P27))</f>
        <v>12</v>
      </c>
      <c r="W27" s="7">
        <f>'tebulation-1'!Q27+'tebulation-2'!Q27</f>
        <v>45.75</v>
      </c>
      <c r="X27" s="25">
        <f t="shared" si="0"/>
        <v>3.81</v>
      </c>
      <c r="Y27" s="7" t="str">
        <f t="shared" si="7"/>
        <v>A</v>
      </c>
      <c r="Z27" s="7" t="str">
        <f t="shared" si="8"/>
        <v/>
      </c>
      <c r="AA27" s="5" t="str">
        <f t="shared" si="9"/>
        <v>A</v>
      </c>
    </row>
    <row r="28" spans="1:27">
      <c r="A28" s="24">
        <v>25</v>
      </c>
      <c r="B28" s="21">
        <f>IF(StudentList!B26="","",StudentList!B26)</f>
        <v>140931025</v>
      </c>
      <c r="C28" s="33" t="str">
        <f>IF(StudentList!C26="","",StudentList!C26)</f>
        <v>aaa</v>
      </c>
      <c r="D28" s="25">
        <f>'Term-2'!G28</f>
        <v>0</v>
      </c>
      <c r="E28" s="5" t="str">
        <f>'Term-2'!H28</f>
        <v>F</v>
      </c>
      <c r="F28" s="26">
        <f t="shared" si="10"/>
        <v>4</v>
      </c>
      <c r="G28" s="25">
        <f>'Term-2'!O28</f>
        <v>0</v>
      </c>
      <c r="H28" s="25" t="str">
        <f>'Term-2'!P28</f>
        <v>F</v>
      </c>
      <c r="I28" s="26">
        <f t="shared" si="11"/>
        <v>3</v>
      </c>
      <c r="J28" s="25">
        <f>'Term-2'!W28</f>
        <v>0</v>
      </c>
      <c r="K28" s="25" t="str">
        <f>'Term-2'!X28</f>
        <v>F</v>
      </c>
      <c r="L28" s="26">
        <f t="shared" si="12"/>
        <v>4</v>
      </c>
      <c r="M28" s="25">
        <f>'Term-2'!AE28</f>
        <v>0</v>
      </c>
      <c r="N28" s="25" t="str">
        <f>'Term-2'!AF28</f>
        <v>F</v>
      </c>
      <c r="O28" s="26">
        <f t="shared" si="13"/>
        <v>2</v>
      </c>
      <c r="P28" s="38">
        <f t="shared" si="1"/>
        <v>0</v>
      </c>
      <c r="Q28" s="7">
        <f t="shared" si="2"/>
        <v>0</v>
      </c>
      <c r="R28" s="25">
        <f t="shared" si="3"/>
        <v>0</v>
      </c>
      <c r="S28" s="7" t="str">
        <f t="shared" si="4"/>
        <v/>
      </c>
      <c r="T28" s="7" t="str">
        <f t="shared" si="5"/>
        <v>F</v>
      </c>
      <c r="U28" s="5" t="str">
        <f t="shared" si="6"/>
        <v>F</v>
      </c>
      <c r="V28" s="38">
        <f>IF(AND(P28="",'tebulation-1'!P28=""),"",IF(P28="",0,P28)+IF('tebulation-1'!P28="",0,'tebulation-1'!P28))</f>
        <v>12</v>
      </c>
      <c r="W28" s="7">
        <f>'tebulation-1'!Q28+'tebulation-2'!Q28</f>
        <v>45.5</v>
      </c>
      <c r="X28" s="25">
        <f t="shared" si="0"/>
        <v>3.79</v>
      </c>
      <c r="Y28" s="7" t="str">
        <f t="shared" si="7"/>
        <v>A</v>
      </c>
      <c r="Z28" s="7" t="str">
        <f t="shared" si="8"/>
        <v/>
      </c>
      <c r="AA28" s="5" t="str">
        <f t="shared" si="9"/>
        <v>A</v>
      </c>
    </row>
    <row r="29" spans="1:27">
      <c r="A29" s="24">
        <v>26</v>
      </c>
      <c r="B29" s="21">
        <f>IF(StudentList!B27="","",StudentList!B27)</f>
        <v>140931026</v>
      </c>
      <c r="C29" s="33" t="str">
        <f>IF(StudentList!C27="","",StudentList!C27)</f>
        <v>aaa</v>
      </c>
      <c r="D29" s="25">
        <f>'Term-2'!G29</f>
        <v>0</v>
      </c>
      <c r="E29" s="5" t="str">
        <f>'Term-2'!H29</f>
        <v>F</v>
      </c>
      <c r="F29" s="26">
        <f t="shared" si="10"/>
        <v>4</v>
      </c>
      <c r="G29" s="25">
        <f>'Term-2'!O29</f>
        <v>0</v>
      </c>
      <c r="H29" s="25" t="str">
        <f>'Term-2'!P29</f>
        <v>F</v>
      </c>
      <c r="I29" s="26">
        <f t="shared" si="11"/>
        <v>3</v>
      </c>
      <c r="J29" s="25">
        <f>'Term-2'!W29</f>
        <v>0</v>
      </c>
      <c r="K29" s="25" t="str">
        <f>'Term-2'!X29</f>
        <v>F</v>
      </c>
      <c r="L29" s="26">
        <f t="shared" si="12"/>
        <v>4</v>
      </c>
      <c r="M29" s="25">
        <f>'Term-2'!AE29</f>
        <v>0</v>
      </c>
      <c r="N29" s="25" t="str">
        <f>'Term-2'!AF29</f>
        <v>F</v>
      </c>
      <c r="O29" s="26">
        <f t="shared" si="13"/>
        <v>2</v>
      </c>
      <c r="P29" s="38">
        <f t="shared" si="1"/>
        <v>0</v>
      </c>
      <c r="Q29" s="7">
        <f t="shared" si="2"/>
        <v>0</v>
      </c>
      <c r="R29" s="25">
        <f t="shared" si="3"/>
        <v>0</v>
      </c>
      <c r="S29" s="7" t="str">
        <f t="shared" si="4"/>
        <v/>
      </c>
      <c r="T29" s="7" t="str">
        <f t="shared" si="5"/>
        <v>F</v>
      </c>
      <c r="U29" s="5" t="str">
        <f t="shared" si="6"/>
        <v>F</v>
      </c>
      <c r="V29" s="38">
        <f>IF(AND(P29="",'tebulation-1'!P29=""),"",IF(P29="",0,P29)+IF('tebulation-1'!P29="",0,'tebulation-1'!P29))</f>
        <v>10</v>
      </c>
      <c r="W29" s="7">
        <f>'tebulation-1'!Q29+'tebulation-2'!Q29</f>
        <v>25.75</v>
      </c>
      <c r="X29" s="25">
        <f t="shared" si="0"/>
        <v>2.58</v>
      </c>
      <c r="Y29" s="7" t="str">
        <f t="shared" si="7"/>
        <v/>
      </c>
      <c r="Z29" s="7" t="str">
        <f t="shared" si="8"/>
        <v>C+</v>
      </c>
      <c r="AA29" s="5" t="str">
        <f t="shared" si="9"/>
        <v>C+</v>
      </c>
    </row>
    <row r="30" spans="1:27">
      <c r="A30" s="24">
        <v>27</v>
      </c>
      <c r="B30" s="21">
        <f>IF(StudentList!B28="","",StudentList!B28)</f>
        <v>140931027</v>
      </c>
      <c r="C30" s="33" t="str">
        <f>IF(StudentList!C28="","",StudentList!C28)</f>
        <v>aaa</v>
      </c>
      <c r="D30" s="25">
        <f>'Term-2'!G30</f>
        <v>0</v>
      </c>
      <c r="E30" s="5" t="str">
        <f>'Term-2'!H30</f>
        <v>F</v>
      </c>
      <c r="F30" s="26">
        <f t="shared" si="10"/>
        <v>4</v>
      </c>
      <c r="G30" s="25">
        <f>'Term-2'!O30</f>
        <v>0</v>
      </c>
      <c r="H30" s="25" t="str">
        <f>'Term-2'!P30</f>
        <v>F</v>
      </c>
      <c r="I30" s="26">
        <f t="shared" si="11"/>
        <v>3</v>
      </c>
      <c r="J30" s="25">
        <f>'Term-2'!W30</f>
        <v>0</v>
      </c>
      <c r="K30" s="25" t="str">
        <f>'Term-2'!X30</f>
        <v>F</v>
      </c>
      <c r="L30" s="26">
        <f t="shared" si="12"/>
        <v>4</v>
      </c>
      <c r="M30" s="25">
        <f>'Term-2'!AE30</f>
        <v>0</v>
      </c>
      <c r="N30" s="25" t="str">
        <f>'Term-2'!AF30</f>
        <v>F</v>
      </c>
      <c r="O30" s="26">
        <f t="shared" si="13"/>
        <v>2</v>
      </c>
      <c r="P30" s="38">
        <f t="shared" si="1"/>
        <v>0</v>
      </c>
      <c r="Q30" s="7">
        <f t="shared" si="2"/>
        <v>0</v>
      </c>
      <c r="R30" s="25">
        <f t="shared" si="3"/>
        <v>0</v>
      </c>
      <c r="S30" s="7" t="str">
        <f t="shared" si="4"/>
        <v/>
      </c>
      <c r="T30" s="7" t="str">
        <f t="shared" si="5"/>
        <v>F</v>
      </c>
      <c r="U30" s="5" t="str">
        <f t="shared" si="6"/>
        <v>F</v>
      </c>
      <c r="V30" s="38">
        <f>IF(AND(P30="",'tebulation-1'!P30=""),"",IF(P30="",0,P30)+IF('tebulation-1'!P30="",0,'tebulation-1'!P30))</f>
        <v>0</v>
      </c>
      <c r="W30" s="7">
        <f>'tebulation-1'!Q30+'tebulation-2'!Q30</f>
        <v>0</v>
      </c>
      <c r="X30" s="25">
        <f t="shared" si="0"/>
        <v>0</v>
      </c>
      <c r="Y30" s="7" t="str">
        <f t="shared" si="7"/>
        <v/>
      </c>
      <c r="Z30" s="7" t="str">
        <f t="shared" si="8"/>
        <v>F</v>
      </c>
      <c r="AA30" s="5" t="str">
        <f t="shared" si="9"/>
        <v>F</v>
      </c>
    </row>
    <row r="31" spans="1:27">
      <c r="A31" s="24">
        <v>28</v>
      </c>
      <c r="B31" s="21">
        <f>IF(StudentList!B29="","",StudentList!B29)</f>
        <v>140931028</v>
      </c>
      <c r="C31" s="33" t="str">
        <f>IF(StudentList!C29="","",StudentList!C29)</f>
        <v>aaa</v>
      </c>
      <c r="D31" s="25">
        <f>'Term-2'!G31</f>
        <v>0</v>
      </c>
      <c r="E31" s="5" t="str">
        <f>'Term-2'!H31</f>
        <v>F</v>
      </c>
      <c r="F31" s="26">
        <f t="shared" si="10"/>
        <v>4</v>
      </c>
      <c r="G31" s="25">
        <f>'Term-2'!O31</f>
        <v>0</v>
      </c>
      <c r="H31" s="25" t="str">
        <f>'Term-2'!P31</f>
        <v>F</v>
      </c>
      <c r="I31" s="26">
        <f t="shared" si="11"/>
        <v>3</v>
      </c>
      <c r="J31" s="25">
        <f>'Term-2'!W31</f>
        <v>0</v>
      </c>
      <c r="K31" s="25" t="str">
        <f>'Term-2'!X31</f>
        <v>F</v>
      </c>
      <c r="L31" s="26">
        <f t="shared" si="12"/>
        <v>4</v>
      </c>
      <c r="M31" s="25">
        <f>'Term-2'!AE31</f>
        <v>0</v>
      </c>
      <c r="N31" s="25" t="str">
        <f>'Term-2'!AF31</f>
        <v>F</v>
      </c>
      <c r="O31" s="26">
        <f t="shared" si="13"/>
        <v>2</v>
      </c>
      <c r="P31" s="38">
        <f t="shared" si="1"/>
        <v>0</v>
      </c>
      <c r="Q31" s="7">
        <f t="shared" si="2"/>
        <v>0</v>
      </c>
      <c r="R31" s="25">
        <f t="shared" si="3"/>
        <v>0</v>
      </c>
      <c r="S31" s="7" t="str">
        <f t="shared" si="4"/>
        <v/>
      </c>
      <c r="T31" s="7" t="str">
        <f t="shared" si="5"/>
        <v>F</v>
      </c>
      <c r="U31" s="5" t="str">
        <f t="shared" si="6"/>
        <v>F</v>
      </c>
      <c r="V31" s="38">
        <f>IF(AND(P31="",'tebulation-1'!P31=""),"",IF(P31="",0,P31)+IF('tebulation-1'!P31="",0,'tebulation-1'!P31))</f>
        <v>12</v>
      </c>
      <c r="W31" s="7">
        <f>'tebulation-1'!Q31+'tebulation-2'!Q31</f>
        <v>46</v>
      </c>
      <c r="X31" s="25">
        <f t="shared" si="0"/>
        <v>3.83</v>
      </c>
      <c r="Y31" s="7" t="str">
        <f t="shared" si="7"/>
        <v>A</v>
      </c>
      <c r="Z31" s="7" t="str">
        <f t="shared" si="8"/>
        <v/>
      </c>
      <c r="AA31" s="5" t="str">
        <f t="shared" si="9"/>
        <v>A</v>
      </c>
    </row>
    <row r="32" spans="1:27">
      <c r="A32" s="24">
        <v>29</v>
      </c>
      <c r="B32" s="21">
        <f>IF(StudentList!B30="","",StudentList!B30)</f>
        <v>140931029</v>
      </c>
      <c r="C32" s="33" t="str">
        <f>IF(StudentList!C30="","",StudentList!C30)</f>
        <v>aaa</v>
      </c>
      <c r="D32" s="25">
        <f>'Term-2'!G32</f>
        <v>0</v>
      </c>
      <c r="E32" s="5" t="str">
        <f>'Term-2'!H32</f>
        <v>F</v>
      </c>
      <c r="F32" s="26">
        <f t="shared" si="10"/>
        <v>4</v>
      </c>
      <c r="G32" s="25">
        <f>'Term-2'!O32</f>
        <v>0</v>
      </c>
      <c r="H32" s="25" t="str">
        <f>'Term-2'!P32</f>
        <v>F</v>
      </c>
      <c r="I32" s="26">
        <f t="shared" si="11"/>
        <v>3</v>
      </c>
      <c r="J32" s="25">
        <f>'Term-2'!W32</f>
        <v>0</v>
      </c>
      <c r="K32" s="25" t="str">
        <f>'Term-2'!X32</f>
        <v>F</v>
      </c>
      <c r="L32" s="26">
        <f t="shared" si="12"/>
        <v>4</v>
      </c>
      <c r="M32" s="25">
        <f>'Term-2'!AE32</f>
        <v>0</v>
      </c>
      <c r="N32" s="25" t="str">
        <f>'Term-2'!AF32</f>
        <v>F</v>
      </c>
      <c r="O32" s="26">
        <f t="shared" si="13"/>
        <v>2</v>
      </c>
      <c r="P32" s="38">
        <f t="shared" si="1"/>
        <v>0</v>
      </c>
      <c r="Q32" s="7">
        <f t="shared" si="2"/>
        <v>0</v>
      </c>
      <c r="R32" s="25">
        <f t="shared" si="3"/>
        <v>0</v>
      </c>
      <c r="S32" s="7" t="str">
        <f t="shared" si="4"/>
        <v/>
      </c>
      <c r="T32" s="7" t="str">
        <f t="shared" si="5"/>
        <v>F</v>
      </c>
      <c r="U32" s="5" t="str">
        <f t="shared" si="6"/>
        <v>F</v>
      </c>
      <c r="V32" s="38">
        <f>IF(AND(P32="",'tebulation-1'!P32=""),"",IF(P32="",0,P32)+IF('tebulation-1'!P32="",0,'tebulation-1'!P32))</f>
        <v>3</v>
      </c>
      <c r="W32" s="7">
        <f>'tebulation-1'!Q32+'tebulation-2'!Q32</f>
        <v>8.25</v>
      </c>
      <c r="X32" s="25">
        <f t="shared" si="0"/>
        <v>2.75</v>
      </c>
      <c r="Y32" s="7" t="str">
        <f t="shared" si="7"/>
        <v/>
      </c>
      <c r="Z32" s="7" t="str">
        <f t="shared" si="8"/>
        <v>B-</v>
      </c>
      <c r="AA32" s="5" t="str">
        <f t="shared" si="9"/>
        <v>B-</v>
      </c>
    </row>
    <row r="33" spans="1:27">
      <c r="A33" s="24">
        <v>30</v>
      </c>
      <c r="B33" s="21">
        <f>IF(StudentList!B31="","",StudentList!B31)</f>
        <v>140931030</v>
      </c>
      <c r="C33" s="33" t="str">
        <f>IF(StudentList!C31="","",StudentList!C31)</f>
        <v>aaa</v>
      </c>
      <c r="D33" s="25">
        <f>'Term-2'!G33</f>
        <v>0</v>
      </c>
      <c r="E33" s="5" t="str">
        <f>'Term-2'!H33</f>
        <v>F</v>
      </c>
      <c r="F33" s="26">
        <f t="shared" si="10"/>
        <v>4</v>
      </c>
      <c r="G33" s="25">
        <f>'Term-2'!O33</f>
        <v>0</v>
      </c>
      <c r="H33" s="25" t="str">
        <f>'Term-2'!P33</f>
        <v>F</v>
      </c>
      <c r="I33" s="26">
        <f t="shared" si="11"/>
        <v>3</v>
      </c>
      <c r="J33" s="25">
        <f>'Term-2'!W33</f>
        <v>0</v>
      </c>
      <c r="K33" s="25" t="str">
        <f>'Term-2'!X33</f>
        <v>F</v>
      </c>
      <c r="L33" s="26">
        <f t="shared" si="12"/>
        <v>4</v>
      </c>
      <c r="M33" s="25">
        <f>'Term-2'!AE33</f>
        <v>0</v>
      </c>
      <c r="N33" s="25" t="str">
        <f>'Term-2'!AF33</f>
        <v>F</v>
      </c>
      <c r="O33" s="26">
        <f t="shared" si="13"/>
        <v>2</v>
      </c>
      <c r="P33" s="38">
        <f t="shared" si="1"/>
        <v>0</v>
      </c>
      <c r="Q33" s="7">
        <f t="shared" si="2"/>
        <v>0</v>
      </c>
      <c r="R33" s="25">
        <f t="shared" si="3"/>
        <v>0</v>
      </c>
      <c r="S33" s="7" t="str">
        <f t="shared" si="4"/>
        <v/>
      </c>
      <c r="T33" s="7" t="str">
        <f t="shared" si="5"/>
        <v>F</v>
      </c>
      <c r="U33" s="5" t="str">
        <f t="shared" si="6"/>
        <v>F</v>
      </c>
      <c r="V33" s="38">
        <f>IF(AND(P33="",'tebulation-1'!P33=""),"",IF(P33="",0,P33)+IF('tebulation-1'!P33="",0,'tebulation-1'!P33))</f>
        <v>12</v>
      </c>
      <c r="W33" s="7">
        <f>'tebulation-1'!Q33+'tebulation-2'!Q33</f>
        <v>39</v>
      </c>
      <c r="X33" s="25">
        <f t="shared" si="0"/>
        <v>3.25</v>
      </c>
      <c r="Y33" s="7" t="str">
        <f t="shared" si="7"/>
        <v>B+</v>
      </c>
      <c r="Z33" s="7" t="str">
        <f t="shared" si="8"/>
        <v/>
      </c>
      <c r="AA33" s="5" t="str">
        <f t="shared" si="9"/>
        <v>B+</v>
      </c>
    </row>
    <row r="34" spans="1:27">
      <c r="B34" s="21">
        <f>IF(StudentList!B32="","",StudentList!B32)</f>
        <v>140931031</v>
      </c>
      <c r="C34" s="33" t="str">
        <f>IF(StudentList!C32="","",StudentList!C32)</f>
        <v>aaa</v>
      </c>
      <c r="D34" s="25">
        <f>'Term-2'!G34</f>
        <v>0</v>
      </c>
      <c r="E34" s="5" t="str">
        <f>'Term-2'!H34</f>
        <v>F</v>
      </c>
      <c r="F34" s="26">
        <f t="shared" si="10"/>
        <v>4</v>
      </c>
      <c r="G34" s="25">
        <f>'Term-2'!O34</f>
        <v>0</v>
      </c>
      <c r="H34" s="25" t="str">
        <f>'Term-2'!P34</f>
        <v>F</v>
      </c>
      <c r="I34" s="26">
        <f t="shared" si="11"/>
        <v>3</v>
      </c>
      <c r="J34" s="25">
        <f>'Term-2'!W34</f>
        <v>0</v>
      </c>
      <c r="K34" s="25" t="str">
        <f>'Term-2'!X34</f>
        <v>F</v>
      </c>
      <c r="L34" s="26">
        <f t="shared" si="12"/>
        <v>4</v>
      </c>
      <c r="M34" s="25">
        <f>'Term-2'!AE34</f>
        <v>0</v>
      </c>
      <c r="N34" s="25" t="str">
        <f>'Term-2'!AF34</f>
        <v>F</v>
      </c>
      <c r="O34" s="26">
        <f t="shared" si="13"/>
        <v>2</v>
      </c>
      <c r="P34" s="38">
        <f t="shared" si="1"/>
        <v>0</v>
      </c>
      <c r="Q34" s="7">
        <f t="shared" si="2"/>
        <v>0</v>
      </c>
      <c r="R34" s="25">
        <f t="shared" si="3"/>
        <v>0</v>
      </c>
      <c r="S34" s="7" t="str">
        <f t="shared" si="4"/>
        <v/>
      </c>
      <c r="T34" s="7" t="str">
        <f t="shared" si="5"/>
        <v>F</v>
      </c>
      <c r="U34" s="5" t="str">
        <f t="shared" si="6"/>
        <v>F</v>
      </c>
      <c r="V34" s="38">
        <f>IF(AND(P34="",'tebulation-1'!P34=""),"",IF(P34="",0,P34)+IF('tebulation-1'!P34="",0,'tebulation-1'!P34))</f>
        <v>0</v>
      </c>
      <c r="W34" s="7">
        <f>'tebulation-1'!Q34+'tebulation-2'!Q34</f>
        <v>0</v>
      </c>
      <c r="X34" s="25">
        <f t="shared" si="0"/>
        <v>0</v>
      </c>
      <c r="Y34" s="7" t="str">
        <f t="shared" si="7"/>
        <v/>
      </c>
      <c r="Z34" s="7" t="str">
        <f t="shared" si="8"/>
        <v>F</v>
      </c>
      <c r="AA34" s="5" t="str">
        <f t="shared" si="9"/>
        <v>F</v>
      </c>
    </row>
    <row r="35" spans="1:27">
      <c r="B35" s="21">
        <f>IF(StudentList!B33="","",StudentList!B33)</f>
        <v>140931032</v>
      </c>
      <c r="C35" s="33" t="str">
        <f>IF(StudentList!C33="","",StudentList!C33)</f>
        <v>aaa</v>
      </c>
      <c r="D35" s="25">
        <f>'Term-2'!G35</f>
        <v>0</v>
      </c>
      <c r="E35" s="5" t="str">
        <f>'Term-2'!H35</f>
        <v>F</v>
      </c>
      <c r="F35" s="26">
        <f t="shared" si="10"/>
        <v>4</v>
      </c>
      <c r="G35" s="25">
        <f>'Term-2'!O35</f>
        <v>0</v>
      </c>
      <c r="H35" s="25" t="str">
        <f>'Term-2'!P35</f>
        <v>F</v>
      </c>
      <c r="I35" s="26">
        <f t="shared" si="11"/>
        <v>3</v>
      </c>
      <c r="J35" s="25">
        <f>'Term-2'!W35</f>
        <v>0</v>
      </c>
      <c r="K35" s="25" t="str">
        <f>'Term-2'!X35</f>
        <v>F</v>
      </c>
      <c r="L35" s="26">
        <f t="shared" si="12"/>
        <v>4</v>
      </c>
      <c r="M35" s="25">
        <f>'Term-2'!AE35</f>
        <v>0</v>
      </c>
      <c r="N35" s="25" t="str">
        <f>'Term-2'!AF35</f>
        <v>F</v>
      </c>
      <c r="O35" s="26">
        <f t="shared" si="13"/>
        <v>2</v>
      </c>
      <c r="P35" s="38">
        <f t="shared" si="1"/>
        <v>0</v>
      </c>
      <c r="Q35" s="7">
        <f t="shared" si="2"/>
        <v>0</v>
      </c>
      <c r="R35" s="25">
        <f t="shared" si="3"/>
        <v>0</v>
      </c>
      <c r="S35" s="7" t="str">
        <f t="shared" si="4"/>
        <v/>
      </c>
      <c r="T35" s="7" t="str">
        <f t="shared" si="5"/>
        <v>F</v>
      </c>
      <c r="U35" s="5" t="str">
        <f t="shared" si="6"/>
        <v>F</v>
      </c>
      <c r="V35" s="38">
        <f>IF(AND(P35="",'tebulation-1'!P35=""),"",IF(P35="",0,P35)+IF('tebulation-1'!P35="",0,'tebulation-1'!P35))</f>
        <v>12</v>
      </c>
      <c r="W35" s="7">
        <f>'tebulation-1'!Q35+'tebulation-2'!Q35</f>
        <v>0</v>
      </c>
      <c r="X35" s="25">
        <f t="shared" si="0"/>
        <v>0</v>
      </c>
      <c r="Y35" s="7" t="str">
        <f t="shared" si="7"/>
        <v/>
      </c>
      <c r="Z35" s="7" t="str">
        <f t="shared" si="8"/>
        <v>F</v>
      </c>
      <c r="AA35" s="5" t="str">
        <f t="shared" si="9"/>
        <v>F</v>
      </c>
    </row>
    <row r="36" spans="1:27">
      <c r="B36" s="21">
        <f>IF(StudentList!B34="","",StudentList!B34)</f>
        <v>140931033</v>
      </c>
      <c r="C36" s="33" t="str">
        <f>IF(StudentList!C34="","",StudentList!C34)</f>
        <v>aaa</v>
      </c>
      <c r="D36" s="25">
        <f>'Term-2'!G36</f>
        <v>0</v>
      </c>
      <c r="E36" s="5" t="str">
        <f>'Term-2'!H36</f>
        <v>F</v>
      </c>
      <c r="F36" s="26">
        <f t="shared" si="10"/>
        <v>4</v>
      </c>
      <c r="G36" s="25">
        <f>'Term-2'!O36</f>
        <v>0</v>
      </c>
      <c r="H36" s="25" t="str">
        <f>'Term-2'!P36</f>
        <v>F</v>
      </c>
      <c r="I36" s="26">
        <f t="shared" si="11"/>
        <v>3</v>
      </c>
      <c r="J36" s="25">
        <f>'Term-2'!W36</f>
        <v>0</v>
      </c>
      <c r="K36" s="25" t="str">
        <f>'Term-2'!X36</f>
        <v>F</v>
      </c>
      <c r="L36" s="26">
        <f t="shared" si="12"/>
        <v>4</v>
      </c>
      <c r="M36" s="25">
        <f>'Term-2'!AE36</f>
        <v>0</v>
      </c>
      <c r="N36" s="25" t="str">
        <f>'Term-2'!AF36</f>
        <v>F</v>
      </c>
      <c r="O36" s="26">
        <f t="shared" si="13"/>
        <v>2</v>
      </c>
      <c r="P36" s="38">
        <f t="shared" si="1"/>
        <v>0</v>
      </c>
      <c r="Q36" s="7">
        <f t="shared" si="2"/>
        <v>0</v>
      </c>
      <c r="R36" s="25">
        <f t="shared" si="3"/>
        <v>0</v>
      </c>
      <c r="S36" s="7" t="str">
        <f t="shared" si="4"/>
        <v/>
      </c>
      <c r="T36" s="7" t="str">
        <f t="shared" si="5"/>
        <v>F</v>
      </c>
      <c r="U36" s="5" t="str">
        <f t="shared" si="6"/>
        <v>F</v>
      </c>
      <c r="V36" s="38">
        <f>IF(AND(P36="",'tebulation-1'!P36=""),"",IF(P36="",0,P36)+IF('tebulation-1'!P36="",0,'tebulation-1'!P36))</f>
        <v>12</v>
      </c>
      <c r="W36" s="7">
        <f>'tebulation-1'!Q36+'tebulation-2'!Q36</f>
        <v>0</v>
      </c>
      <c r="X36" s="25">
        <f t="shared" si="0"/>
        <v>0</v>
      </c>
      <c r="Y36" s="7" t="str">
        <f t="shared" si="7"/>
        <v/>
      </c>
      <c r="Z36" s="7" t="str">
        <f t="shared" si="8"/>
        <v>F</v>
      </c>
      <c r="AA36" s="5" t="str">
        <f t="shared" si="9"/>
        <v>F</v>
      </c>
    </row>
    <row r="37" spans="1:27">
      <c r="B37" s="21">
        <f>IF(StudentList!B35="","",StudentList!B35)</f>
        <v>140931034</v>
      </c>
      <c r="C37" s="33" t="str">
        <f>IF(StudentList!C35="","",StudentList!C35)</f>
        <v>aaa</v>
      </c>
      <c r="D37" s="25">
        <f>'Term-2'!G37</f>
        <v>0</v>
      </c>
      <c r="E37" s="5" t="str">
        <f>'Term-2'!H37</f>
        <v>F</v>
      </c>
      <c r="F37" s="26">
        <f t="shared" si="10"/>
        <v>4</v>
      </c>
      <c r="G37" s="25">
        <f>'Term-2'!O37</f>
        <v>0</v>
      </c>
      <c r="H37" s="25" t="str">
        <f>'Term-2'!P37</f>
        <v>F</v>
      </c>
      <c r="I37" s="26">
        <f t="shared" si="11"/>
        <v>3</v>
      </c>
      <c r="J37" s="25">
        <f>'Term-2'!W37</f>
        <v>0</v>
      </c>
      <c r="K37" s="25" t="str">
        <f>'Term-2'!X37</f>
        <v>F</v>
      </c>
      <c r="L37" s="26">
        <f t="shared" si="12"/>
        <v>4</v>
      </c>
      <c r="M37" s="25">
        <f>'Term-2'!AE37</f>
        <v>0</v>
      </c>
      <c r="N37" s="25" t="str">
        <f>'Term-2'!AF37</f>
        <v>F</v>
      </c>
      <c r="O37" s="26">
        <f t="shared" si="13"/>
        <v>2</v>
      </c>
      <c r="P37" s="38">
        <f t="shared" si="1"/>
        <v>0</v>
      </c>
      <c r="Q37" s="7">
        <f t="shared" si="2"/>
        <v>0</v>
      </c>
      <c r="R37" s="25">
        <f t="shared" si="3"/>
        <v>0</v>
      </c>
      <c r="S37" s="7" t="str">
        <f t="shared" si="4"/>
        <v/>
      </c>
      <c r="T37" s="7" t="str">
        <f t="shared" si="5"/>
        <v>F</v>
      </c>
      <c r="U37" s="5" t="str">
        <f t="shared" si="6"/>
        <v>F</v>
      </c>
      <c r="V37" s="38">
        <f>IF(AND(P37="",'tebulation-1'!P37=""),"",IF(P37="",0,P37)+IF('tebulation-1'!P37="",0,'tebulation-1'!P37))</f>
        <v>12</v>
      </c>
      <c r="W37" s="7">
        <f>'tebulation-1'!Q37+'tebulation-2'!Q37</f>
        <v>0</v>
      </c>
      <c r="X37" s="25">
        <f t="shared" si="0"/>
        <v>0</v>
      </c>
      <c r="Y37" s="7" t="str">
        <f t="shared" si="7"/>
        <v/>
      </c>
      <c r="Z37" s="7" t="str">
        <f t="shared" si="8"/>
        <v>F</v>
      </c>
      <c r="AA37" s="5" t="str">
        <f t="shared" si="9"/>
        <v>F</v>
      </c>
    </row>
    <row r="38" spans="1:27">
      <c r="B38" s="21">
        <f>IF(StudentList!B36="","",StudentList!B36)</f>
        <v>140931035</v>
      </c>
      <c r="C38" s="33" t="str">
        <f>IF(StudentList!C36="","",StudentList!C36)</f>
        <v>aaa</v>
      </c>
      <c r="D38" s="25">
        <f>'Term-2'!G38</f>
        <v>0</v>
      </c>
      <c r="E38" s="5" t="str">
        <f>'Term-2'!H38</f>
        <v>F</v>
      </c>
      <c r="F38" s="26">
        <f t="shared" si="10"/>
        <v>4</v>
      </c>
      <c r="G38" s="25">
        <f>'Term-2'!O38</f>
        <v>0</v>
      </c>
      <c r="H38" s="25" t="str">
        <f>'Term-2'!P38</f>
        <v>F</v>
      </c>
      <c r="I38" s="26">
        <f t="shared" si="11"/>
        <v>3</v>
      </c>
      <c r="J38" s="25">
        <f>'Term-2'!W38</f>
        <v>0</v>
      </c>
      <c r="K38" s="25" t="str">
        <f>'Term-2'!X38</f>
        <v>F</v>
      </c>
      <c r="L38" s="26">
        <f t="shared" si="12"/>
        <v>4</v>
      </c>
      <c r="M38" s="25">
        <f>'Term-2'!AE38</f>
        <v>0</v>
      </c>
      <c r="N38" s="25" t="str">
        <f>'Term-2'!AF38</f>
        <v>F</v>
      </c>
      <c r="O38" s="26">
        <f t="shared" si="13"/>
        <v>2</v>
      </c>
      <c r="P38" s="38">
        <f t="shared" si="1"/>
        <v>0</v>
      </c>
      <c r="Q38" s="7">
        <f t="shared" si="2"/>
        <v>0</v>
      </c>
      <c r="R38" s="25">
        <f t="shared" si="3"/>
        <v>0</v>
      </c>
      <c r="S38" s="7" t="str">
        <f t="shared" si="4"/>
        <v/>
      </c>
      <c r="T38" s="7" t="str">
        <f t="shared" si="5"/>
        <v>F</v>
      </c>
      <c r="U38" s="5" t="str">
        <f t="shared" si="6"/>
        <v>F</v>
      </c>
      <c r="V38" s="38">
        <f>IF(AND(P38="",'tebulation-1'!P38=""),"",IF(P38="",0,P38)+IF('tebulation-1'!P38="",0,'tebulation-1'!P38))</f>
        <v>12</v>
      </c>
      <c r="W38" s="7">
        <f>'tebulation-1'!Q38+'tebulation-2'!Q38</f>
        <v>0</v>
      </c>
      <c r="X38" s="25">
        <f t="shared" si="0"/>
        <v>0</v>
      </c>
      <c r="Y38" s="7" t="str">
        <f t="shared" si="7"/>
        <v/>
      </c>
      <c r="Z38" s="7" t="str">
        <f t="shared" si="8"/>
        <v>F</v>
      </c>
      <c r="AA38" s="5" t="str">
        <f t="shared" si="9"/>
        <v>F</v>
      </c>
    </row>
    <row r="39" spans="1:27">
      <c r="B39" s="21">
        <f>IF(StudentList!B37="","",StudentList!B37)</f>
        <v>140931036</v>
      </c>
      <c r="C39" s="33" t="str">
        <f>IF(StudentList!C37="","",StudentList!C37)</f>
        <v>aaa</v>
      </c>
      <c r="D39" s="25">
        <f>'Term-2'!G39</f>
        <v>0</v>
      </c>
      <c r="E39" s="5" t="str">
        <f>'Term-2'!H39</f>
        <v>F</v>
      </c>
      <c r="F39" s="26">
        <f t="shared" si="10"/>
        <v>4</v>
      </c>
      <c r="G39" s="25">
        <f>'Term-2'!O39</f>
        <v>0</v>
      </c>
      <c r="H39" s="25" t="str">
        <f>'Term-2'!P39</f>
        <v>F</v>
      </c>
      <c r="I39" s="26">
        <f t="shared" si="11"/>
        <v>3</v>
      </c>
      <c r="J39" s="25">
        <f>'Term-2'!W39</f>
        <v>0</v>
      </c>
      <c r="K39" s="25" t="str">
        <f>'Term-2'!X39</f>
        <v>F</v>
      </c>
      <c r="L39" s="26">
        <f t="shared" si="12"/>
        <v>4</v>
      </c>
      <c r="M39" s="25">
        <f>'Term-2'!AE39</f>
        <v>0</v>
      </c>
      <c r="N39" s="25" t="str">
        <f>'Term-2'!AF39</f>
        <v>F</v>
      </c>
      <c r="O39" s="26">
        <f t="shared" si="13"/>
        <v>2</v>
      </c>
      <c r="P39" s="38">
        <f t="shared" si="1"/>
        <v>0</v>
      </c>
      <c r="Q39" s="7">
        <f t="shared" si="2"/>
        <v>0</v>
      </c>
      <c r="R39" s="25">
        <f t="shared" si="3"/>
        <v>0</v>
      </c>
      <c r="S39" s="7" t="str">
        <f t="shared" si="4"/>
        <v/>
      </c>
      <c r="T39" s="7" t="str">
        <f t="shared" si="5"/>
        <v>F</v>
      </c>
      <c r="U39" s="5" t="str">
        <f t="shared" si="6"/>
        <v>F</v>
      </c>
      <c r="V39" s="38">
        <f>IF(AND(P39="",'tebulation-1'!P39=""),"",IF(P39="",0,P39)+IF('tebulation-1'!P39="",0,'tebulation-1'!P39))</f>
        <v>3</v>
      </c>
      <c r="W39" s="7">
        <f>'tebulation-1'!Q39+'tebulation-2'!Q39</f>
        <v>0</v>
      </c>
      <c r="X39" s="25">
        <f t="shared" si="0"/>
        <v>0</v>
      </c>
      <c r="Y39" s="7" t="str">
        <f t="shared" si="7"/>
        <v/>
      </c>
      <c r="Z39" s="7" t="str">
        <f t="shared" si="8"/>
        <v>F</v>
      </c>
      <c r="AA39" s="5" t="str">
        <f t="shared" si="9"/>
        <v>F</v>
      </c>
    </row>
    <row r="40" spans="1:27">
      <c r="B40" s="21">
        <f>IF(StudentList!B38="","",StudentList!B38)</f>
        <v>140931037</v>
      </c>
      <c r="C40" s="33" t="str">
        <f>IF(StudentList!C38="","",StudentList!C38)</f>
        <v>aaa</v>
      </c>
      <c r="D40" s="25">
        <f>'Term-2'!G40</f>
        <v>0</v>
      </c>
      <c r="E40" s="5" t="str">
        <f>'Term-2'!H40</f>
        <v>F</v>
      </c>
      <c r="F40" s="26">
        <f t="shared" si="10"/>
        <v>4</v>
      </c>
      <c r="G40" s="25">
        <f>'Term-2'!O40</f>
        <v>0</v>
      </c>
      <c r="H40" s="25" t="str">
        <f>'Term-2'!P40</f>
        <v>F</v>
      </c>
      <c r="I40" s="26">
        <f t="shared" si="11"/>
        <v>3</v>
      </c>
      <c r="J40" s="25">
        <f>'Term-2'!W40</f>
        <v>0</v>
      </c>
      <c r="K40" s="25" t="str">
        <f>'Term-2'!X40</f>
        <v>F</v>
      </c>
      <c r="L40" s="26">
        <f t="shared" si="12"/>
        <v>4</v>
      </c>
      <c r="M40" s="25">
        <f>'Term-2'!AE40</f>
        <v>0</v>
      </c>
      <c r="N40" s="25" t="str">
        <f>'Term-2'!AF40</f>
        <v>F</v>
      </c>
      <c r="O40" s="26">
        <f t="shared" si="13"/>
        <v>2</v>
      </c>
      <c r="P40" s="38">
        <f t="shared" si="1"/>
        <v>0</v>
      </c>
      <c r="Q40" s="7">
        <f t="shared" si="2"/>
        <v>0</v>
      </c>
      <c r="R40" s="25">
        <f t="shared" si="3"/>
        <v>0</v>
      </c>
      <c r="S40" s="7" t="str">
        <f t="shared" si="4"/>
        <v/>
      </c>
      <c r="T40" s="7" t="str">
        <f t="shared" si="5"/>
        <v>F</v>
      </c>
      <c r="U40" s="5" t="str">
        <f t="shared" si="6"/>
        <v>F</v>
      </c>
      <c r="V40" s="38">
        <f>IF(AND(P40="",'tebulation-1'!P40=""),"",IF(P40="",0,P40)+IF('tebulation-1'!P40="",0,'tebulation-1'!P40))</f>
        <v>12</v>
      </c>
      <c r="W40" s="7">
        <f>'tebulation-1'!Q40+'tebulation-2'!Q40</f>
        <v>0</v>
      </c>
      <c r="X40" s="25">
        <f t="shared" si="0"/>
        <v>0</v>
      </c>
      <c r="Y40" s="7" t="str">
        <f t="shared" si="7"/>
        <v/>
      </c>
      <c r="Z40" s="7" t="str">
        <f t="shared" si="8"/>
        <v>F</v>
      </c>
      <c r="AA40" s="5" t="str">
        <f t="shared" si="9"/>
        <v>F</v>
      </c>
    </row>
    <row r="41" spans="1:27">
      <c r="B41" s="21">
        <f>IF(StudentList!B39="","",StudentList!B39)</f>
        <v>140931038</v>
      </c>
      <c r="C41" s="33" t="str">
        <f>IF(StudentList!C39="","",StudentList!C39)</f>
        <v>aaa</v>
      </c>
      <c r="D41" s="25">
        <f>'Term-2'!G41</f>
        <v>0</v>
      </c>
      <c r="E41" s="5" t="str">
        <f>'Term-2'!H41</f>
        <v>F</v>
      </c>
      <c r="F41" s="26">
        <f t="shared" si="10"/>
        <v>4</v>
      </c>
      <c r="G41" s="25">
        <f>'Term-2'!O41</f>
        <v>0</v>
      </c>
      <c r="H41" s="25" t="str">
        <f>'Term-2'!P41</f>
        <v>F</v>
      </c>
      <c r="I41" s="26">
        <f t="shared" si="11"/>
        <v>3</v>
      </c>
      <c r="J41" s="25">
        <f>'Term-2'!W41</f>
        <v>0</v>
      </c>
      <c r="K41" s="25" t="str">
        <f>'Term-2'!X41</f>
        <v>F</v>
      </c>
      <c r="L41" s="26">
        <f t="shared" si="12"/>
        <v>4</v>
      </c>
      <c r="M41" s="25">
        <f>'Term-2'!AE41</f>
        <v>0</v>
      </c>
      <c r="N41" s="25" t="str">
        <f>'Term-2'!AF41</f>
        <v>F</v>
      </c>
      <c r="O41" s="26">
        <f t="shared" si="13"/>
        <v>2</v>
      </c>
      <c r="P41" s="38">
        <f t="shared" si="1"/>
        <v>0</v>
      </c>
      <c r="Q41" s="7">
        <f t="shared" si="2"/>
        <v>0</v>
      </c>
      <c r="R41" s="25">
        <f t="shared" si="3"/>
        <v>0</v>
      </c>
      <c r="S41" s="7" t="str">
        <f t="shared" si="4"/>
        <v/>
      </c>
      <c r="T41" s="7" t="str">
        <f t="shared" si="5"/>
        <v>F</v>
      </c>
      <c r="U41" s="5" t="str">
        <f t="shared" si="6"/>
        <v>F</v>
      </c>
      <c r="V41" s="38">
        <f>IF(AND(P41="",'tebulation-1'!P41=""),"",IF(P41="",0,P41)+IF('tebulation-1'!P41="",0,'tebulation-1'!P41))</f>
        <v>12</v>
      </c>
      <c r="W41" s="7">
        <f>'tebulation-1'!Q41+'tebulation-2'!Q41</f>
        <v>0</v>
      </c>
      <c r="X41" s="25">
        <f t="shared" si="0"/>
        <v>0</v>
      </c>
      <c r="Y41" s="7" t="str">
        <f t="shared" si="7"/>
        <v/>
      </c>
      <c r="Z41" s="7" t="str">
        <f t="shared" si="8"/>
        <v>F</v>
      </c>
      <c r="AA41" s="5" t="str">
        <f t="shared" si="9"/>
        <v>F</v>
      </c>
    </row>
    <row r="42" spans="1:27">
      <c r="B42" s="21">
        <f>IF(StudentList!B40="","",StudentList!B40)</f>
        <v>140931039</v>
      </c>
      <c r="C42" s="33" t="str">
        <f>IF(StudentList!C40="","",StudentList!C40)</f>
        <v>aaa</v>
      </c>
      <c r="D42" s="25">
        <f>'Term-2'!G42</f>
        <v>0</v>
      </c>
      <c r="E42" s="5" t="str">
        <f>'Term-2'!H42</f>
        <v>F</v>
      </c>
      <c r="F42" s="26">
        <f t="shared" si="10"/>
        <v>4</v>
      </c>
      <c r="G42" s="25">
        <f>'Term-2'!O42</f>
        <v>0</v>
      </c>
      <c r="H42" s="25" t="str">
        <f>'Term-2'!P42</f>
        <v>F</v>
      </c>
      <c r="I42" s="26">
        <f t="shared" si="11"/>
        <v>3</v>
      </c>
      <c r="J42" s="25">
        <f>'Term-2'!W42</f>
        <v>0</v>
      </c>
      <c r="K42" s="25" t="str">
        <f>'Term-2'!X42</f>
        <v>F</v>
      </c>
      <c r="L42" s="26">
        <f t="shared" si="12"/>
        <v>4</v>
      </c>
      <c r="M42" s="25">
        <f>'Term-2'!AE42</f>
        <v>0</v>
      </c>
      <c r="N42" s="25" t="str">
        <f>'Term-2'!AF42</f>
        <v>F</v>
      </c>
      <c r="O42" s="26">
        <f t="shared" si="13"/>
        <v>2</v>
      </c>
      <c r="P42" s="38">
        <f t="shared" si="1"/>
        <v>0</v>
      </c>
      <c r="Q42" s="7">
        <f t="shared" si="2"/>
        <v>0</v>
      </c>
      <c r="R42" s="25">
        <f t="shared" si="3"/>
        <v>0</v>
      </c>
      <c r="S42" s="7" t="str">
        <f t="shared" si="4"/>
        <v/>
      </c>
      <c r="T42" s="7" t="str">
        <f t="shared" si="5"/>
        <v>F</v>
      </c>
      <c r="U42" s="5" t="str">
        <f t="shared" si="6"/>
        <v>F</v>
      </c>
      <c r="V42" s="38">
        <f>IF(AND(P42="",'tebulation-1'!P42=""),"",IF(P42="",0,P42)+IF('tebulation-1'!P42="",0,'tebulation-1'!P42))</f>
        <v>0</v>
      </c>
      <c r="W42" s="7">
        <f>'tebulation-1'!Q42+'tebulation-2'!Q42</f>
        <v>0</v>
      </c>
      <c r="X42" s="25">
        <f t="shared" si="0"/>
        <v>0</v>
      </c>
      <c r="Y42" s="7" t="str">
        <f t="shared" si="7"/>
        <v/>
      </c>
      <c r="Z42" s="7" t="str">
        <f t="shared" si="8"/>
        <v>F</v>
      </c>
      <c r="AA42" s="5" t="str">
        <f t="shared" si="9"/>
        <v>F</v>
      </c>
    </row>
    <row r="43" spans="1:27">
      <c r="B43" s="21">
        <f>IF(StudentList!B41="","",StudentList!B41)</f>
        <v>140931040</v>
      </c>
      <c r="C43" s="33" t="str">
        <f>IF(StudentList!C41="","",StudentList!C41)</f>
        <v>aaa</v>
      </c>
      <c r="D43" s="25">
        <f>'Term-2'!G43</f>
        <v>0</v>
      </c>
      <c r="E43" s="5" t="str">
        <f>'Term-2'!H43</f>
        <v>F</v>
      </c>
      <c r="F43" s="26">
        <f t="shared" si="10"/>
        <v>4</v>
      </c>
      <c r="G43" s="25">
        <f>'Term-2'!O43</f>
        <v>0</v>
      </c>
      <c r="H43" s="25" t="str">
        <f>'Term-2'!P43</f>
        <v>F</v>
      </c>
      <c r="I43" s="26">
        <f t="shared" si="11"/>
        <v>3</v>
      </c>
      <c r="J43" s="25">
        <f>'Term-2'!W43</f>
        <v>0</v>
      </c>
      <c r="K43" s="25" t="str">
        <f>'Term-2'!X43</f>
        <v>F</v>
      </c>
      <c r="L43" s="26">
        <f t="shared" si="12"/>
        <v>4</v>
      </c>
      <c r="M43" s="25">
        <f>'Term-2'!AE43</f>
        <v>0</v>
      </c>
      <c r="N43" s="25" t="str">
        <f>'Term-2'!AF43</f>
        <v>F</v>
      </c>
      <c r="O43" s="26">
        <f t="shared" si="13"/>
        <v>2</v>
      </c>
      <c r="P43" s="38">
        <f t="shared" si="1"/>
        <v>0</v>
      </c>
      <c r="Q43" s="7">
        <f t="shared" si="2"/>
        <v>0</v>
      </c>
      <c r="R43" s="25">
        <f t="shared" si="3"/>
        <v>0</v>
      </c>
      <c r="S43" s="7" t="str">
        <f t="shared" si="4"/>
        <v/>
      </c>
      <c r="T43" s="7" t="str">
        <f t="shared" si="5"/>
        <v>F</v>
      </c>
      <c r="U43" s="5" t="str">
        <f t="shared" si="6"/>
        <v>F</v>
      </c>
      <c r="V43" s="38">
        <f>IF(AND(P43="",'tebulation-1'!P43=""),"",IF(P43="",0,P43)+IF('tebulation-1'!P43="",0,'tebulation-1'!P43))</f>
        <v>0</v>
      </c>
      <c r="W43" s="7">
        <f>'tebulation-1'!Q43+'tebulation-2'!Q43</f>
        <v>0</v>
      </c>
      <c r="X43" s="25">
        <f t="shared" si="0"/>
        <v>0</v>
      </c>
      <c r="Y43" s="7" t="str">
        <f t="shared" si="7"/>
        <v/>
      </c>
      <c r="Z43" s="7" t="str">
        <f t="shared" si="8"/>
        <v>F</v>
      </c>
      <c r="AA43" s="5" t="str">
        <f t="shared" si="9"/>
        <v>F</v>
      </c>
    </row>
    <row r="44" spans="1:27">
      <c r="B44" s="21">
        <f>IF(StudentList!B42="","",StudentList!B42)</f>
        <v>140931041</v>
      </c>
      <c r="C44" s="33" t="str">
        <f>IF(StudentList!C42="","",StudentList!C42)</f>
        <v>aaa</v>
      </c>
      <c r="D44" s="25">
        <f>'Term-2'!G44</f>
        <v>0</v>
      </c>
      <c r="E44" s="5" t="str">
        <f>'Term-2'!H44</f>
        <v>F</v>
      </c>
      <c r="F44" s="26">
        <f t="shared" si="10"/>
        <v>4</v>
      </c>
      <c r="G44" s="25">
        <f>'Term-2'!O44</f>
        <v>0</v>
      </c>
      <c r="H44" s="25" t="str">
        <f>'Term-2'!P44</f>
        <v>F</v>
      </c>
      <c r="I44" s="26">
        <f t="shared" si="11"/>
        <v>3</v>
      </c>
      <c r="J44" s="25">
        <f>'Term-2'!W44</f>
        <v>0</v>
      </c>
      <c r="K44" s="25" t="str">
        <f>'Term-2'!X44</f>
        <v>F</v>
      </c>
      <c r="L44" s="26">
        <f t="shared" si="12"/>
        <v>4</v>
      </c>
      <c r="M44" s="25">
        <f>'Term-2'!AE44</f>
        <v>0</v>
      </c>
      <c r="N44" s="25" t="str">
        <f>'Term-2'!AF44</f>
        <v>F</v>
      </c>
      <c r="O44" s="26">
        <f t="shared" si="13"/>
        <v>2</v>
      </c>
      <c r="P44" s="38">
        <f t="shared" si="1"/>
        <v>0</v>
      </c>
      <c r="Q44" s="7">
        <f t="shared" si="2"/>
        <v>0</v>
      </c>
      <c r="R44" s="25">
        <f t="shared" si="3"/>
        <v>0</v>
      </c>
      <c r="S44" s="7" t="str">
        <f t="shared" si="4"/>
        <v/>
      </c>
      <c r="T44" s="7" t="str">
        <f t="shared" si="5"/>
        <v>F</v>
      </c>
      <c r="U44" s="5" t="str">
        <f t="shared" si="6"/>
        <v>F</v>
      </c>
      <c r="V44" s="38">
        <f>IF(AND(P44="",'tebulation-1'!P44=""),"",IF(P44="",0,P44)+IF('tebulation-1'!P44="",0,'tebulation-1'!P44))</f>
        <v>3</v>
      </c>
      <c r="W44" s="7">
        <f>'tebulation-1'!Q44+'tebulation-2'!Q44</f>
        <v>0</v>
      </c>
      <c r="X44" s="25">
        <f t="shared" si="0"/>
        <v>0</v>
      </c>
      <c r="Y44" s="7" t="str">
        <f t="shared" si="7"/>
        <v/>
      </c>
      <c r="Z44" s="7" t="str">
        <f t="shared" si="8"/>
        <v>F</v>
      </c>
      <c r="AA44" s="5" t="str">
        <f t="shared" si="9"/>
        <v>F</v>
      </c>
    </row>
    <row r="45" spans="1:27">
      <c r="B45" s="21">
        <f>IF(StudentList!B43="","",StudentList!B43)</f>
        <v>140931042</v>
      </c>
      <c r="C45" s="33" t="str">
        <f>IF(StudentList!C43="","",StudentList!C43)</f>
        <v>aaa</v>
      </c>
      <c r="D45" s="25">
        <f>'Term-2'!G45</f>
        <v>0</v>
      </c>
      <c r="E45" s="5" t="str">
        <f>'Term-2'!H45</f>
        <v>F</v>
      </c>
      <c r="F45" s="26">
        <f t="shared" si="10"/>
        <v>4</v>
      </c>
      <c r="G45" s="25">
        <f>'Term-2'!O45</f>
        <v>0</v>
      </c>
      <c r="H45" s="25" t="str">
        <f>'Term-2'!P45</f>
        <v>F</v>
      </c>
      <c r="I45" s="26">
        <f t="shared" si="11"/>
        <v>3</v>
      </c>
      <c r="J45" s="25">
        <f>'Term-2'!W45</f>
        <v>0</v>
      </c>
      <c r="K45" s="25" t="str">
        <f>'Term-2'!X45</f>
        <v>F</v>
      </c>
      <c r="L45" s="26">
        <f t="shared" si="12"/>
        <v>4</v>
      </c>
      <c r="M45" s="25">
        <f>'Term-2'!AE45</f>
        <v>0</v>
      </c>
      <c r="N45" s="25" t="str">
        <f>'Term-2'!AF45</f>
        <v>F</v>
      </c>
      <c r="O45" s="26">
        <f t="shared" si="13"/>
        <v>2</v>
      </c>
      <c r="P45" s="38">
        <f t="shared" si="1"/>
        <v>0</v>
      </c>
      <c r="Q45" s="7">
        <f t="shared" si="2"/>
        <v>0</v>
      </c>
      <c r="R45" s="25">
        <f t="shared" si="3"/>
        <v>0</v>
      </c>
      <c r="S45" s="7" t="str">
        <f t="shared" si="4"/>
        <v/>
      </c>
      <c r="T45" s="7" t="str">
        <f t="shared" si="5"/>
        <v>F</v>
      </c>
      <c r="U45" s="5" t="str">
        <f t="shared" si="6"/>
        <v>F</v>
      </c>
      <c r="V45" s="38">
        <f>IF(AND(P45="",'tebulation-1'!P45=""),"",IF(P45="",0,P45)+IF('tebulation-1'!P45="",0,'tebulation-1'!P45))</f>
        <v>0</v>
      </c>
      <c r="W45" s="7">
        <f>'tebulation-1'!Q45+'tebulation-2'!Q45</f>
        <v>0</v>
      </c>
      <c r="X45" s="25">
        <f t="shared" si="0"/>
        <v>0</v>
      </c>
      <c r="Y45" s="7" t="str">
        <f t="shared" si="7"/>
        <v/>
      </c>
      <c r="Z45" s="7" t="str">
        <f t="shared" si="8"/>
        <v>F</v>
      </c>
      <c r="AA45" s="5" t="str">
        <f t="shared" si="9"/>
        <v>F</v>
      </c>
    </row>
    <row r="46" spans="1:27">
      <c r="B46" s="21">
        <f>IF(StudentList!B44="","",StudentList!B44)</f>
        <v>140931043</v>
      </c>
      <c r="C46" s="33" t="str">
        <f>IF(StudentList!C44="","",StudentList!C44)</f>
        <v>aaa</v>
      </c>
      <c r="D46" s="25">
        <f>'Term-2'!G46</f>
        <v>0</v>
      </c>
      <c r="E46" s="5" t="str">
        <f>'Term-2'!H46</f>
        <v>F</v>
      </c>
      <c r="F46" s="26">
        <f t="shared" si="10"/>
        <v>4</v>
      </c>
      <c r="G46" s="25">
        <f>'Term-2'!O46</f>
        <v>0</v>
      </c>
      <c r="H46" s="25" t="str">
        <f>'Term-2'!P46</f>
        <v>F</v>
      </c>
      <c r="I46" s="26">
        <f t="shared" si="11"/>
        <v>3</v>
      </c>
      <c r="J46" s="25">
        <f>'Term-2'!W46</f>
        <v>0</v>
      </c>
      <c r="K46" s="25" t="str">
        <f>'Term-2'!X46</f>
        <v>F</v>
      </c>
      <c r="L46" s="26">
        <f t="shared" si="12"/>
        <v>4</v>
      </c>
      <c r="M46" s="25">
        <f>'Term-2'!AE46</f>
        <v>0</v>
      </c>
      <c r="N46" s="25" t="str">
        <f>'Term-2'!AF46</f>
        <v>F</v>
      </c>
      <c r="O46" s="26">
        <f t="shared" si="13"/>
        <v>2</v>
      </c>
      <c r="P46" s="38">
        <f t="shared" si="1"/>
        <v>0</v>
      </c>
      <c r="Q46" s="7">
        <f t="shared" si="2"/>
        <v>0</v>
      </c>
      <c r="R46" s="25">
        <f t="shared" si="3"/>
        <v>0</v>
      </c>
      <c r="S46" s="7" t="str">
        <f t="shared" si="4"/>
        <v/>
      </c>
      <c r="T46" s="7" t="str">
        <f t="shared" si="5"/>
        <v>F</v>
      </c>
      <c r="U46" s="5" t="str">
        <f t="shared" si="6"/>
        <v>F</v>
      </c>
      <c r="V46" s="38">
        <f>IF(AND(P46="",'tebulation-1'!P46=""),"",IF(P46="",0,P46)+IF('tebulation-1'!P46="",0,'tebulation-1'!P46))</f>
        <v>0</v>
      </c>
      <c r="W46" s="7">
        <f>'tebulation-1'!Q46+'tebulation-2'!Q46</f>
        <v>0</v>
      </c>
      <c r="X46" s="25">
        <f t="shared" si="0"/>
        <v>0</v>
      </c>
      <c r="Y46" s="7" t="str">
        <f t="shared" si="7"/>
        <v/>
      </c>
      <c r="Z46" s="7" t="str">
        <f t="shared" si="8"/>
        <v>F</v>
      </c>
      <c r="AA46" s="5" t="str">
        <f t="shared" si="9"/>
        <v>F</v>
      </c>
    </row>
  </sheetData>
  <mergeCells count="10">
    <mergeCell ref="V1:AA1"/>
    <mergeCell ref="D2:E2"/>
    <mergeCell ref="G2:H2"/>
    <mergeCell ref="J2:K2"/>
    <mergeCell ref="M2:N2"/>
    <mergeCell ref="D3:E3"/>
    <mergeCell ref="G3:H3"/>
    <mergeCell ref="J3:K3"/>
    <mergeCell ref="M3:N3"/>
    <mergeCell ref="D1:U1"/>
  </mergeCells>
  <phoneticPr fontId="2" type="noConversion"/>
  <pageMargins left="0.7" right="0.7" top="0.75" bottom="0.75" header="0.3" footer="0.3"/>
  <pageSetup paperSize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46"/>
  <sheetViews>
    <sheetView topLeftCell="C1" workbookViewId="0">
      <selection activeCell="AC4" sqref="AC4"/>
    </sheetView>
  </sheetViews>
  <sheetFormatPr defaultRowHeight="15"/>
  <cols>
    <col min="1" max="1" width="9.140625" style="31" customWidth="1"/>
    <col min="2" max="2" width="11.85546875" style="32" customWidth="1"/>
    <col min="3" max="3" width="41.42578125" style="12" customWidth="1"/>
    <col min="4" max="4" width="7.5703125" style="11" customWidth="1"/>
    <col min="5" max="5" width="5.7109375" style="11" customWidth="1"/>
    <col min="6" max="6" width="4.5703125" style="10" hidden="1" customWidth="1"/>
    <col min="7" max="7" width="7.5703125" style="11" customWidth="1"/>
    <col min="8" max="8" width="4.7109375" style="10" customWidth="1"/>
    <col min="9" max="9" width="4.5703125" style="10" hidden="1" customWidth="1"/>
    <col min="10" max="10" width="7.5703125" style="11" customWidth="1"/>
    <col min="11" max="11" width="4.7109375" style="11" customWidth="1"/>
    <col min="12" max="12" width="5.28515625" style="10" hidden="1" customWidth="1"/>
    <col min="13" max="13" width="7.5703125" style="11" customWidth="1"/>
    <col min="14" max="14" width="4.5703125" style="11" customWidth="1"/>
    <col min="15" max="15" width="4.5703125" style="10" hidden="1" customWidth="1"/>
    <col min="16" max="16" width="7.28515625" style="35" bestFit="1" customWidth="1"/>
    <col min="17" max="17" width="5.5703125" style="10" bestFit="1" customWidth="1"/>
    <col min="18" max="18" width="8.5703125" style="13" customWidth="1"/>
    <col min="19" max="20" width="5.42578125" style="10" hidden="1" customWidth="1"/>
    <col min="21" max="21" width="6.42578125" style="10" hidden="1" customWidth="1"/>
    <col min="22" max="22" width="9.140625" style="35" customWidth="1"/>
    <col min="23" max="23" width="6.42578125" style="10" hidden="1" customWidth="1"/>
    <col min="24" max="24" width="8.7109375" style="13" customWidth="1"/>
    <col min="25" max="26" width="5.42578125" style="10" hidden="1" customWidth="1"/>
    <col min="27" max="27" width="6.42578125" style="11" customWidth="1"/>
    <col min="28" max="28" width="4.140625" style="11" bestFit="1" customWidth="1"/>
    <col min="29" max="29" width="12.5703125" style="40" customWidth="1"/>
    <col min="30" max="16384" width="9.140625" style="10"/>
  </cols>
  <sheetData>
    <row r="1" spans="1:31" s="9" customFormat="1">
      <c r="A1" s="28"/>
      <c r="B1" s="20"/>
      <c r="C1" s="19"/>
      <c r="D1" s="83" t="s">
        <v>32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4" t="s">
        <v>33</v>
      </c>
      <c r="W1" s="84"/>
      <c r="X1" s="84"/>
      <c r="Y1" s="84"/>
      <c r="Z1" s="84"/>
      <c r="AA1" s="84"/>
      <c r="AB1" s="39"/>
      <c r="AC1" s="41"/>
    </row>
    <row r="2" spans="1:31" s="9" customFormat="1">
      <c r="A2" s="28"/>
      <c r="B2" s="20"/>
      <c r="C2" s="34" t="s">
        <v>5</v>
      </c>
      <c r="D2" s="83" t="str">
        <f>CourseList!B10</f>
        <v>PGD-311</v>
      </c>
      <c r="E2" s="83"/>
      <c r="F2" s="15"/>
      <c r="G2" s="83" t="str">
        <f>CourseList!B11</f>
        <v>PGD-313</v>
      </c>
      <c r="H2" s="83"/>
      <c r="I2" s="15"/>
      <c r="J2" s="83" t="str">
        <f>CourseList!B12</f>
        <v>PGD-315</v>
      </c>
      <c r="K2" s="83"/>
      <c r="L2" s="15"/>
      <c r="M2" s="83" t="str">
        <f>CourseList!B13</f>
        <v>PGD-300</v>
      </c>
      <c r="N2" s="83"/>
      <c r="O2" s="15"/>
      <c r="P2" s="39" t="s">
        <v>21</v>
      </c>
      <c r="Q2" s="15"/>
      <c r="R2" s="30" t="s">
        <v>21</v>
      </c>
      <c r="S2" s="15"/>
      <c r="T2" s="15"/>
      <c r="U2" s="15" t="s">
        <v>24</v>
      </c>
      <c r="V2" s="39" t="s">
        <v>21</v>
      </c>
      <c r="W2" s="15"/>
      <c r="X2" s="30" t="s">
        <v>21</v>
      </c>
      <c r="Y2" s="15"/>
      <c r="Z2" s="15"/>
      <c r="AA2" s="14" t="s">
        <v>24</v>
      </c>
      <c r="AB2" s="14"/>
      <c r="AC2" s="14" t="s">
        <v>34</v>
      </c>
    </row>
    <row r="3" spans="1:31" s="9" customFormat="1">
      <c r="A3" s="28" t="s">
        <v>0</v>
      </c>
      <c r="B3" s="20" t="s">
        <v>35</v>
      </c>
      <c r="C3" s="19" t="s">
        <v>47</v>
      </c>
      <c r="D3" s="75">
        <f>CourseList!E10</f>
        <v>3</v>
      </c>
      <c r="E3" s="75"/>
      <c r="F3" s="15" t="s">
        <v>41</v>
      </c>
      <c r="G3" s="75">
        <f>CourseList!E11</f>
        <v>2</v>
      </c>
      <c r="H3" s="75"/>
      <c r="I3" s="15" t="s">
        <v>41</v>
      </c>
      <c r="J3" s="75">
        <f>CourseList!E12</f>
        <v>2</v>
      </c>
      <c r="K3" s="75"/>
      <c r="L3" s="15" t="s">
        <v>41</v>
      </c>
      <c r="M3" s="75">
        <f>CourseList!E13</f>
        <v>4</v>
      </c>
      <c r="N3" s="75"/>
      <c r="O3" s="15" t="s">
        <v>41</v>
      </c>
      <c r="P3" s="39" t="s">
        <v>28</v>
      </c>
      <c r="Q3" s="15" t="s">
        <v>42</v>
      </c>
      <c r="R3" s="30" t="s">
        <v>22</v>
      </c>
      <c r="S3" s="15" t="s">
        <v>39</v>
      </c>
      <c r="T3" s="15" t="s">
        <v>40</v>
      </c>
      <c r="U3" s="15" t="s">
        <v>23</v>
      </c>
      <c r="V3" s="39" t="s">
        <v>28</v>
      </c>
      <c r="W3" s="15" t="s">
        <v>42</v>
      </c>
      <c r="X3" s="30" t="s">
        <v>22</v>
      </c>
      <c r="Y3" s="15" t="s">
        <v>39</v>
      </c>
      <c r="Z3" s="15" t="s">
        <v>40</v>
      </c>
      <c r="AA3" s="14" t="s">
        <v>23</v>
      </c>
      <c r="AB3" s="14" t="s">
        <v>45</v>
      </c>
      <c r="AC3" s="41"/>
    </row>
    <row r="4" spans="1:31">
      <c r="A4" s="24">
        <v>1</v>
      </c>
      <c r="B4" s="21">
        <f>IF(StudentList!B2="","",StudentList!B2)</f>
        <v>140931001</v>
      </c>
      <c r="C4" s="33" t="str">
        <f>IF(StudentList!C2="","",StudentList!C2)</f>
        <v>aaa</v>
      </c>
      <c r="D4" s="25">
        <f>'Term-3'!G4</f>
        <v>0</v>
      </c>
      <c r="E4" s="5" t="str">
        <f>'Term-3'!H4</f>
        <v>F</v>
      </c>
      <c r="F4" s="26">
        <f>D3</f>
        <v>3</v>
      </c>
      <c r="G4" s="25">
        <f>'Term-3'!O4</f>
        <v>0</v>
      </c>
      <c r="H4" s="25" t="str">
        <f>'Term-3'!P4</f>
        <v>F</v>
      </c>
      <c r="I4" s="26">
        <f>G3</f>
        <v>2</v>
      </c>
      <c r="J4" s="25">
        <f>'Term-3'!W4</f>
        <v>0</v>
      </c>
      <c r="K4" s="25" t="str">
        <f>'Term-3'!X4</f>
        <v>F</v>
      </c>
      <c r="L4" s="26">
        <f>J3</f>
        <v>2</v>
      </c>
      <c r="M4" s="25">
        <f>'Term-3'!AE4</f>
        <v>0</v>
      </c>
      <c r="N4" s="25" t="str">
        <f>'Term-3'!AF4</f>
        <v>F</v>
      </c>
      <c r="O4" s="26">
        <f>M3</f>
        <v>4</v>
      </c>
      <c r="P4" s="38">
        <f>IF(AND(D4="",G4="",J4="",M4=""),"",IF(OR(D4="",D4=0),0,F4)+IF(OR(G4="",G4=0),0,I4)+IF(OR(J4="",J4=0),0,L4)+IF(OR(M4="",M4=0),0,O4))</f>
        <v>0</v>
      </c>
      <c r="Q4" s="7">
        <f>IF(D4="",0,D4*F4)+IF(G4="",0,G4*I4)+IF(J4="",0,J4*L4)+IF(M4="",0,M4*O4)</f>
        <v>0</v>
      </c>
      <c r="R4" s="25">
        <f>IF(P4="","",IF(P4=0,0,ROUND(Q4/P4,2)))</f>
        <v>0</v>
      </c>
      <c r="S4" s="7" t="str">
        <f>IF(R4="","",IF(R4&gt;3.99,"A+",IF(R4&gt;3.74,"A",IF(R4&gt;3.49,"A-",IF(R4&gt;3.24,"B+",IF(R4&gt;2.99,"B",""))))))</f>
        <v/>
      </c>
      <c r="T4" s="7" t="str">
        <f>IF(R4="","",IF(R4&gt;2.99,"",IF(R4&gt;2.74,"B-",IF(R4&gt;2.49,"C+",IF(R4&gt;2.24,"C",IF(R4&gt;1.99,"C-","F"))))))</f>
        <v>F</v>
      </c>
      <c r="U4" s="7" t="str">
        <f>S4&amp;T4</f>
        <v>F</v>
      </c>
      <c r="V4" s="38">
        <f>IF(AND(P4="",'tebulation-2'!V4=""),"",IF(P4="",0,P4)+IF('tebulation-2'!V4="",0,'tebulation-2'!V4))</f>
        <v>15</v>
      </c>
      <c r="W4" s="43">
        <f>'tebulation-2'!W4+'tebulation-3'!Q4</f>
        <v>41.25</v>
      </c>
      <c r="X4" s="25">
        <f>IF(V4="","",IF(V4=0,0,ROUND(W4/V4,2)))</f>
        <v>2.75</v>
      </c>
      <c r="Y4" s="7" t="str">
        <f>IF(X4="","",IF(X4&gt;3.99,"A+",IF(X4&gt;3.74,"A",IF(X4&gt;3.49,"A-",IF(X4&gt;3.24,"B+",IF(X4&gt;2.99,"B",""))))))</f>
        <v/>
      </c>
      <c r="Z4" s="7" t="str">
        <f>IF(X4="","",IF(X4&gt;2.99,"",IF(X4&gt;2.74,"B-",IF(X4&gt;2.49,"C+",IF(X4&gt;2.24,"C",IF(X4&gt;1.99,"C-","F"))))))</f>
        <v>B-</v>
      </c>
      <c r="AA4" s="5" t="str">
        <f>Y4&amp;Z4</f>
        <v>B-</v>
      </c>
      <c r="AB4" s="5">
        <f>CourseList!E15</f>
        <v>36</v>
      </c>
      <c r="AC4" s="42" t="str">
        <f>IF(V4="","",IF(V4=AB4,"Passed","Incomplete"))</f>
        <v>Incomplete</v>
      </c>
      <c r="AE4" s="10">
        <v>36</v>
      </c>
    </row>
    <row r="5" spans="1:31">
      <c r="A5" s="24">
        <v>2</v>
      </c>
      <c r="B5" s="21">
        <f>IF(StudentList!B3="","",StudentList!B3)</f>
        <v>140931002</v>
      </c>
      <c r="C5" s="33" t="str">
        <f>IF(StudentList!C3="","",StudentList!C3)</f>
        <v>aaa</v>
      </c>
      <c r="D5" s="25">
        <f>'Term-3'!G5</f>
        <v>0</v>
      </c>
      <c r="E5" s="5" t="str">
        <f>'Term-3'!H5</f>
        <v>F</v>
      </c>
      <c r="F5" s="26">
        <f>F4</f>
        <v>3</v>
      </c>
      <c r="G5" s="25">
        <f>'Term-3'!O5</f>
        <v>0</v>
      </c>
      <c r="H5" s="25" t="str">
        <f>'Term-3'!P5</f>
        <v>F</v>
      </c>
      <c r="I5" s="26">
        <f>I4</f>
        <v>2</v>
      </c>
      <c r="J5" s="25">
        <f>'Term-3'!W5</f>
        <v>0</v>
      </c>
      <c r="K5" s="25" t="str">
        <f>'Term-3'!X5</f>
        <v>F</v>
      </c>
      <c r="L5" s="26">
        <f>L4</f>
        <v>2</v>
      </c>
      <c r="M5" s="25">
        <f>'Term-3'!AE5</f>
        <v>0</v>
      </c>
      <c r="N5" s="25" t="str">
        <f>'Term-3'!AF5</f>
        <v>F</v>
      </c>
      <c r="O5" s="26">
        <f>O4</f>
        <v>4</v>
      </c>
      <c r="P5" s="38">
        <f t="shared" ref="P5:P46" si="0">IF(AND(D5="",G5="",J5="",M5=""),"",IF(OR(D5="",D5=0),0,F5)+IF(OR(G5="",G5=0),0,I5)+IF(OR(J5="",J5=0),0,L5)+IF(OR(M5="",M5=0),0,O5))</f>
        <v>0</v>
      </c>
      <c r="Q5" s="7">
        <f t="shared" ref="Q5:Q46" si="1">IF(D5="",0,D5*F5)+IF(G5="",0,G5*I5)+IF(J5="",0,J5*L5)+IF(M5="",0,M5*O5)</f>
        <v>0</v>
      </c>
      <c r="R5" s="25">
        <f t="shared" ref="R5:R46" si="2">IF(P5="","",IF(P5=0,0,ROUND(Q5/P5,2)))</f>
        <v>0</v>
      </c>
      <c r="S5" s="7" t="str">
        <f t="shared" ref="S5:S46" si="3">IF(R5="","",IF(R5&gt;3.99,"A+",IF(R5&gt;3.74,"A",IF(R5&gt;3.49,"A-",IF(R5&gt;3.24,"B+",IF(R5&gt;2.99,"B",""))))))</f>
        <v/>
      </c>
      <c r="T5" s="7" t="str">
        <f t="shared" ref="T5:T46" si="4">IF(R5="","",IF(R5&gt;2.99,"",IF(R5&gt;2.74,"B-",IF(R5&gt;2.49,"C+",IF(R5&gt;2.24,"C",IF(R5&gt;1.99,"C-","F"))))))</f>
        <v>F</v>
      </c>
      <c r="U5" s="7" t="str">
        <f t="shared" ref="U5:U46" si="5">S5&amp;T5</f>
        <v>F</v>
      </c>
      <c r="V5" s="38">
        <f>IF(AND(P5="",'tebulation-2'!V5=""),"",IF(P5="",0,P5)+IF('tebulation-2'!V5="",0,'tebulation-2'!V5))</f>
        <v>12</v>
      </c>
      <c r="W5" s="43">
        <f>'tebulation-2'!W5+'tebulation-3'!Q5</f>
        <v>41.5</v>
      </c>
      <c r="X5" s="25">
        <f t="shared" ref="X5:X46" si="6">IF(V5="","",IF(V5=0,0,ROUND(W5/V5,2)))</f>
        <v>3.46</v>
      </c>
      <c r="Y5" s="7" t="str">
        <f t="shared" ref="Y5:Y46" si="7">IF(X5="","",IF(X5&gt;3.99,"A+",IF(X5&gt;3.74,"A",IF(X5&gt;3.49,"A-",IF(X5&gt;3.24,"B+",IF(X5&gt;2.99,"B",""))))))</f>
        <v>B+</v>
      </c>
      <c r="Z5" s="7" t="str">
        <f t="shared" ref="Z5:Z46" si="8">IF(X5="","",IF(X5&gt;2.99,"",IF(X5&gt;2.74,"B-",IF(X5&gt;2.49,"C+",IF(X5&gt;2.24,"C",IF(X5&gt;1.99,"C-","F"))))))</f>
        <v/>
      </c>
      <c r="AA5" s="5" t="str">
        <f t="shared" ref="AA5:AA46" si="9">Y5&amp;Z5</f>
        <v>B+</v>
      </c>
      <c r="AB5" s="5">
        <f t="shared" ref="AB5:AB46" si="10">AB4</f>
        <v>36</v>
      </c>
      <c r="AC5" s="42" t="str">
        <f t="shared" ref="AC5:AC46" si="11">IF(V5="","",IF(V5=AB5,"Passed","Incomplete"))</f>
        <v>Incomplete</v>
      </c>
      <c r="AE5" s="10">
        <v>36</v>
      </c>
    </row>
    <row r="6" spans="1:31">
      <c r="A6" s="24">
        <v>3</v>
      </c>
      <c r="B6" s="21">
        <f>IF(StudentList!B4="","",StudentList!B4)</f>
        <v>140931003</v>
      </c>
      <c r="C6" s="33" t="str">
        <f>IF(StudentList!C4="","",StudentList!C4)</f>
        <v>aaa</v>
      </c>
      <c r="D6" s="25">
        <f>'Term-3'!G6</f>
        <v>0</v>
      </c>
      <c r="E6" s="5" t="str">
        <f>'Term-3'!H6</f>
        <v>F</v>
      </c>
      <c r="F6" s="26">
        <f t="shared" ref="F6:F46" si="12">F5</f>
        <v>3</v>
      </c>
      <c r="G6" s="25">
        <f>'Term-3'!O6</f>
        <v>0</v>
      </c>
      <c r="H6" s="25" t="str">
        <f>'Term-3'!P6</f>
        <v>F</v>
      </c>
      <c r="I6" s="26">
        <f t="shared" ref="I6:I46" si="13">I5</f>
        <v>2</v>
      </c>
      <c r="J6" s="25">
        <f>'Term-3'!W6</f>
        <v>0</v>
      </c>
      <c r="K6" s="25" t="str">
        <f>'Term-3'!X6</f>
        <v>F</v>
      </c>
      <c r="L6" s="26">
        <f t="shared" ref="L6:L46" si="14">L5</f>
        <v>2</v>
      </c>
      <c r="M6" s="25">
        <f>'Term-3'!AE6</f>
        <v>0</v>
      </c>
      <c r="N6" s="25" t="str">
        <f>'Term-3'!AF6</f>
        <v>F</v>
      </c>
      <c r="O6" s="26">
        <f t="shared" ref="O6:O46" si="15">O5</f>
        <v>4</v>
      </c>
      <c r="P6" s="38">
        <f t="shared" si="0"/>
        <v>0</v>
      </c>
      <c r="Q6" s="7">
        <f t="shared" si="1"/>
        <v>0</v>
      </c>
      <c r="R6" s="25">
        <f t="shared" si="2"/>
        <v>0</v>
      </c>
      <c r="S6" s="7" t="str">
        <f t="shared" si="3"/>
        <v/>
      </c>
      <c r="T6" s="7" t="str">
        <f t="shared" si="4"/>
        <v>F</v>
      </c>
      <c r="U6" s="7" t="str">
        <f t="shared" si="5"/>
        <v>F</v>
      </c>
      <c r="V6" s="38">
        <f>IF(AND(P6="",'tebulation-2'!V6=""),"",IF(P6="",0,P6)+IF('tebulation-2'!V6="",0,'tebulation-2'!V6))</f>
        <v>0</v>
      </c>
      <c r="W6" s="43">
        <f>'tebulation-2'!W6+'tebulation-3'!Q6</f>
        <v>0</v>
      </c>
      <c r="X6" s="25">
        <f t="shared" si="6"/>
        <v>0</v>
      </c>
      <c r="Y6" s="7" t="str">
        <f t="shared" si="7"/>
        <v/>
      </c>
      <c r="Z6" s="7" t="str">
        <f t="shared" si="8"/>
        <v>F</v>
      </c>
      <c r="AA6" s="5" t="str">
        <f t="shared" si="9"/>
        <v>F</v>
      </c>
      <c r="AB6" s="5">
        <f t="shared" si="10"/>
        <v>36</v>
      </c>
      <c r="AC6" s="42" t="str">
        <f t="shared" si="11"/>
        <v>Incomplete</v>
      </c>
      <c r="AE6" s="10">
        <v>36</v>
      </c>
    </row>
    <row r="7" spans="1:31">
      <c r="A7" s="24">
        <v>4</v>
      </c>
      <c r="B7" s="21">
        <f>IF(StudentList!B5="","",StudentList!B5)</f>
        <v>140931004</v>
      </c>
      <c r="C7" s="33" t="str">
        <f>IF(StudentList!C5="","",StudentList!C5)</f>
        <v>aaa</v>
      </c>
      <c r="D7" s="25">
        <f>'Term-3'!G7</f>
        <v>0</v>
      </c>
      <c r="E7" s="5" t="str">
        <f>'Term-3'!H7</f>
        <v>F</v>
      </c>
      <c r="F7" s="26">
        <f t="shared" si="12"/>
        <v>3</v>
      </c>
      <c r="G7" s="25">
        <f>'Term-3'!O7</f>
        <v>0</v>
      </c>
      <c r="H7" s="25" t="str">
        <f>'Term-3'!P7</f>
        <v>F</v>
      </c>
      <c r="I7" s="26">
        <f t="shared" si="13"/>
        <v>2</v>
      </c>
      <c r="J7" s="25">
        <f>'Term-3'!W7</f>
        <v>0</v>
      </c>
      <c r="K7" s="25" t="str">
        <f>'Term-3'!X7</f>
        <v>F</v>
      </c>
      <c r="L7" s="26">
        <f t="shared" si="14"/>
        <v>2</v>
      </c>
      <c r="M7" s="25">
        <f>'Term-3'!AE7</f>
        <v>0</v>
      </c>
      <c r="N7" s="25" t="str">
        <f>'Term-3'!AF7</f>
        <v>F</v>
      </c>
      <c r="O7" s="26">
        <f t="shared" si="15"/>
        <v>4</v>
      </c>
      <c r="P7" s="38">
        <f t="shared" si="0"/>
        <v>0</v>
      </c>
      <c r="Q7" s="7">
        <f t="shared" si="1"/>
        <v>0</v>
      </c>
      <c r="R7" s="25">
        <f t="shared" si="2"/>
        <v>0</v>
      </c>
      <c r="S7" s="7" t="str">
        <f t="shared" si="3"/>
        <v/>
      </c>
      <c r="T7" s="7" t="str">
        <f t="shared" si="4"/>
        <v>F</v>
      </c>
      <c r="U7" s="7" t="str">
        <f t="shared" si="5"/>
        <v>F</v>
      </c>
      <c r="V7" s="38">
        <f>IF(AND(P7="",'tebulation-2'!V7=""),"",IF(P7="",0,P7)+IF('tebulation-2'!V7="",0,'tebulation-2'!V7))</f>
        <v>0</v>
      </c>
      <c r="W7" s="43">
        <f>'tebulation-2'!W7+'tebulation-3'!Q7</f>
        <v>0</v>
      </c>
      <c r="X7" s="25">
        <f t="shared" si="6"/>
        <v>0</v>
      </c>
      <c r="Y7" s="7" t="str">
        <f t="shared" si="7"/>
        <v/>
      </c>
      <c r="Z7" s="7" t="str">
        <f t="shared" si="8"/>
        <v>F</v>
      </c>
      <c r="AA7" s="5" t="str">
        <f t="shared" si="9"/>
        <v>F</v>
      </c>
      <c r="AB7" s="5">
        <f t="shared" si="10"/>
        <v>36</v>
      </c>
      <c r="AC7" s="42" t="str">
        <f t="shared" si="11"/>
        <v>Incomplete</v>
      </c>
      <c r="AE7" s="10">
        <v>36</v>
      </c>
    </row>
    <row r="8" spans="1:31">
      <c r="A8" s="24">
        <v>5</v>
      </c>
      <c r="B8" s="21">
        <f>IF(StudentList!B6="","",StudentList!B6)</f>
        <v>140931005</v>
      </c>
      <c r="C8" s="33" t="str">
        <f>IF(StudentList!C6="","",StudentList!C6)</f>
        <v>aaa</v>
      </c>
      <c r="D8" s="25">
        <f>'Term-3'!G8</f>
        <v>0</v>
      </c>
      <c r="E8" s="5" t="str">
        <f>'Term-3'!H8</f>
        <v>F</v>
      </c>
      <c r="F8" s="26">
        <f t="shared" si="12"/>
        <v>3</v>
      </c>
      <c r="G8" s="25">
        <f>'Term-3'!O8</f>
        <v>0</v>
      </c>
      <c r="H8" s="25" t="str">
        <f>'Term-3'!P8</f>
        <v>F</v>
      </c>
      <c r="I8" s="26">
        <f t="shared" si="13"/>
        <v>2</v>
      </c>
      <c r="J8" s="25">
        <f>'Term-3'!W8</f>
        <v>0</v>
      </c>
      <c r="K8" s="25" t="str">
        <f>'Term-3'!X8</f>
        <v>F</v>
      </c>
      <c r="L8" s="26">
        <f t="shared" si="14"/>
        <v>2</v>
      </c>
      <c r="M8" s="25">
        <f>'Term-3'!AE8</f>
        <v>0</v>
      </c>
      <c r="N8" s="25" t="str">
        <f>'Term-3'!AF8</f>
        <v>F</v>
      </c>
      <c r="O8" s="26">
        <f t="shared" si="15"/>
        <v>4</v>
      </c>
      <c r="P8" s="38">
        <f t="shared" si="0"/>
        <v>0</v>
      </c>
      <c r="Q8" s="7">
        <f t="shared" si="1"/>
        <v>0</v>
      </c>
      <c r="R8" s="25">
        <f t="shared" si="2"/>
        <v>0</v>
      </c>
      <c r="S8" s="7" t="str">
        <f t="shared" si="3"/>
        <v/>
      </c>
      <c r="T8" s="7" t="str">
        <f t="shared" si="4"/>
        <v>F</v>
      </c>
      <c r="U8" s="7" t="str">
        <f t="shared" si="5"/>
        <v>F</v>
      </c>
      <c r="V8" s="38">
        <f>IF(AND(P8="",'tebulation-2'!V8=""),"",IF(P8="",0,P8)+IF('tebulation-2'!V8="",0,'tebulation-2'!V8))</f>
        <v>10</v>
      </c>
      <c r="W8" s="43">
        <f>'tebulation-2'!W8+'tebulation-3'!Q8</f>
        <v>20</v>
      </c>
      <c r="X8" s="25">
        <f t="shared" si="6"/>
        <v>2</v>
      </c>
      <c r="Y8" s="7" t="str">
        <f t="shared" si="7"/>
        <v/>
      </c>
      <c r="Z8" s="7" t="str">
        <f t="shared" si="8"/>
        <v>C-</v>
      </c>
      <c r="AA8" s="5" t="str">
        <f t="shared" si="9"/>
        <v>C-</v>
      </c>
      <c r="AB8" s="5">
        <f t="shared" si="10"/>
        <v>36</v>
      </c>
      <c r="AC8" s="42" t="str">
        <f t="shared" si="11"/>
        <v>Incomplete</v>
      </c>
      <c r="AE8" s="10">
        <v>36</v>
      </c>
    </row>
    <row r="9" spans="1:31">
      <c r="A9" s="24">
        <v>6</v>
      </c>
      <c r="B9" s="21">
        <f>IF(StudentList!B7="","",StudentList!B7)</f>
        <v>140931006</v>
      </c>
      <c r="C9" s="33" t="str">
        <f>IF(StudentList!C7="","",StudentList!C7)</f>
        <v>aaa</v>
      </c>
      <c r="D9" s="25">
        <f>'Term-3'!G9</f>
        <v>0</v>
      </c>
      <c r="E9" s="5" t="str">
        <f>'Term-3'!H9</f>
        <v>F</v>
      </c>
      <c r="F9" s="26">
        <f t="shared" si="12"/>
        <v>3</v>
      </c>
      <c r="G9" s="25">
        <f>'Term-3'!O9</f>
        <v>0</v>
      </c>
      <c r="H9" s="25" t="str">
        <f>'Term-3'!P9</f>
        <v>F</v>
      </c>
      <c r="I9" s="26">
        <f t="shared" si="13"/>
        <v>2</v>
      </c>
      <c r="J9" s="25">
        <f>'Term-3'!W9</f>
        <v>0</v>
      </c>
      <c r="K9" s="25" t="str">
        <f>'Term-3'!X9</f>
        <v>F</v>
      </c>
      <c r="L9" s="26">
        <f t="shared" si="14"/>
        <v>2</v>
      </c>
      <c r="M9" s="25">
        <f>'Term-3'!AE9</f>
        <v>0</v>
      </c>
      <c r="N9" s="25" t="str">
        <f>'Term-3'!AF9</f>
        <v>F</v>
      </c>
      <c r="O9" s="26">
        <f t="shared" si="15"/>
        <v>4</v>
      </c>
      <c r="P9" s="38">
        <f t="shared" si="0"/>
        <v>0</v>
      </c>
      <c r="Q9" s="7">
        <f t="shared" si="1"/>
        <v>0</v>
      </c>
      <c r="R9" s="25">
        <f t="shared" si="2"/>
        <v>0</v>
      </c>
      <c r="S9" s="7" t="str">
        <f t="shared" si="3"/>
        <v/>
      </c>
      <c r="T9" s="7" t="str">
        <f t="shared" si="4"/>
        <v>F</v>
      </c>
      <c r="U9" s="7" t="str">
        <f t="shared" si="5"/>
        <v>F</v>
      </c>
      <c r="V9" s="38">
        <f>IF(AND(P9="",'tebulation-2'!V9=""),"",IF(P9="",0,P9)+IF('tebulation-2'!V9="",0,'tebulation-2'!V9))</f>
        <v>12</v>
      </c>
      <c r="W9" s="43">
        <f>'tebulation-2'!W9+'tebulation-3'!Q9</f>
        <v>31.75</v>
      </c>
      <c r="X9" s="25">
        <f t="shared" si="6"/>
        <v>2.65</v>
      </c>
      <c r="Y9" s="7" t="str">
        <f t="shared" si="7"/>
        <v/>
      </c>
      <c r="Z9" s="7" t="str">
        <f t="shared" si="8"/>
        <v>C+</v>
      </c>
      <c r="AA9" s="5" t="str">
        <f t="shared" si="9"/>
        <v>C+</v>
      </c>
      <c r="AB9" s="5">
        <f t="shared" si="10"/>
        <v>36</v>
      </c>
      <c r="AC9" s="42" t="str">
        <f t="shared" si="11"/>
        <v>Incomplete</v>
      </c>
      <c r="AE9" s="10">
        <v>36</v>
      </c>
    </row>
    <row r="10" spans="1:31">
      <c r="A10" s="24">
        <v>7</v>
      </c>
      <c r="B10" s="21">
        <f>IF(StudentList!B8="","",StudentList!B8)</f>
        <v>140931007</v>
      </c>
      <c r="C10" s="33" t="str">
        <f>IF(StudentList!C8="","",StudentList!C8)</f>
        <v>aaa</v>
      </c>
      <c r="D10" s="25">
        <f>'Term-3'!G10</f>
        <v>0</v>
      </c>
      <c r="E10" s="5" t="str">
        <f>'Term-3'!H10</f>
        <v>F</v>
      </c>
      <c r="F10" s="26">
        <f t="shared" si="12"/>
        <v>3</v>
      </c>
      <c r="G10" s="25">
        <f>'Term-3'!O10</f>
        <v>0</v>
      </c>
      <c r="H10" s="25" t="str">
        <f>'Term-3'!P10</f>
        <v>F</v>
      </c>
      <c r="I10" s="26">
        <f t="shared" si="13"/>
        <v>2</v>
      </c>
      <c r="J10" s="25">
        <f>'Term-3'!W10</f>
        <v>0</v>
      </c>
      <c r="K10" s="25" t="str">
        <f>'Term-3'!X10</f>
        <v>F</v>
      </c>
      <c r="L10" s="26">
        <f t="shared" si="14"/>
        <v>2</v>
      </c>
      <c r="M10" s="25">
        <f>'Term-3'!AE10</f>
        <v>0</v>
      </c>
      <c r="N10" s="25" t="str">
        <f>'Term-3'!AF10</f>
        <v>F</v>
      </c>
      <c r="O10" s="26">
        <f t="shared" si="15"/>
        <v>4</v>
      </c>
      <c r="P10" s="38">
        <f t="shared" si="0"/>
        <v>0</v>
      </c>
      <c r="Q10" s="7">
        <f t="shared" si="1"/>
        <v>0</v>
      </c>
      <c r="R10" s="25">
        <f t="shared" si="2"/>
        <v>0</v>
      </c>
      <c r="S10" s="7" t="str">
        <f t="shared" si="3"/>
        <v/>
      </c>
      <c r="T10" s="7" t="str">
        <f t="shared" si="4"/>
        <v>F</v>
      </c>
      <c r="U10" s="7" t="str">
        <f t="shared" si="5"/>
        <v>F</v>
      </c>
      <c r="V10" s="38">
        <f>IF(AND(P10="",'tebulation-2'!V10=""),"",IF(P10="",0,P10)+IF('tebulation-2'!V10="",0,'tebulation-2'!V10))</f>
        <v>12</v>
      </c>
      <c r="W10" s="43">
        <f>'tebulation-2'!W10+'tebulation-3'!Q10</f>
        <v>39.5</v>
      </c>
      <c r="X10" s="25">
        <f t="shared" si="6"/>
        <v>3.29</v>
      </c>
      <c r="Y10" s="7" t="str">
        <f t="shared" si="7"/>
        <v>B+</v>
      </c>
      <c r="Z10" s="7" t="str">
        <f t="shared" si="8"/>
        <v/>
      </c>
      <c r="AA10" s="5" t="str">
        <f t="shared" si="9"/>
        <v>B+</v>
      </c>
      <c r="AB10" s="5">
        <f t="shared" si="10"/>
        <v>36</v>
      </c>
      <c r="AC10" s="42" t="str">
        <f t="shared" si="11"/>
        <v>Incomplete</v>
      </c>
      <c r="AE10" s="10">
        <v>36</v>
      </c>
    </row>
    <row r="11" spans="1:31">
      <c r="A11" s="24">
        <v>8</v>
      </c>
      <c r="B11" s="21">
        <f>IF(StudentList!B9="","",StudentList!B9)</f>
        <v>140931008</v>
      </c>
      <c r="C11" s="33" t="str">
        <f>IF(StudentList!C9="","",StudentList!C9)</f>
        <v>aaa</v>
      </c>
      <c r="D11" s="25">
        <f>'Term-3'!G11</f>
        <v>0</v>
      </c>
      <c r="E11" s="5" t="str">
        <f>'Term-3'!H11</f>
        <v>F</v>
      </c>
      <c r="F11" s="26">
        <f t="shared" si="12"/>
        <v>3</v>
      </c>
      <c r="G11" s="25">
        <f>'Term-3'!O11</f>
        <v>0</v>
      </c>
      <c r="H11" s="25" t="str">
        <f>'Term-3'!P11</f>
        <v>F</v>
      </c>
      <c r="I11" s="26">
        <f t="shared" si="13"/>
        <v>2</v>
      </c>
      <c r="J11" s="25">
        <f>'Term-3'!W11</f>
        <v>0</v>
      </c>
      <c r="K11" s="25" t="str">
        <f>'Term-3'!X11</f>
        <v>F</v>
      </c>
      <c r="L11" s="26">
        <f t="shared" si="14"/>
        <v>2</v>
      </c>
      <c r="M11" s="25">
        <f>'Term-3'!AE11</f>
        <v>0</v>
      </c>
      <c r="N11" s="25" t="str">
        <f>'Term-3'!AF11</f>
        <v>F</v>
      </c>
      <c r="O11" s="26">
        <f t="shared" si="15"/>
        <v>4</v>
      </c>
      <c r="P11" s="38">
        <f t="shared" si="0"/>
        <v>0</v>
      </c>
      <c r="Q11" s="7">
        <f t="shared" si="1"/>
        <v>0</v>
      </c>
      <c r="R11" s="25">
        <f t="shared" si="2"/>
        <v>0</v>
      </c>
      <c r="S11" s="7" t="str">
        <f t="shared" si="3"/>
        <v/>
      </c>
      <c r="T11" s="7" t="str">
        <f t="shared" si="4"/>
        <v>F</v>
      </c>
      <c r="U11" s="7" t="str">
        <f t="shared" si="5"/>
        <v>F</v>
      </c>
      <c r="V11" s="38">
        <f>IF(AND(P11="",'tebulation-2'!V11=""),"",IF(P11="",0,P11)+IF('tebulation-2'!V11="",0,'tebulation-2'!V11))</f>
        <v>12</v>
      </c>
      <c r="W11" s="43">
        <f>'tebulation-2'!W11+'tebulation-3'!Q11</f>
        <v>40.25</v>
      </c>
      <c r="X11" s="25">
        <f t="shared" si="6"/>
        <v>3.35</v>
      </c>
      <c r="Y11" s="7" t="str">
        <f t="shared" si="7"/>
        <v>B+</v>
      </c>
      <c r="Z11" s="7" t="str">
        <f t="shared" si="8"/>
        <v/>
      </c>
      <c r="AA11" s="5" t="str">
        <f t="shared" si="9"/>
        <v>B+</v>
      </c>
      <c r="AB11" s="5">
        <f t="shared" si="10"/>
        <v>36</v>
      </c>
      <c r="AC11" s="42" t="str">
        <f t="shared" si="11"/>
        <v>Incomplete</v>
      </c>
      <c r="AE11" s="10">
        <v>36</v>
      </c>
    </row>
    <row r="12" spans="1:31">
      <c r="A12" s="24">
        <v>9</v>
      </c>
      <c r="B12" s="21">
        <f>IF(StudentList!B10="","",StudentList!B10)</f>
        <v>140931009</v>
      </c>
      <c r="C12" s="33" t="str">
        <f>IF(StudentList!C10="","",StudentList!C10)</f>
        <v>aaa</v>
      </c>
      <c r="D12" s="25">
        <f>'Term-3'!G12</f>
        <v>0</v>
      </c>
      <c r="E12" s="5" t="str">
        <f>'Term-3'!H12</f>
        <v>F</v>
      </c>
      <c r="F12" s="26">
        <f t="shared" si="12"/>
        <v>3</v>
      </c>
      <c r="G12" s="25">
        <f>'Term-3'!O12</f>
        <v>0</v>
      </c>
      <c r="H12" s="25" t="str">
        <f>'Term-3'!P12</f>
        <v>F</v>
      </c>
      <c r="I12" s="26">
        <f t="shared" si="13"/>
        <v>2</v>
      </c>
      <c r="J12" s="25">
        <f>'Term-3'!W12</f>
        <v>0</v>
      </c>
      <c r="K12" s="25" t="str">
        <f>'Term-3'!X12</f>
        <v>F</v>
      </c>
      <c r="L12" s="26">
        <f t="shared" si="14"/>
        <v>2</v>
      </c>
      <c r="M12" s="25">
        <f>'Term-3'!AE12</f>
        <v>0</v>
      </c>
      <c r="N12" s="25" t="str">
        <f>'Term-3'!AF12</f>
        <v>F</v>
      </c>
      <c r="O12" s="26">
        <f t="shared" si="15"/>
        <v>4</v>
      </c>
      <c r="P12" s="38">
        <f t="shared" si="0"/>
        <v>0</v>
      </c>
      <c r="Q12" s="7">
        <f t="shared" si="1"/>
        <v>0</v>
      </c>
      <c r="R12" s="25">
        <f t="shared" si="2"/>
        <v>0</v>
      </c>
      <c r="S12" s="7" t="str">
        <f t="shared" si="3"/>
        <v/>
      </c>
      <c r="T12" s="7" t="str">
        <f t="shared" si="4"/>
        <v>F</v>
      </c>
      <c r="U12" s="7" t="str">
        <f t="shared" si="5"/>
        <v>F</v>
      </c>
      <c r="V12" s="38">
        <f>IF(AND(P12="",'tebulation-2'!V12=""),"",IF(P12="",0,P12)+IF('tebulation-2'!V12="",0,'tebulation-2'!V12))</f>
        <v>16</v>
      </c>
      <c r="W12" s="43">
        <f>'tebulation-2'!W12+'tebulation-3'!Q12</f>
        <v>60.75</v>
      </c>
      <c r="X12" s="25">
        <f t="shared" si="6"/>
        <v>3.8</v>
      </c>
      <c r="Y12" s="7" t="str">
        <f t="shared" si="7"/>
        <v>A</v>
      </c>
      <c r="Z12" s="7" t="str">
        <f t="shared" si="8"/>
        <v/>
      </c>
      <c r="AA12" s="5" t="str">
        <f t="shared" si="9"/>
        <v>A</v>
      </c>
      <c r="AB12" s="5">
        <f t="shared" si="10"/>
        <v>36</v>
      </c>
      <c r="AC12" s="42" t="str">
        <f t="shared" si="11"/>
        <v>Incomplete</v>
      </c>
      <c r="AE12" s="10">
        <v>36</v>
      </c>
    </row>
    <row r="13" spans="1:31">
      <c r="A13" s="24">
        <v>10</v>
      </c>
      <c r="B13" s="21">
        <f>IF(StudentList!B11="","",StudentList!B11)</f>
        <v>140931010</v>
      </c>
      <c r="C13" s="33" t="str">
        <f>IF(StudentList!C11="","",StudentList!C11)</f>
        <v>aaa</v>
      </c>
      <c r="D13" s="25">
        <f>'Term-3'!G13</f>
        <v>0</v>
      </c>
      <c r="E13" s="5" t="str">
        <f>'Term-3'!H13</f>
        <v>F</v>
      </c>
      <c r="F13" s="26">
        <f t="shared" si="12"/>
        <v>3</v>
      </c>
      <c r="G13" s="25">
        <f>'Term-3'!O13</f>
        <v>0</v>
      </c>
      <c r="H13" s="25" t="str">
        <f>'Term-3'!P13</f>
        <v>F</v>
      </c>
      <c r="I13" s="26">
        <f t="shared" si="13"/>
        <v>2</v>
      </c>
      <c r="J13" s="25">
        <f>'Term-3'!W13</f>
        <v>0</v>
      </c>
      <c r="K13" s="25" t="str">
        <f>'Term-3'!X13</f>
        <v>F</v>
      </c>
      <c r="L13" s="26">
        <f t="shared" si="14"/>
        <v>2</v>
      </c>
      <c r="M13" s="25">
        <f>'Term-3'!AE13</f>
        <v>0</v>
      </c>
      <c r="N13" s="25" t="str">
        <f>'Term-3'!AF13</f>
        <v>F</v>
      </c>
      <c r="O13" s="26">
        <f t="shared" si="15"/>
        <v>4</v>
      </c>
      <c r="P13" s="38">
        <f t="shared" si="0"/>
        <v>0</v>
      </c>
      <c r="Q13" s="7">
        <f t="shared" si="1"/>
        <v>0</v>
      </c>
      <c r="R13" s="25">
        <f t="shared" si="2"/>
        <v>0</v>
      </c>
      <c r="S13" s="7" t="str">
        <f t="shared" si="3"/>
        <v/>
      </c>
      <c r="T13" s="7" t="str">
        <f t="shared" si="4"/>
        <v>F</v>
      </c>
      <c r="U13" s="7" t="str">
        <f t="shared" si="5"/>
        <v>F</v>
      </c>
      <c r="V13" s="38">
        <f>IF(AND(P13="",'tebulation-2'!V13=""),"",IF(P13="",0,P13)+IF('tebulation-2'!V13="",0,'tebulation-2'!V13))</f>
        <v>0</v>
      </c>
      <c r="W13" s="43">
        <f>'tebulation-2'!W13+'tebulation-3'!Q13</f>
        <v>0</v>
      </c>
      <c r="X13" s="25">
        <f t="shared" si="6"/>
        <v>0</v>
      </c>
      <c r="Y13" s="7" t="str">
        <f t="shared" si="7"/>
        <v/>
      </c>
      <c r="Z13" s="7" t="str">
        <f t="shared" si="8"/>
        <v>F</v>
      </c>
      <c r="AA13" s="5" t="str">
        <f t="shared" si="9"/>
        <v>F</v>
      </c>
      <c r="AB13" s="5">
        <f t="shared" si="10"/>
        <v>36</v>
      </c>
      <c r="AC13" s="42" t="str">
        <f t="shared" si="11"/>
        <v>Incomplete</v>
      </c>
      <c r="AE13" s="10">
        <v>36</v>
      </c>
    </row>
    <row r="14" spans="1:31">
      <c r="A14" s="24">
        <v>11</v>
      </c>
      <c r="B14" s="21">
        <f>IF(StudentList!B12="","",StudentList!B12)</f>
        <v>140931011</v>
      </c>
      <c r="C14" s="33" t="str">
        <f>IF(StudentList!C12="","",StudentList!C12)</f>
        <v>aaa</v>
      </c>
      <c r="D14" s="25">
        <f>'Term-3'!G14</f>
        <v>0</v>
      </c>
      <c r="E14" s="5" t="str">
        <f>'Term-3'!H14</f>
        <v>F</v>
      </c>
      <c r="F14" s="26">
        <f t="shared" si="12"/>
        <v>3</v>
      </c>
      <c r="G14" s="25">
        <f>'Term-3'!O14</f>
        <v>0</v>
      </c>
      <c r="H14" s="25" t="str">
        <f>'Term-3'!P14</f>
        <v>F</v>
      </c>
      <c r="I14" s="26">
        <f t="shared" si="13"/>
        <v>2</v>
      </c>
      <c r="J14" s="25">
        <f>'Term-3'!W14</f>
        <v>0</v>
      </c>
      <c r="K14" s="25" t="str">
        <f>'Term-3'!X14</f>
        <v>F</v>
      </c>
      <c r="L14" s="26">
        <f t="shared" si="14"/>
        <v>2</v>
      </c>
      <c r="M14" s="25">
        <f>'Term-3'!AE14</f>
        <v>0</v>
      </c>
      <c r="N14" s="25" t="str">
        <f>'Term-3'!AF14</f>
        <v>F</v>
      </c>
      <c r="O14" s="26">
        <f t="shared" si="15"/>
        <v>4</v>
      </c>
      <c r="P14" s="38">
        <f t="shared" si="0"/>
        <v>0</v>
      </c>
      <c r="Q14" s="7">
        <f t="shared" si="1"/>
        <v>0</v>
      </c>
      <c r="R14" s="25">
        <f t="shared" si="2"/>
        <v>0</v>
      </c>
      <c r="S14" s="7" t="str">
        <f t="shared" si="3"/>
        <v/>
      </c>
      <c r="T14" s="7" t="str">
        <f t="shared" si="4"/>
        <v>F</v>
      </c>
      <c r="U14" s="7" t="str">
        <f t="shared" si="5"/>
        <v>F</v>
      </c>
      <c r="V14" s="38">
        <f>IF(AND(P14="",'tebulation-2'!V14=""),"",IF(P14="",0,P14)+IF('tebulation-2'!V14="",0,'tebulation-2'!V14))</f>
        <v>10</v>
      </c>
      <c r="W14" s="43">
        <f>'tebulation-2'!W14+'tebulation-3'!Q14</f>
        <v>23</v>
      </c>
      <c r="X14" s="25">
        <f t="shared" si="6"/>
        <v>2.2999999999999998</v>
      </c>
      <c r="Y14" s="7" t="str">
        <f t="shared" si="7"/>
        <v/>
      </c>
      <c r="Z14" s="7" t="str">
        <f t="shared" si="8"/>
        <v>C</v>
      </c>
      <c r="AA14" s="5" t="str">
        <f t="shared" si="9"/>
        <v>C</v>
      </c>
      <c r="AB14" s="5">
        <f t="shared" si="10"/>
        <v>36</v>
      </c>
      <c r="AC14" s="42" t="str">
        <f t="shared" si="11"/>
        <v>Incomplete</v>
      </c>
      <c r="AE14" s="10">
        <v>36</v>
      </c>
    </row>
    <row r="15" spans="1:31">
      <c r="A15" s="24">
        <v>12</v>
      </c>
      <c r="B15" s="21">
        <f>IF(StudentList!B13="","",StudentList!B13)</f>
        <v>140931012</v>
      </c>
      <c r="C15" s="33" t="str">
        <f>IF(StudentList!C13="","",StudentList!C13)</f>
        <v>aaa</v>
      </c>
      <c r="D15" s="25">
        <f>'Term-3'!G15</f>
        <v>0</v>
      </c>
      <c r="E15" s="5" t="str">
        <f>'Term-3'!H15</f>
        <v>F</v>
      </c>
      <c r="F15" s="26">
        <f t="shared" si="12"/>
        <v>3</v>
      </c>
      <c r="G15" s="25">
        <f>'Term-3'!O15</f>
        <v>0</v>
      </c>
      <c r="H15" s="25" t="str">
        <f>'Term-3'!P15</f>
        <v>F</v>
      </c>
      <c r="I15" s="26">
        <f t="shared" si="13"/>
        <v>2</v>
      </c>
      <c r="J15" s="25">
        <f>'Term-3'!W15</f>
        <v>0</v>
      </c>
      <c r="K15" s="25" t="str">
        <f>'Term-3'!X15</f>
        <v>F</v>
      </c>
      <c r="L15" s="26">
        <f t="shared" si="14"/>
        <v>2</v>
      </c>
      <c r="M15" s="25">
        <f>'Term-3'!AE15</f>
        <v>0</v>
      </c>
      <c r="N15" s="25" t="str">
        <f>'Term-3'!AF15</f>
        <v>F</v>
      </c>
      <c r="O15" s="26">
        <f t="shared" si="15"/>
        <v>4</v>
      </c>
      <c r="P15" s="38">
        <f t="shared" si="0"/>
        <v>0</v>
      </c>
      <c r="Q15" s="7">
        <f t="shared" si="1"/>
        <v>0</v>
      </c>
      <c r="R15" s="25">
        <f t="shared" si="2"/>
        <v>0</v>
      </c>
      <c r="S15" s="7" t="str">
        <f t="shared" si="3"/>
        <v/>
      </c>
      <c r="T15" s="7" t="str">
        <f t="shared" si="4"/>
        <v>F</v>
      </c>
      <c r="U15" s="7" t="str">
        <f t="shared" si="5"/>
        <v>F</v>
      </c>
      <c r="V15" s="38">
        <f>IF(AND(P15="",'tebulation-2'!V15=""),"",IF(P15="",0,P15)+IF('tebulation-2'!V15="",0,'tebulation-2'!V15))</f>
        <v>3</v>
      </c>
      <c r="W15" s="43">
        <f>'tebulation-2'!W15+'tebulation-3'!Q15</f>
        <v>6.75</v>
      </c>
      <c r="X15" s="25">
        <f t="shared" si="6"/>
        <v>2.25</v>
      </c>
      <c r="Y15" s="7" t="str">
        <f t="shared" si="7"/>
        <v/>
      </c>
      <c r="Z15" s="7" t="str">
        <f t="shared" si="8"/>
        <v>C</v>
      </c>
      <c r="AA15" s="5" t="str">
        <f t="shared" si="9"/>
        <v>C</v>
      </c>
      <c r="AB15" s="5">
        <f t="shared" si="10"/>
        <v>36</v>
      </c>
      <c r="AC15" s="42" t="str">
        <f t="shared" si="11"/>
        <v>Incomplete</v>
      </c>
      <c r="AE15" s="10">
        <v>36</v>
      </c>
    </row>
    <row r="16" spans="1:31">
      <c r="A16" s="24">
        <v>13</v>
      </c>
      <c r="B16" s="21">
        <f>IF(StudentList!B14="","",StudentList!B14)</f>
        <v>140931013</v>
      </c>
      <c r="C16" s="33" t="str">
        <f>IF(StudentList!C14="","",StudentList!C14)</f>
        <v>aaa</v>
      </c>
      <c r="D16" s="25">
        <f>'Term-3'!G16</f>
        <v>0</v>
      </c>
      <c r="E16" s="5" t="str">
        <f>'Term-3'!H16</f>
        <v>F</v>
      </c>
      <c r="F16" s="26">
        <f t="shared" si="12"/>
        <v>3</v>
      </c>
      <c r="G16" s="25">
        <f>'Term-3'!O16</f>
        <v>0</v>
      </c>
      <c r="H16" s="25" t="str">
        <f>'Term-3'!P16</f>
        <v>F</v>
      </c>
      <c r="I16" s="26">
        <f t="shared" si="13"/>
        <v>2</v>
      </c>
      <c r="J16" s="25">
        <f>'Term-3'!W16</f>
        <v>0</v>
      </c>
      <c r="K16" s="25" t="str">
        <f>'Term-3'!X16</f>
        <v>F</v>
      </c>
      <c r="L16" s="26">
        <f t="shared" si="14"/>
        <v>2</v>
      </c>
      <c r="M16" s="25">
        <f>'Term-3'!AE16</f>
        <v>0</v>
      </c>
      <c r="N16" s="25" t="str">
        <f>'Term-3'!AF16</f>
        <v>F</v>
      </c>
      <c r="O16" s="26">
        <f t="shared" si="15"/>
        <v>4</v>
      </c>
      <c r="P16" s="38">
        <f t="shared" si="0"/>
        <v>0</v>
      </c>
      <c r="Q16" s="7">
        <f t="shared" si="1"/>
        <v>0</v>
      </c>
      <c r="R16" s="25">
        <f t="shared" si="2"/>
        <v>0</v>
      </c>
      <c r="S16" s="7" t="str">
        <f t="shared" si="3"/>
        <v/>
      </c>
      <c r="T16" s="7" t="str">
        <f t="shared" si="4"/>
        <v>F</v>
      </c>
      <c r="U16" s="7" t="str">
        <f t="shared" si="5"/>
        <v>F</v>
      </c>
      <c r="V16" s="38">
        <f>IF(AND(P16="",'tebulation-2'!V16=""),"",IF(P16="",0,P16)+IF('tebulation-2'!V16="",0,'tebulation-2'!V16))</f>
        <v>0</v>
      </c>
      <c r="W16" s="43">
        <f>'tebulation-2'!W16+'tebulation-3'!Q16</f>
        <v>0</v>
      </c>
      <c r="X16" s="25">
        <f t="shared" si="6"/>
        <v>0</v>
      </c>
      <c r="Y16" s="7" t="str">
        <f t="shared" si="7"/>
        <v/>
      </c>
      <c r="Z16" s="7" t="str">
        <f t="shared" si="8"/>
        <v>F</v>
      </c>
      <c r="AA16" s="5" t="str">
        <f t="shared" si="9"/>
        <v>F</v>
      </c>
      <c r="AB16" s="5">
        <f t="shared" si="10"/>
        <v>36</v>
      </c>
      <c r="AC16" s="42" t="str">
        <f t="shared" si="11"/>
        <v>Incomplete</v>
      </c>
      <c r="AE16" s="10">
        <v>36</v>
      </c>
    </row>
    <row r="17" spans="1:31">
      <c r="A17" s="24">
        <v>14</v>
      </c>
      <c r="B17" s="21">
        <f>IF(StudentList!B15="","",StudentList!B15)</f>
        <v>140931014</v>
      </c>
      <c r="C17" s="33" t="str">
        <f>IF(StudentList!C15="","",StudentList!C15)</f>
        <v>aaa</v>
      </c>
      <c r="D17" s="25">
        <f>'Term-3'!G17</f>
        <v>0</v>
      </c>
      <c r="E17" s="5" t="str">
        <f>'Term-3'!H17</f>
        <v>F</v>
      </c>
      <c r="F17" s="26">
        <f t="shared" si="12"/>
        <v>3</v>
      </c>
      <c r="G17" s="25">
        <f>'Term-3'!O17</f>
        <v>0</v>
      </c>
      <c r="H17" s="25" t="str">
        <f>'Term-3'!P17</f>
        <v>F</v>
      </c>
      <c r="I17" s="26">
        <f t="shared" si="13"/>
        <v>2</v>
      </c>
      <c r="J17" s="25">
        <f>'Term-3'!W17</f>
        <v>0</v>
      </c>
      <c r="K17" s="25" t="str">
        <f>'Term-3'!X17</f>
        <v>F</v>
      </c>
      <c r="L17" s="26">
        <f t="shared" si="14"/>
        <v>2</v>
      </c>
      <c r="M17" s="25">
        <f>'Term-3'!AE17</f>
        <v>0</v>
      </c>
      <c r="N17" s="25" t="str">
        <f>'Term-3'!AF17</f>
        <v>F</v>
      </c>
      <c r="O17" s="26">
        <f t="shared" si="15"/>
        <v>4</v>
      </c>
      <c r="P17" s="38">
        <f t="shared" si="0"/>
        <v>0</v>
      </c>
      <c r="Q17" s="7">
        <f t="shared" si="1"/>
        <v>0</v>
      </c>
      <c r="R17" s="25">
        <f t="shared" si="2"/>
        <v>0</v>
      </c>
      <c r="S17" s="7" t="str">
        <f t="shared" si="3"/>
        <v/>
      </c>
      <c r="T17" s="7" t="str">
        <f t="shared" si="4"/>
        <v>F</v>
      </c>
      <c r="U17" s="7" t="str">
        <f t="shared" si="5"/>
        <v>F</v>
      </c>
      <c r="V17" s="38">
        <f>IF(AND(P17="",'tebulation-2'!V17=""),"",IF(P17="",0,P17)+IF('tebulation-2'!V17="",0,'tebulation-2'!V17))</f>
        <v>12</v>
      </c>
      <c r="W17" s="43">
        <f>'tebulation-2'!W17+'tebulation-3'!Q17</f>
        <v>29</v>
      </c>
      <c r="X17" s="25">
        <f t="shared" si="6"/>
        <v>2.42</v>
      </c>
      <c r="Y17" s="7" t="str">
        <f t="shared" si="7"/>
        <v/>
      </c>
      <c r="Z17" s="7" t="str">
        <f t="shared" si="8"/>
        <v>C</v>
      </c>
      <c r="AA17" s="5" t="str">
        <f t="shared" si="9"/>
        <v>C</v>
      </c>
      <c r="AB17" s="5">
        <f t="shared" si="10"/>
        <v>36</v>
      </c>
      <c r="AC17" s="42" t="str">
        <f t="shared" si="11"/>
        <v>Incomplete</v>
      </c>
      <c r="AE17" s="10">
        <v>36</v>
      </c>
    </row>
    <row r="18" spans="1:31">
      <c r="A18" s="24">
        <v>15</v>
      </c>
      <c r="B18" s="21">
        <f>IF(StudentList!B16="","",StudentList!B16)</f>
        <v>140931015</v>
      </c>
      <c r="C18" s="33" t="str">
        <f>IF(StudentList!C16="","",StudentList!C16)</f>
        <v>aaa</v>
      </c>
      <c r="D18" s="25">
        <f>'Term-3'!G18</f>
        <v>0</v>
      </c>
      <c r="E18" s="5" t="str">
        <f>'Term-3'!H18</f>
        <v>F</v>
      </c>
      <c r="F18" s="26">
        <f t="shared" si="12"/>
        <v>3</v>
      </c>
      <c r="G18" s="25">
        <f>'Term-3'!O18</f>
        <v>0</v>
      </c>
      <c r="H18" s="25" t="str">
        <f>'Term-3'!P18</f>
        <v>F</v>
      </c>
      <c r="I18" s="26">
        <f t="shared" si="13"/>
        <v>2</v>
      </c>
      <c r="J18" s="25">
        <f>'Term-3'!W18</f>
        <v>0</v>
      </c>
      <c r="K18" s="25" t="str">
        <f>'Term-3'!X18</f>
        <v>F</v>
      </c>
      <c r="L18" s="26">
        <f t="shared" si="14"/>
        <v>2</v>
      </c>
      <c r="M18" s="25">
        <f>'Term-3'!AE18</f>
        <v>0</v>
      </c>
      <c r="N18" s="25" t="str">
        <f>'Term-3'!AF18</f>
        <v>F</v>
      </c>
      <c r="O18" s="26">
        <f t="shared" si="15"/>
        <v>4</v>
      </c>
      <c r="P18" s="38">
        <f t="shared" si="0"/>
        <v>0</v>
      </c>
      <c r="Q18" s="7">
        <f t="shared" si="1"/>
        <v>0</v>
      </c>
      <c r="R18" s="25">
        <f t="shared" si="2"/>
        <v>0</v>
      </c>
      <c r="S18" s="7" t="str">
        <f t="shared" si="3"/>
        <v/>
      </c>
      <c r="T18" s="7" t="str">
        <f t="shared" si="4"/>
        <v>F</v>
      </c>
      <c r="U18" s="7" t="str">
        <f t="shared" si="5"/>
        <v>F</v>
      </c>
      <c r="V18" s="38">
        <f>IF(AND(P18="",'tebulation-2'!V18=""),"",IF(P18="",0,P18)+IF('tebulation-2'!V18="",0,'tebulation-2'!V18))</f>
        <v>3</v>
      </c>
      <c r="W18" s="43">
        <f>'tebulation-2'!W18+'tebulation-3'!Q18</f>
        <v>12</v>
      </c>
      <c r="X18" s="25">
        <f t="shared" si="6"/>
        <v>4</v>
      </c>
      <c r="Y18" s="7" t="str">
        <f t="shared" si="7"/>
        <v>A+</v>
      </c>
      <c r="Z18" s="7" t="str">
        <f t="shared" si="8"/>
        <v/>
      </c>
      <c r="AA18" s="5" t="str">
        <f t="shared" si="9"/>
        <v>A+</v>
      </c>
      <c r="AB18" s="5">
        <f t="shared" si="10"/>
        <v>36</v>
      </c>
      <c r="AC18" s="42" t="str">
        <f t="shared" si="11"/>
        <v>Incomplete</v>
      </c>
      <c r="AE18" s="10">
        <v>36</v>
      </c>
    </row>
    <row r="19" spans="1:31">
      <c r="A19" s="24">
        <v>16</v>
      </c>
      <c r="B19" s="21">
        <f>IF(StudentList!B17="","",StudentList!B17)</f>
        <v>140931016</v>
      </c>
      <c r="C19" s="33" t="str">
        <f>IF(StudentList!C17="","",StudentList!C17)</f>
        <v>aaa</v>
      </c>
      <c r="D19" s="25">
        <f>'Term-3'!G19</f>
        <v>0</v>
      </c>
      <c r="E19" s="5" t="str">
        <f>'Term-3'!H19</f>
        <v>F</v>
      </c>
      <c r="F19" s="26">
        <f t="shared" si="12"/>
        <v>3</v>
      </c>
      <c r="G19" s="25">
        <f>'Term-3'!O19</f>
        <v>0</v>
      </c>
      <c r="H19" s="25" t="str">
        <f>'Term-3'!P19</f>
        <v>F</v>
      </c>
      <c r="I19" s="26">
        <f t="shared" si="13"/>
        <v>2</v>
      </c>
      <c r="J19" s="25">
        <f>'Term-3'!W19</f>
        <v>0</v>
      </c>
      <c r="K19" s="25" t="str">
        <f>'Term-3'!X19</f>
        <v>F</v>
      </c>
      <c r="L19" s="26">
        <f t="shared" si="14"/>
        <v>2</v>
      </c>
      <c r="M19" s="25">
        <f>'Term-3'!AE19</f>
        <v>0</v>
      </c>
      <c r="N19" s="25" t="str">
        <f>'Term-3'!AF19</f>
        <v>F</v>
      </c>
      <c r="O19" s="26">
        <f t="shared" si="15"/>
        <v>4</v>
      </c>
      <c r="P19" s="38">
        <f t="shared" si="0"/>
        <v>0</v>
      </c>
      <c r="Q19" s="7">
        <f t="shared" si="1"/>
        <v>0</v>
      </c>
      <c r="R19" s="25">
        <f t="shared" si="2"/>
        <v>0</v>
      </c>
      <c r="S19" s="7" t="str">
        <f t="shared" si="3"/>
        <v/>
      </c>
      <c r="T19" s="7" t="str">
        <f t="shared" si="4"/>
        <v>F</v>
      </c>
      <c r="U19" s="7" t="str">
        <f t="shared" si="5"/>
        <v>F</v>
      </c>
      <c r="V19" s="38">
        <f>IF(AND(P19="",'tebulation-2'!V19=""),"",IF(P19="",0,P19)+IF('tebulation-2'!V19="",0,'tebulation-2'!V19))</f>
        <v>12</v>
      </c>
      <c r="W19" s="43">
        <f>'tebulation-2'!W19+'tebulation-3'!Q19</f>
        <v>35.75</v>
      </c>
      <c r="X19" s="25">
        <f t="shared" si="6"/>
        <v>2.98</v>
      </c>
      <c r="Y19" s="7" t="str">
        <f t="shared" si="7"/>
        <v/>
      </c>
      <c r="Z19" s="7" t="str">
        <f t="shared" si="8"/>
        <v>B-</v>
      </c>
      <c r="AA19" s="5" t="str">
        <f t="shared" si="9"/>
        <v>B-</v>
      </c>
      <c r="AB19" s="5">
        <f t="shared" si="10"/>
        <v>36</v>
      </c>
      <c r="AC19" s="42" t="str">
        <f t="shared" si="11"/>
        <v>Incomplete</v>
      </c>
      <c r="AE19" s="10">
        <v>36</v>
      </c>
    </row>
    <row r="20" spans="1:31">
      <c r="A20" s="24">
        <v>17</v>
      </c>
      <c r="B20" s="21">
        <f>IF(StudentList!B18="","",StudentList!B18)</f>
        <v>140931017</v>
      </c>
      <c r="C20" s="33" t="str">
        <f>IF(StudentList!C18="","",StudentList!C18)</f>
        <v>aaa</v>
      </c>
      <c r="D20" s="25">
        <f>'Term-3'!G20</f>
        <v>0</v>
      </c>
      <c r="E20" s="5" t="str">
        <f>'Term-3'!H20</f>
        <v>F</v>
      </c>
      <c r="F20" s="26">
        <f t="shared" si="12"/>
        <v>3</v>
      </c>
      <c r="G20" s="25">
        <f>'Term-3'!O20</f>
        <v>0</v>
      </c>
      <c r="H20" s="25" t="str">
        <f>'Term-3'!P20</f>
        <v>F</v>
      </c>
      <c r="I20" s="26">
        <f t="shared" si="13"/>
        <v>2</v>
      </c>
      <c r="J20" s="25">
        <f>'Term-3'!W20</f>
        <v>0</v>
      </c>
      <c r="K20" s="25" t="str">
        <f>'Term-3'!X20</f>
        <v>F</v>
      </c>
      <c r="L20" s="26">
        <f t="shared" si="14"/>
        <v>2</v>
      </c>
      <c r="M20" s="25">
        <f>'Term-3'!AE20</f>
        <v>0</v>
      </c>
      <c r="N20" s="25" t="str">
        <f>'Term-3'!AF20</f>
        <v>F</v>
      </c>
      <c r="O20" s="26">
        <f t="shared" si="15"/>
        <v>4</v>
      </c>
      <c r="P20" s="38">
        <f t="shared" si="0"/>
        <v>0</v>
      </c>
      <c r="Q20" s="7">
        <f t="shared" si="1"/>
        <v>0</v>
      </c>
      <c r="R20" s="25">
        <f t="shared" si="2"/>
        <v>0</v>
      </c>
      <c r="S20" s="7" t="str">
        <f t="shared" si="3"/>
        <v/>
      </c>
      <c r="T20" s="7" t="str">
        <f t="shared" si="4"/>
        <v>F</v>
      </c>
      <c r="U20" s="7" t="str">
        <f t="shared" si="5"/>
        <v>F</v>
      </c>
      <c r="V20" s="38">
        <f>IF(AND(P20="",'tebulation-2'!V20=""),"",IF(P20="",0,P20)+IF('tebulation-2'!V20="",0,'tebulation-2'!V20))</f>
        <v>12</v>
      </c>
      <c r="W20" s="43">
        <f>'tebulation-2'!W20+'tebulation-3'!Q20</f>
        <v>41</v>
      </c>
      <c r="X20" s="25">
        <f t="shared" si="6"/>
        <v>3.42</v>
      </c>
      <c r="Y20" s="7" t="str">
        <f t="shared" si="7"/>
        <v>B+</v>
      </c>
      <c r="Z20" s="7" t="str">
        <f t="shared" si="8"/>
        <v/>
      </c>
      <c r="AA20" s="5" t="str">
        <f t="shared" si="9"/>
        <v>B+</v>
      </c>
      <c r="AB20" s="5">
        <f t="shared" si="10"/>
        <v>36</v>
      </c>
      <c r="AC20" s="42" t="str">
        <f t="shared" si="11"/>
        <v>Incomplete</v>
      </c>
      <c r="AE20" s="10">
        <v>36</v>
      </c>
    </row>
    <row r="21" spans="1:31">
      <c r="A21" s="24">
        <v>18</v>
      </c>
      <c r="B21" s="21">
        <f>IF(StudentList!B19="","",StudentList!B19)</f>
        <v>140931018</v>
      </c>
      <c r="C21" s="33" t="str">
        <f>IF(StudentList!C19="","",StudentList!C19)</f>
        <v>aaa</v>
      </c>
      <c r="D21" s="25">
        <f>'Term-3'!G21</f>
        <v>0</v>
      </c>
      <c r="E21" s="5" t="str">
        <f>'Term-3'!H21</f>
        <v>F</v>
      </c>
      <c r="F21" s="26">
        <f t="shared" si="12"/>
        <v>3</v>
      </c>
      <c r="G21" s="25">
        <f>'Term-3'!O21</f>
        <v>0</v>
      </c>
      <c r="H21" s="25" t="str">
        <f>'Term-3'!P21</f>
        <v>F</v>
      </c>
      <c r="I21" s="26">
        <f t="shared" si="13"/>
        <v>2</v>
      </c>
      <c r="J21" s="25">
        <f>'Term-3'!W21</f>
        <v>0</v>
      </c>
      <c r="K21" s="25" t="str">
        <f>'Term-3'!X21</f>
        <v>F</v>
      </c>
      <c r="L21" s="26">
        <f t="shared" si="14"/>
        <v>2</v>
      </c>
      <c r="M21" s="25">
        <f>'Term-3'!AE21</f>
        <v>0</v>
      </c>
      <c r="N21" s="25" t="str">
        <f>'Term-3'!AF21</f>
        <v>F</v>
      </c>
      <c r="O21" s="26">
        <f t="shared" si="15"/>
        <v>4</v>
      </c>
      <c r="P21" s="38">
        <f t="shared" si="0"/>
        <v>0</v>
      </c>
      <c r="Q21" s="7">
        <f t="shared" si="1"/>
        <v>0</v>
      </c>
      <c r="R21" s="25">
        <f t="shared" si="2"/>
        <v>0</v>
      </c>
      <c r="S21" s="7" t="str">
        <f t="shared" si="3"/>
        <v/>
      </c>
      <c r="T21" s="7" t="str">
        <f t="shared" si="4"/>
        <v>F</v>
      </c>
      <c r="U21" s="7" t="str">
        <f t="shared" si="5"/>
        <v>F</v>
      </c>
      <c r="V21" s="38">
        <f>IF(AND(P21="",'tebulation-2'!V21=""),"",IF(P21="",0,P21)+IF('tebulation-2'!V21="",0,'tebulation-2'!V21))</f>
        <v>12</v>
      </c>
      <c r="W21" s="43">
        <f>'tebulation-2'!W21+'tebulation-3'!Q21</f>
        <v>45</v>
      </c>
      <c r="X21" s="25">
        <f t="shared" si="6"/>
        <v>3.75</v>
      </c>
      <c r="Y21" s="7" t="str">
        <f t="shared" si="7"/>
        <v>A</v>
      </c>
      <c r="Z21" s="7" t="str">
        <f t="shared" si="8"/>
        <v/>
      </c>
      <c r="AA21" s="5" t="str">
        <f t="shared" si="9"/>
        <v>A</v>
      </c>
      <c r="AB21" s="5">
        <f t="shared" si="10"/>
        <v>36</v>
      </c>
      <c r="AC21" s="42" t="str">
        <f t="shared" si="11"/>
        <v>Incomplete</v>
      </c>
      <c r="AE21" s="10">
        <v>36</v>
      </c>
    </row>
    <row r="22" spans="1:31">
      <c r="A22" s="24">
        <v>19</v>
      </c>
      <c r="B22" s="21">
        <f>IF(StudentList!B20="","",StudentList!B20)</f>
        <v>140931019</v>
      </c>
      <c r="C22" s="33" t="str">
        <f>IF(StudentList!C20="","",StudentList!C20)</f>
        <v>aaa</v>
      </c>
      <c r="D22" s="25">
        <f>'Term-3'!G22</f>
        <v>0</v>
      </c>
      <c r="E22" s="5" t="str">
        <f>'Term-3'!H22</f>
        <v>F</v>
      </c>
      <c r="F22" s="26">
        <f t="shared" si="12"/>
        <v>3</v>
      </c>
      <c r="G22" s="25">
        <f>'Term-3'!O22</f>
        <v>0</v>
      </c>
      <c r="H22" s="25" t="str">
        <f>'Term-3'!P22</f>
        <v>F</v>
      </c>
      <c r="I22" s="26">
        <f t="shared" si="13"/>
        <v>2</v>
      </c>
      <c r="J22" s="25">
        <f>'Term-3'!W22</f>
        <v>0</v>
      </c>
      <c r="K22" s="25" t="str">
        <f>'Term-3'!X22</f>
        <v>F</v>
      </c>
      <c r="L22" s="26">
        <f t="shared" si="14"/>
        <v>2</v>
      </c>
      <c r="M22" s="25">
        <f>'Term-3'!AE22</f>
        <v>0</v>
      </c>
      <c r="N22" s="25" t="str">
        <f>'Term-3'!AF22</f>
        <v>F</v>
      </c>
      <c r="O22" s="26">
        <f t="shared" si="15"/>
        <v>4</v>
      </c>
      <c r="P22" s="38">
        <f t="shared" si="0"/>
        <v>0</v>
      </c>
      <c r="Q22" s="7">
        <f t="shared" si="1"/>
        <v>0</v>
      </c>
      <c r="R22" s="25">
        <f t="shared" si="2"/>
        <v>0</v>
      </c>
      <c r="S22" s="7" t="str">
        <f t="shared" si="3"/>
        <v/>
      </c>
      <c r="T22" s="7" t="str">
        <f t="shared" si="4"/>
        <v>F</v>
      </c>
      <c r="U22" s="7" t="str">
        <f t="shared" si="5"/>
        <v>F</v>
      </c>
      <c r="V22" s="38">
        <f>IF(AND(P22="",'tebulation-2'!V22=""),"",IF(P22="",0,P22)+IF('tebulation-2'!V22="",0,'tebulation-2'!V22))</f>
        <v>12</v>
      </c>
      <c r="W22" s="43">
        <f>'tebulation-2'!W22+'tebulation-3'!Q22</f>
        <v>41.75</v>
      </c>
      <c r="X22" s="25">
        <f t="shared" si="6"/>
        <v>3.48</v>
      </c>
      <c r="Y22" s="7" t="str">
        <f t="shared" si="7"/>
        <v>B+</v>
      </c>
      <c r="Z22" s="7" t="str">
        <f t="shared" si="8"/>
        <v/>
      </c>
      <c r="AA22" s="5" t="str">
        <f t="shared" si="9"/>
        <v>B+</v>
      </c>
      <c r="AB22" s="5">
        <f t="shared" si="10"/>
        <v>36</v>
      </c>
      <c r="AC22" s="42" t="str">
        <f t="shared" si="11"/>
        <v>Incomplete</v>
      </c>
      <c r="AE22" s="10">
        <v>36</v>
      </c>
    </row>
    <row r="23" spans="1:31">
      <c r="A23" s="24">
        <v>20</v>
      </c>
      <c r="B23" s="21">
        <f>IF(StudentList!B21="","",StudentList!B21)</f>
        <v>140931020</v>
      </c>
      <c r="C23" s="33" t="str">
        <f>IF(StudentList!C21="","",StudentList!C21)</f>
        <v>aaa</v>
      </c>
      <c r="D23" s="25">
        <f>'Term-3'!G23</f>
        <v>0</v>
      </c>
      <c r="E23" s="5" t="str">
        <f>'Term-3'!H23</f>
        <v>F</v>
      </c>
      <c r="F23" s="26">
        <f t="shared" si="12"/>
        <v>3</v>
      </c>
      <c r="G23" s="25">
        <f>'Term-3'!O23</f>
        <v>0</v>
      </c>
      <c r="H23" s="25" t="str">
        <f>'Term-3'!P23</f>
        <v>F</v>
      </c>
      <c r="I23" s="26">
        <f t="shared" si="13"/>
        <v>2</v>
      </c>
      <c r="J23" s="25">
        <f>'Term-3'!W23</f>
        <v>0</v>
      </c>
      <c r="K23" s="25" t="str">
        <f>'Term-3'!X23</f>
        <v>F</v>
      </c>
      <c r="L23" s="26">
        <f t="shared" si="14"/>
        <v>2</v>
      </c>
      <c r="M23" s="25">
        <f>'Term-3'!AE23</f>
        <v>0</v>
      </c>
      <c r="N23" s="25" t="str">
        <f>'Term-3'!AF23</f>
        <v>F</v>
      </c>
      <c r="O23" s="26">
        <f t="shared" si="15"/>
        <v>4</v>
      </c>
      <c r="P23" s="38">
        <f t="shared" si="0"/>
        <v>0</v>
      </c>
      <c r="Q23" s="7">
        <f t="shared" si="1"/>
        <v>0</v>
      </c>
      <c r="R23" s="25">
        <f t="shared" si="2"/>
        <v>0</v>
      </c>
      <c r="S23" s="7" t="str">
        <f t="shared" si="3"/>
        <v/>
      </c>
      <c r="T23" s="7" t="str">
        <f t="shared" si="4"/>
        <v>F</v>
      </c>
      <c r="U23" s="7" t="str">
        <f t="shared" si="5"/>
        <v>F</v>
      </c>
      <c r="V23" s="38">
        <f>IF(AND(P23="",'tebulation-2'!V23=""),"",IF(P23="",0,P23)+IF('tebulation-2'!V23="",0,'tebulation-2'!V23))</f>
        <v>12</v>
      </c>
      <c r="W23" s="43">
        <f>'tebulation-2'!W23+'tebulation-3'!Q23</f>
        <v>43.25</v>
      </c>
      <c r="X23" s="25">
        <f t="shared" si="6"/>
        <v>3.6</v>
      </c>
      <c r="Y23" s="7" t="str">
        <f t="shared" si="7"/>
        <v>A-</v>
      </c>
      <c r="Z23" s="7" t="str">
        <f t="shared" si="8"/>
        <v/>
      </c>
      <c r="AA23" s="5" t="str">
        <f t="shared" si="9"/>
        <v>A-</v>
      </c>
      <c r="AB23" s="5">
        <f t="shared" si="10"/>
        <v>36</v>
      </c>
      <c r="AC23" s="42" t="str">
        <f t="shared" si="11"/>
        <v>Incomplete</v>
      </c>
      <c r="AE23" s="10">
        <v>36</v>
      </c>
    </row>
    <row r="24" spans="1:31">
      <c r="A24" s="24">
        <v>21</v>
      </c>
      <c r="B24" s="21">
        <f>IF(StudentList!B22="","",StudentList!B22)</f>
        <v>140931021</v>
      </c>
      <c r="C24" s="33" t="str">
        <f>IF(StudentList!C22="","",StudentList!C22)</f>
        <v>aaa</v>
      </c>
      <c r="D24" s="25">
        <f>'Term-3'!G24</f>
        <v>0</v>
      </c>
      <c r="E24" s="5" t="str">
        <f>'Term-3'!H24</f>
        <v>F</v>
      </c>
      <c r="F24" s="26">
        <f t="shared" si="12"/>
        <v>3</v>
      </c>
      <c r="G24" s="25">
        <f>'Term-3'!O24</f>
        <v>0</v>
      </c>
      <c r="H24" s="25" t="str">
        <f>'Term-3'!P24</f>
        <v>F</v>
      </c>
      <c r="I24" s="26">
        <f t="shared" si="13"/>
        <v>2</v>
      </c>
      <c r="J24" s="25">
        <f>'Term-3'!W24</f>
        <v>0</v>
      </c>
      <c r="K24" s="25" t="str">
        <f>'Term-3'!X24</f>
        <v>F</v>
      </c>
      <c r="L24" s="26">
        <f t="shared" si="14"/>
        <v>2</v>
      </c>
      <c r="M24" s="25">
        <f>'Term-3'!AE24</f>
        <v>0</v>
      </c>
      <c r="N24" s="25" t="str">
        <f>'Term-3'!AF24</f>
        <v>F</v>
      </c>
      <c r="O24" s="26">
        <f t="shared" si="15"/>
        <v>4</v>
      </c>
      <c r="P24" s="38">
        <f t="shared" si="0"/>
        <v>0</v>
      </c>
      <c r="Q24" s="7">
        <f t="shared" si="1"/>
        <v>0</v>
      </c>
      <c r="R24" s="25">
        <f t="shared" si="2"/>
        <v>0</v>
      </c>
      <c r="S24" s="7" t="str">
        <f t="shared" si="3"/>
        <v/>
      </c>
      <c r="T24" s="7" t="str">
        <f t="shared" si="4"/>
        <v>F</v>
      </c>
      <c r="U24" s="7" t="str">
        <f t="shared" si="5"/>
        <v>F</v>
      </c>
      <c r="V24" s="38">
        <f>IF(AND(P24="",'tebulation-2'!V24=""),"",IF(P24="",0,P24)+IF('tebulation-2'!V24="",0,'tebulation-2'!V24))</f>
        <v>0</v>
      </c>
      <c r="W24" s="43">
        <f>'tebulation-2'!W24+'tebulation-3'!Q24</f>
        <v>0</v>
      </c>
      <c r="X24" s="25">
        <f t="shared" si="6"/>
        <v>0</v>
      </c>
      <c r="Y24" s="7" t="str">
        <f t="shared" si="7"/>
        <v/>
      </c>
      <c r="Z24" s="7" t="str">
        <f t="shared" si="8"/>
        <v>F</v>
      </c>
      <c r="AA24" s="5" t="str">
        <f t="shared" si="9"/>
        <v>F</v>
      </c>
      <c r="AB24" s="5">
        <f t="shared" si="10"/>
        <v>36</v>
      </c>
      <c r="AC24" s="42" t="str">
        <f t="shared" si="11"/>
        <v>Incomplete</v>
      </c>
      <c r="AE24" s="10">
        <v>36</v>
      </c>
    </row>
    <row r="25" spans="1:31">
      <c r="A25" s="24">
        <v>22</v>
      </c>
      <c r="B25" s="21">
        <f>IF(StudentList!B23="","",StudentList!B23)</f>
        <v>140931022</v>
      </c>
      <c r="C25" s="33" t="str">
        <f>IF(StudentList!C23="","",StudentList!C23)</f>
        <v>aaa</v>
      </c>
      <c r="D25" s="25">
        <f>'Term-3'!G25</f>
        <v>0</v>
      </c>
      <c r="E25" s="5" t="str">
        <f>'Term-3'!H25</f>
        <v>F</v>
      </c>
      <c r="F25" s="26">
        <f t="shared" si="12"/>
        <v>3</v>
      </c>
      <c r="G25" s="25">
        <f>'Term-3'!O25</f>
        <v>0</v>
      </c>
      <c r="H25" s="25" t="str">
        <f>'Term-3'!P25</f>
        <v>F</v>
      </c>
      <c r="I25" s="26">
        <f t="shared" si="13"/>
        <v>2</v>
      </c>
      <c r="J25" s="25">
        <f>'Term-3'!W25</f>
        <v>0</v>
      </c>
      <c r="K25" s="25" t="str">
        <f>'Term-3'!X25</f>
        <v>F</v>
      </c>
      <c r="L25" s="26">
        <f t="shared" si="14"/>
        <v>2</v>
      </c>
      <c r="M25" s="25">
        <f>'Term-3'!AE25</f>
        <v>0</v>
      </c>
      <c r="N25" s="25" t="str">
        <f>'Term-3'!AF25</f>
        <v>F</v>
      </c>
      <c r="O25" s="26">
        <f t="shared" si="15"/>
        <v>4</v>
      </c>
      <c r="P25" s="38">
        <f t="shared" si="0"/>
        <v>0</v>
      </c>
      <c r="Q25" s="7">
        <f t="shared" si="1"/>
        <v>0</v>
      </c>
      <c r="R25" s="25">
        <f t="shared" si="2"/>
        <v>0</v>
      </c>
      <c r="S25" s="7" t="str">
        <f t="shared" si="3"/>
        <v/>
      </c>
      <c r="T25" s="7" t="str">
        <f t="shared" si="4"/>
        <v>F</v>
      </c>
      <c r="U25" s="7" t="str">
        <f t="shared" si="5"/>
        <v>F</v>
      </c>
      <c r="V25" s="38">
        <f>IF(AND(P25="",'tebulation-2'!V25=""),"",IF(P25="",0,P25)+IF('tebulation-2'!V25="",0,'tebulation-2'!V25))</f>
        <v>12</v>
      </c>
      <c r="W25" s="43">
        <f>'tebulation-2'!W25+'tebulation-3'!Q25</f>
        <v>30.5</v>
      </c>
      <c r="X25" s="25">
        <f t="shared" si="6"/>
        <v>2.54</v>
      </c>
      <c r="Y25" s="7" t="str">
        <f t="shared" si="7"/>
        <v/>
      </c>
      <c r="Z25" s="7" t="str">
        <f t="shared" si="8"/>
        <v>C+</v>
      </c>
      <c r="AA25" s="5" t="str">
        <f t="shared" si="9"/>
        <v>C+</v>
      </c>
      <c r="AB25" s="5">
        <f t="shared" si="10"/>
        <v>36</v>
      </c>
      <c r="AC25" s="42" t="str">
        <f t="shared" si="11"/>
        <v>Incomplete</v>
      </c>
      <c r="AE25" s="10">
        <v>36</v>
      </c>
    </row>
    <row r="26" spans="1:31">
      <c r="A26" s="24">
        <v>23</v>
      </c>
      <c r="B26" s="21">
        <f>IF(StudentList!B24="","",StudentList!B24)</f>
        <v>140931023</v>
      </c>
      <c r="C26" s="33" t="str">
        <f>IF(StudentList!C24="","",StudentList!C24)</f>
        <v>aaa</v>
      </c>
      <c r="D26" s="25">
        <f>'Term-3'!G26</f>
        <v>0</v>
      </c>
      <c r="E26" s="5" t="str">
        <f>'Term-3'!H26</f>
        <v>F</v>
      </c>
      <c r="F26" s="26">
        <f t="shared" si="12"/>
        <v>3</v>
      </c>
      <c r="G26" s="25">
        <f>'Term-3'!O26</f>
        <v>0</v>
      </c>
      <c r="H26" s="25" t="str">
        <f>'Term-3'!P26</f>
        <v>F</v>
      </c>
      <c r="I26" s="26">
        <f t="shared" si="13"/>
        <v>2</v>
      </c>
      <c r="J26" s="25">
        <f>'Term-3'!W26</f>
        <v>0</v>
      </c>
      <c r="K26" s="25" t="str">
        <f>'Term-3'!X26</f>
        <v>F</v>
      </c>
      <c r="L26" s="26">
        <f t="shared" si="14"/>
        <v>2</v>
      </c>
      <c r="M26" s="25">
        <f>'Term-3'!AE26</f>
        <v>0</v>
      </c>
      <c r="N26" s="25" t="str">
        <f>'Term-3'!AF26</f>
        <v>F</v>
      </c>
      <c r="O26" s="26">
        <f t="shared" si="15"/>
        <v>4</v>
      </c>
      <c r="P26" s="38">
        <f t="shared" si="0"/>
        <v>0</v>
      </c>
      <c r="Q26" s="7">
        <f t="shared" si="1"/>
        <v>0</v>
      </c>
      <c r="R26" s="25">
        <f t="shared" si="2"/>
        <v>0</v>
      </c>
      <c r="S26" s="7" t="str">
        <f t="shared" si="3"/>
        <v/>
      </c>
      <c r="T26" s="7" t="str">
        <f t="shared" si="4"/>
        <v>F</v>
      </c>
      <c r="U26" s="7" t="str">
        <f t="shared" si="5"/>
        <v>F</v>
      </c>
      <c r="V26" s="38">
        <f>IF(AND(P26="",'tebulation-2'!V26=""),"",IF(P26="",0,P26)+IF('tebulation-2'!V26="",0,'tebulation-2'!V26))</f>
        <v>10</v>
      </c>
      <c r="W26" s="43">
        <f>'tebulation-2'!W26+'tebulation-3'!Q26</f>
        <v>35.25</v>
      </c>
      <c r="X26" s="25">
        <f t="shared" si="6"/>
        <v>3.53</v>
      </c>
      <c r="Y26" s="7" t="str">
        <f t="shared" si="7"/>
        <v>A-</v>
      </c>
      <c r="Z26" s="7" t="str">
        <f t="shared" si="8"/>
        <v/>
      </c>
      <c r="AA26" s="5" t="str">
        <f t="shared" si="9"/>
        <v>A-</v>
      </c>
      <c r="AB26" s="5">
        <f t="shared" si="10"/>
        <v>36</v>
      </c>
      <c r="AC26" s="42" t="str">
        <f t="shared" si="11"/>
        <v>Incomplete</v>
      </c>
      <c r="AE26" s="10">
        <v>36</v>
      </c>
    </row>
    <row r="27" spans="1:31">
      <c r="A27" s="24">
        <v>24</v>
      </c>
      <c r="B27" s="21">
        <f>IF(StudentList!B25="","",StudentList!B25)</f>
        <v>140931024</v>
      </c>
      <c r="C27" s="33" t="str">
        <f>IF(StudentList!C25="","",StudentList!C25)</f>
        <v>aaa</v>
      </c>
      <c r="D27" s="25">
        <f>'Term-3'!G27</f>
        <v>0</v>
      </c>
      <c r="E27" s="5" t="str">
        <f>'Term-3'!H27</f>
        <v>F</v>
      </c>
      <c r="F27" s="26">
        <f t="shared" si="12"/>
        <v>3</v>
      </c>
      <c r="G27" s="25">
        <f>'Term-3'!O27</f>
        <v>0</v>
      </c>
      <c r="H27" s="25" t="str">
        <f>'Term-3'!P27</f>
        <v>F</v>
      </c>
      <c r="I27" s="26">
        <f t="shared" si="13"/>
        <v>2</v>
      </c>
      <c r="J27" s="25">
        <f>'Term-3'!W27</f>
        <v>0</v>
      </c>
      <c r="K27" s="25" t="str">
        <f>'Term-3'!X27</f>
        <v>F</v>
      </c>
      <c r="L27" s="26">
        <f t="shared" si="14"/>
        <v>2</v>
      </c>
      <c r="M27" s="25">
        <f>'Term-3'!AE27</f>
        <v>0</v>
      </c>
      <c r="N27" s="25" t="str">
        <f>'Term-3'!AF27</f>
        <v>F</v>
      </c>
      <c r="O27" s="26">
        <f t="shared" si="15"/>
        <v>4</v>
      </c>
      <c r="P27" s="38">
        <f t="shared" si="0"/>
        <v>0</v>
      </c>
      <c r="Q27" s="7">
        <f t="shared" si="1"/>
        <v>0</v>
      </c>
      <c r="R27" s="25">
        <f t="shared" si="2"/>
        <v>0</v>
      </c>
      <c r="S27" s="7" t="str">
        <f t="shared" si="3"/>
        <v/>
      </c>
      <c r="T27" s="7" t="str">
        <f t="shared" si="4"/>
        <v>F</v>
      </c>
      <c r="U27" s="7" t="str">
        <f t="shared" si="5"/>
        <v>F</v>
      </c>
      <c r="V27" s="38">
        <f>IF(AND(P27="",'tebulation-2'!V27=""),"",IF(P27="",0,P27)+IF('tebulation-2'!V27="",0,'tebulation-2'!V27))</f>
        <v>12</v>
      </c>
      <c r="W27" s="43">
        <f>'tebulation-2'!W27+'tebulation-3'!Q27</f>
        <v>45.75</v>
      </c>
      <c r="X27" s="25">
        <f t="shared" si="6"/>
        <v>3.81</v>
      </c>
      <c r="Y27" s="7" t="str">
        <f t="shared" si="7"/>
        <v>A</v>
      </c>
      <c r="Z27" s="7" t="str">
        <f t="shared" si="8"/>
        <v/>
      </c>
      <c r="AA27" s="5" t="str">
        <f t="shared" si="9"/>
        <v>A</v>
      </c>
      <c r="AB27" s="5">
        <f t="shared" si="10"/>
        <v>36</v>
      </c>
      <c r="AC27" s="42" t="str">
        <f t="shared" si="11"/>
        <v>Incomplete</v>
      </c>
      <c r="AE27" s="10">
        <v>36</v>
      </c>
    </row>
    <row r="28" spans="1:31">
      <c r="A28" s="24">
        <v>25</v>
      </c>
      <c r="B28" s="21">
        <f>IF(StudentList!B26="","",StudentList!B26)</f>
        <v>140931025</v>
      </c>
      <c r="C28" s="33" t="str">
        <f>IF(StudentList!C26="","",StudentList!C26)</f>
        <v>aaa</v>
      </c>
      <c r="D28" s="25">
        <f>'Term-3'!G28</f>
        <v>0</v>
      </c>
      <c r="E28" s="5" t="str">
        <f>'Term-3'!H28</f>
        <v>F</v>
      </c>
      <c r="F28" s="26">
        <f t="shared" si="12"/>
        <v>3</v>
      </c>
      <c r="G28" s="25">
        <f>'Term-3'!O28</f>
        <v>0</v>
      </c>
      <c r="H28" s="25" t="str">
        <f>'Term-3'!P28</f>
        <v>F</v>
      </c>
      <c r="I28" s="26">
        <f t="shared" si="13"/>
        <v>2</v>
      </c>
      <c r="J28" s="25">
        <f>'Term-3'!W28</f>
        <v>0</v>
      </c>
      <c r="K28" s="25" t="str">
        <f>'Term-3'!X28</f>
        <v>F</v>
      </c>
      <c r="L28" s="26">
        <f t="shared" si="14"/>
        <v>2</v>
      </c>
      <c r="M28" s="25">
        <f>'Term-3'!AE28</f>
        <v>0</v>
      </c>
      <c r="N28" s="25" t="str">
        <f>'Term-3'!AF28</f>
        <v>F</v>
      </c>
      <c r="O28" s="26">
        <f t="shared" si="15"/>
        <v>4</v>
      </c>
      <c r="P28" s="38">
        <f t="shared" si="0"/>
        <v>0</v>
      </c>
      <c r="Q28" s="7">
        <f t="shared" si="1"/>
        <v>0</v>
      </c>
      <c r="R28" s="25">
        <f t="shared" si="2"/>
        <v>0</v>
      </c>
      <c r="S28" s="7" t="str">
        <f t="shared" si="3"/>
        <v/>
      </c>
      <c r="T28" s="7" t="str">
        <f t="shared" si="4"/>
        <v>F</v>
      </c>
      <c r="U28" s="7" t="str">
        <f t="shared" si="5"/>
        <v>F</v>
      </c>
      <c r="V28" s="38">
        <f>IF(AND(P28="",'tebulation-2'!V28=""),"",IF(P28="",0,P28)+IF('tebulation-2'!V28="",0,'tebulation-2'!V28))</f>
        <v>12</v>
      </c>
      <c r="W28" s="43">
        <f>'tebulation-2'!W28+'tebulation-3'!Q28</f>
        <v>45.5</v>
      </c>
      <c r="X28" s="25">
        <f t="shared" si="6"/>
        <v>3.79</v>
      </c>
      <c r="Y28" s="7" t="str">
        <f t="shared" si="7"/>
        <v>A</v>
      </c>
      <c r="Z28" s="7" t="str">
        <f t="shared" si="8"/>
        <v/>
      </c>
      <c r="AA28" s="5" t="str">
        <f t="shared" si="9"/>
        <v>A</v>
      </c>
      <c r="AB28" s="5">
        <f t="shared" si="10"/>
        <v>36</v>
      </c>
      <c r="AC28" s="42" t="str">
        <f t="shared" si="11"/>
        <v>Incomplete</v>
      </c>
      <c r="AE28" s="10">
        <v>36</v>
      </c>
    </row>
    <row r="29" spans="1:31">
      <c r="A29" s="24">
        <v>26</v>
      </c>
      <c r="B29" s="21">
        <f>IF(StudentList!B27="","",StudentList!B27)</f>
        <v>140931026</v>
      </c>
      <c r="C29" s="33" t="str">
        <f>IF(StudentList!C27="","",StudentList!C27)</f>
        <v>aaa</v>
      </c>
      <c r="D29" s="25">
        <f>'Term-3'!G29</f>
        <v>0</v>
      </c>
      <c r="E29" s="5" t="str">
        <f>'Term-3'!H29</f>
        <v>F</v>
      </c>
      <c r="F29" s="26">
        <f t="shared" si="12"/>
        <v>3</v>
      </c>
      <c r="G29" s="25">
        <f>'Term-3'!O29</f>
        <v>0</v>
      </c>
      <c r="H29" s="25" t="str">
        <f>'Term-3'!P29</f>
        <v>F</v>
      </c>
      <c r="I29" s="26">
        <f t="shared" si="13"/>
        <v>2</v>
      </c>
      <c r="J29" s="25">
        <f>'Term-3'!W29</f>
        <v>0</v>
      </c>
      <c r="K29" s="25" t="str">
        <f>'Term-3'!X29</f>
        <v>F</v>
      </c>
      <c r="L29" s="26">
        <f t="shared" si="14"/>
        <v>2</v>
      </c>
      <c r="M29" s="25">
        <f>'Term-3'!AE29</f>
        <v>0</v>
      </c>
      <c r="N29" s="25" t="str">
        <f>'Term-3'!AF29</f>
        <v>F</v>
      </c>
      <c r="O29" s="26">
        <f t="shared" si="15"/>
        <v>4</v>
      </c>
      <c r="P29" s="38">
        <f t="shared" si="0"/>
        <v>0</v>
      </c>
      <c r="Q29" s="7">
        <f t="shared" si="1"/>
        <v>0</v>
      </c>
      <c r="R29" s="25">
        <f t="shared" si="2"/>
        <v>0</v>
      </c>
      <c r="S29" s="7" t="str">
        <f t="shared" si="3"/>
        <v/>
      </c>
      <c r="T29" s="7" t="str">
        <f t="shared" si="4"/>
        <v>F</v>
      </c>
      <c r="U29" s="7" t="str">
        <f t="shared" si="5"/>
        <v>F</v>
      </c>
      <c r="V29" s="38">
        <f>IF(AND(P29="",'tebulation-2'!V29=""),"",IF(P29="",0,P29)+IF('tebulation-2'!V29="",0,'tebulation-2'!V29))</f>
        <v>10</v>
      </c>
      <c r="W29" s="43">
        <f>'tebulation-2'!W29+'tebulation-3'!Q29</f>
        <v>25.75</v>
      </c>
      <c r="X29" s="25">
        <f t="shared" si="6"/>
        <v>2.58</v>
      </c>
      <c r="Y29" s="7" t="str">
        <f t="shared" si="7"/>
        <v/>
      </c>
      <c r="Z29" s="7" t="str">
        <f t="shared" si="8"/>
        <v>C+</v>
      </c>
      <c r="AA29" s="5" t="str">
        <f t="shared" si="9"/>
        <v>C+</v>
      </c>
      <c r="AB29" s="5">
        <f t="shared" si="10"/>
        <v>36</v>
      </c>
      <c r="AC29" s="42" t="str">
        <f t="shared" si="11"/>
        <v>Incomplete</v>
      </c>
      <c r="AE29" s="10">
        <v>36</v>
      </c>
    </row>
    <row r="30" spans="1:31">
      <c r="A30" s="24">
        <v>27</v>
      </c>
      <c r="B30" s="21">
        <f>IF(StudentList!B28="","",StudentList!B28)</f>
        <v>140931027</v>
      </c>
      <c r="C30" s="33" t="str">
        <f>IF(StudentList!C28="","",StudentList!C28)</f>
        <v>aaa</v>
      </c>
      <c r="D30" s="25">
        <f>'Term-3'!G30</f>
        <v>0</v>
      </c>
      <c r="E30" s="5" t="str">
        <f>'Term-3'!H30</f>
        <v>F</v>
      </c>
      <c r="F30" s="26">
        <f t="shared" si="12"/>
        <v>3</v>
      </c>
      <c r="G30" s="25">
        <f>'Term-3'!O30</f>
        <v>0</v>
      </c>
      <c r="H30" s="25" t="str">
        <f>'Term-3'!P30</f>
        <v>F</v>
      </c>
      <c r="I30" s="26">
        <f t="shared" si="13"/>
        <v>2</v>
      </c>
      <c r="J30" s="25">
        <f>'Term-3'!W30</f>
        <v>0</v>
      </c>
      <c r="K30" s="25" t="str">
        <f>'Term-3'!X30</f>
        <v>F</v>
      </c>
      <c r="L30" s="26">
        <f t="shared" si="14"/>
        <v>2</v>
      </c>
      <c r="M30" s="25">
        <f>'Term-3'!AE30</f>
        <v>0</v>
      </c>
      <c r="N30" s="25" t="str">
        <f>'Term-3'!AF30</f>
        <v>F</v>
      </c>
      <c r="O30" s="26">
        <f t="shared" si="15"/>
        <v>4</v>
      </c>
      <c r="P30" s="38">
        <f t="shared" si="0"/>
        <v>0</v>
      </c>
      <c r="Q30" s="7">
        <f t="shared" si="1"/>
        <v>0</v>
      </c>
      <c r="R30" s="25">
        <f t="shared" si="2"/>
        <v>0</v>
      </c>
      <c r="S30" s="7" t="str">
        <f t="shared" si="3"/>
        <v/>
      </c>
      <c r="T30" s="7" t="str">
        <f t="shared" si="4"/>
        <v>F</v>
      </c>
      <c r="U30" s="7" t="str">
        <f t="shared" si="5"/>
        <v>F</v>
      </c>
      <c r="V30" s="38">
        <f>IF(AND(P30="",'tebulation-2'!V30=""),"",IF(P30="",0,P30)+IF('tebulation-2'!V30="",0,'tebulation-2'!V30))</f>
        <v>0</v>
      </c>
      <c r="W30" s="43">
        <f>'tebulation-2'!W30+'tebulation-3'!Q30</f>
        <v>0</v>
      </c>
      <c r="X30" s="25">
        <f t="shared" si="6"/>
        <v>0</v>
      </c>
      <c r="Y30" s="7" t="str">
        <f t="shared" si="7"/>
        <v/>
      </c>
      <c r="Z30" s="7" t="str">
        <f t="shared" si="8"/>
        <v>F</v>
      </c>
      <c r="AA30" s="5" t="str">
        <f t="shared" si="9"/>
        <v>F</v>
      </c>
      <c r="AB30" s="5">
        <f t="shared" si="10"/>
        <v>36</v>
      </c>
      <c r="AC30" s="42" t="str">
        <f t="shared" si="11"/>
        <v>Incomplete</v>
      </c>
      <c r="AE30" s="10">
        <v>36</v>
      </c>
    </row>
    <row r="31" spans="1:31">
      <c r="A31" s="24">
        <v>28</v>
      </c>
      <c r="B31" s="21">
        <f>IF(StudentList!B29="","",StudentList!B29)</f>
        <v>140931028</v>
      </c>
      <c r="C31" s="33" t="str">
        <f>IF(StudentList!C29="","",StudentList!C29)</f>
        <v>aaa</v>
      </c>
      <c r="D31" s="25">
        <f>'Term-3'!G31</f>
        <v>0</v>
      </c>
      <c r="E31" s="5" t="str">
        <f>'Term-3'!H31</f>
        <v>F</v>
      </c>
      <c r="F31" s="26">
        <f t="shared" si="12"/>
        <v>3</v>
      </c>
      <c r="G31" s="25">
        <f>'Term-3'!O31</f>
        <v>0</v>
      </c>
      <c r="H31" s="25" t="str">
        <f>'Term-3'!P31</f>
        <v>F</v>
      </c>
      <c r="I31" s="26">
        <f t="shared" si="13"/>
        <v>2</v>
      </c>
      <c r="J31" s="25">
        <f>'Term-3'!W31</f>
        <v>0</v>
      </c>
      <c r="K31" s="25" t="str">
        <f>'Term-3'!X31</f>
        <v>F</v>
      </c>
      <c r="L31" s="26">
        <f t="shared" si="14"/>
        <v>2</v>
      </c>
      <c r="M31" s="25">
        <f>'Term-3'!AE31</f>
        <v>0</v>
      </c>
      <c r="N31" s="25" t="str">
        <f>'Term-3'!AF31</f>
        <v>F</v>
      </c>
      <c r="O31" s="26">
        <f t="shared" si="15"/>
        <v>4</v>
      </c>
      <c r="P31" s="38">
        <f t="shared" si="0"/>
        <v>0</v>
      </c>
      <c r="Q31" s="7">
        <f t="shared" si="1"/>
        <v>0</v>
      </c>
      <c r="R31" s="25">
        <f t="shared" si="2"/>
        <v>0</v>
      </c>
      <c r="S31" s="7" t="str">
        <f t="shared" si="3"/>
        <v/>
      </c>
      <c r="T31" s="7" t="str">
        <f t="shared" si="4"/>
        <v>F</v>
      </c>
      <c r="U31" s="7" t="str">
        <f t="shared" si="5"/>
        <v>F</v>
      </c>
      <c r="V31" s="38">
        <f>IF(AND(P31="",'tebulation-2'!V31=""),"",IF(P31="",0,P31)+IF('tebulation-2'!V31="",0,'tebulation-2'!V31))</f>
        <v>12</v>
      </c>
      <c r="W31" s="43">
        <f>'tebulation-2'!W31+'tebulation-3'!Q31</f>
        <v>46</v>
      </c>
      <c r="X31" s="25">
        <f t="shared" si="6"/>
        <v>3.83</v>
      </c>
      <c r="Y31" s="7" t="str">
        <f t="shared" si="7"/>
        <v>A</v>
      </c>
      <c r="Z31" s="7" t="str">
        <f t="shared" si="8"/>
        <v/>
      </c>
      <c r="AA31" s="5" t="str">
        <f t="shared" si="9"/>
        <v>A</v>
      </c>
      <c r="AB31" s="5">
        <f t="shared" si="10"/>
        <v>36</v>
      </c>
      <c r="AC31" s="42" t="str">
        <f t="shared" si="11"/>
        <v>Incomplete</v>
      </c>
      <c r="AE31" s="10">
        <v>36</v>
      </c>
    </row>
    <row r="32" spans="1:31">
      <c r="A32" s="24">
        <v>29</v>
      </c>
      <c r="B32" s="21">
        <f>IF(StudentList!B30="","",StudentList!B30)</f>
        <v>140931029</v>
      </c>
      <c r="C32" s="33" t="str">
        <f>IF(StudentList!C30="","",StudentList!C30)</f>
        <v>aaa</v>
      </c>
      <c r="D32" s="25">
        <f>'Term-3'!G32</f>
        <v>0</v>
      </c>
      <c r="E32" s="5" t="str">
        <f>'Term-3'!H32</f>
        <v>F</v>
      </c>
      <c r="F32" s="26">
        <f t="shared" si="12"/>
        <v>3</v>
      </c>
      <c r="G32" s="25">
        <f>'Term-3'!O32</f>
        <v>0</v>
      </c>
      <c r="H32" s="25" t="str">
        <f>'Term-3'!P32</f>
        <v>F</v>
      </c>
      <c r="I32" s="26">
        <f t="shared" si="13"/>
        <v>2</v>
      </c>
      <c r="J32" s="25">
        <f>'Term-3'!W32</f>
        <v>0</v>
      </c>
      <c r="K32" s="25" t="str">
        <f>'Term-3'!X32</f>
        <v>F</v>
      </c>
      <c r="L32" s="26">
        <f t="shared" si="14"/>
        <v>2</v>
      </c>
      <c r="M32" s="25">
        <f>'Term-3'!AE32</f>
        <v>0</v>
      </c>
      <c r="N32" s="25" t="str">
        <f>'Term-3'!AF32</f>
        <v>F</v>
      </c>
      <c r="O32" s="26">
        <f t="shared" si="15"/>
        <v>4</v>
      </c>
      <c r="P32" s="38">
        <f t="shared" si="0"/>
        <v>0</v>
      </c>
      <c r="Q32" s="7">
        <f t="shared" si="1"/>
        <v>0</v>
      </c>
      <c r="R32" s="25">
        <f t="shared" si="2"/>
        <v>0</v>
      </c>
      <c r="S32" s="7" t="str">
        <f t="shared" si="3"/>
        <v/>
      </c>
      <c r="T32" s="7" t="str">
        <f t="shared" si="4"/>
        <v>F</v>
      </c>
      <c r="U32" s="7" t="str">
        <f t="shared" si="5"/>
        <v>F</v>
      </c>
      <c r="V32" s="38">
        <f>IF(AND(P32="",'tebulation-2'!V32=""),"",IF(P32="",0,P32)+IF('tebulation-2'!V32="",0,'tebulation-2'!V32))</f>
        <v>3</v>
      </c>
      <c r="W32" s="43">
        <f>'tebulation-2'!W32+'tebulation-3'!Q32</f>
        <v>8.25</v>
      </c>
      <c r="X32" s="25">
        <f t="shared" si="6"/>
        <v>2.75</v>
      </c>
      <c r="Y32" s="7" t="str">
        <f t="shared" si="7"/>
        <v/>
      </c>
      <c r="Z32" s="7" t="str">
        <f t="shared" si="8"/>
        <v>B-</v>
      </c>
      <c r="AA32" s="5" t="str">
        <f t="shared" si="9"/>
        <v>B-</v>
      </c>
      <c r="AB32" s="5">
        <f t="shared" si="10"/>
        <v>36</v>
      </c>
      <c r="AC32" s="42" t="str">
        <f t="shared" si="11"/>
        <v>Incomplete</v>
      </c>
      <c r="AE32" s="10">
        <v>36</v>
      </c>
    </row>
    <row r="33" spans="1:31">
      <c r="A33" s="24">
        <v>30</v>
      </c>
      <c r="B33" s="21">
        <f>IF(StudentList!B31="","",StudentList!B31)</f>
        <v>140931030</v>
      </c>
      <c r="C33" s="33" t="str">
        <f>IF(StudentList!C31="","",StudentList!C31)</f>
        <v>aaa</v>
      </c>
      <c r="D33" s="25">
        <f>'Term-3'!G33</f>
        <v>0</v>
      </c>
      <c r="E33" s="5" t="str">
        <f>'Term-3'!H33</f>
        <v>F</v>
      </c>
      <c r="F33" s="26">
        <f t="shared" si="12"/>
        <v>3</v>
      </c>
      <c r="G33" s="25">
        <f>'Term-3'!O33</f>
        <v>0</v>
      </c>
      <c r="H33" s="25" t="str">
        <f>'Term-3'!P33</f>
        <v>F</v>
      </c>
      <c r="I33" s="26">
        <f t="shared" si="13"/>
        <v>2</v>
      </c>
      <c r="J33" s="25">
        <f>'Term-3'!W33</f>
        <v>0</v>
      </c>
      <c r="K33" s="25" t="str">
        <f>'Term-3'!X33</f>
        <v>F</v>
      </c>
      <c r="L33" s="26">
        <f t="shared" si="14"/>
        <v>2</v>
      </c>
      <c r="M33" s="25">
        <f>'Term-3'!AE33</f>
        <v>0</v>
      </c>
      <c r="N33" s="25" t="str">
        <f>'Term-3'!AF33</f>
        <v>F</v>
      </c>
      <c r="O33" s="26">
        <f t="shared" si="15"/>
        <v>4</v>
      </c>
      <c r="P33" s="38">
        <f t="shared" si="0"/>
        <v>0</v>
      </c>
      <c r="Q33" s="7">
        <f t="shared" si="1"/>
        <v>0</v>
      </c>
      <c r="R33" s="25">
        <f t="shared" si="2"/>
        <v>0</v>
      </c>
      <c r="S33" s="7" t="str">
        <f t="shared" si="3"/>
        <v/>
      </c>
      <c r="T33" s="7" t="str">
        <f t="shared" si="4"/>
        <v>F</v>
      </c>
      <c r="U33" s="7" t="str">
        <f t="shared" si="5"/>
        <v>F</v>
      </c>
      <c r="V33" s="38">
        <f>IF(AND(P33="",'tebulation-2'!V33=""),"",IF(P33="",0,P33)+IF('tebulation-2'!V33="",0,'tebulation-2'!V33))</f>
        <v>12</v>
      </c>
      <c r="W33" s="43">
        <f>'tebulation-2'!W33+'tebulation-3'!Q33</f>
        <v>39</v>
      </c>
      <c r="X33" s="25">
        <f t="shared" si="6"/>
        <v>3.25</v>
      </c>
      <c r="Y33" s="7" t="str">
        <f t="shared" si="7"/>
        <v>B+</v>
      </c>
      <c r="Z33" s="7" t="str">
        <f t="shared" si="8"/>
        <v/>
      </c>
      <c r="AA33" s="5" t="str">
        <f t="shared" si="9"/>
        <v>B+</v>
      </c>
      <c r="AB33" s="5">
        <f t="shared" si="10"/>
        <v>36</v>
      </c>
      <c r="AC33" s="42" t="str">
        <f t="shared" si="11"/>
        <v>Incomplete</v>
      </c>
      <c r="AE33" s="10">
        <v>36</v>
      </c>
    </row>
    <row r="34" spans="1:31">
      <c r="A34" s="24">
        <v>31</v>
      </c>
      <c r="B34" s="21">
        <f>IF(StudentList!B32="","",StudentList!B32)</f>
        <v>140931031</v>
      </c>
      <c r="C34" s="33" t="str">
        <f>IF(StudentList!C32="","",StudentList!C32)</f>
        <v>aaa</v>
      </c>
      <c r="D34" s="25">
        <f>'Term-3'!G34</f>
        <v>0</v>
      </c>
      <c r="E34" s="5" t="str">
        <f>'Term-3'!H34</f>
        <v>F</v>
      </c>
      <c r="F34" s="26">
        <f t="shared" si="12"/>
        <v>3</v>
      </c>
      <c r="G34" s="25">
        <f>'Term-3'!O34</f>
        <v>0</v>
      </c>
      <c r="H34" s="25" t="str">
        <f>'Term-3'!P34</f>
        <v>F</v>
      </c>
      <c r="I34" s="26">
        <f t="shared" si="13"/>
        <v>2</v>
      </c>
      <c r="J34" s="25">
        <f>'Term-3'!W34</f>
        <v>0</v>
      </c>
      <c r="K34" s="25" t="str">
        <f>'Term-3'!X34</f>
        <v>F</v>
      </c>
      <c r="L34" s="26">
        <f t="shared" si="14"/>
        <v>2</v>
      </c>
      <c r="M34" s="25">
        <f>'Term-3'!AE34</f>
        <v>0</v>
      </c>
      <c r="N34" s="25" t="str">
        <f>'Term-3'!AF34</f>
        <v>F</v>
      </c>
      <c r="O34" s="26">
        <f t="shared" si="15"/>
        <v>4</v>
      </c>
      <c r="P34" s="38">
        <f t="shared" si="0"/>
        <v>0</v>
      </c>
      <c r="Q34" s="7">
        <f t="shared" si="1"/>
        <v>0</v>
      </c>
      <c r="R34" s="25">
        <f t="shared" si="2"/>
        <v>0</v>
      </c>
      <c r="S34" s="7" t="str">
        <f t="shared" si="3"/>
        <v/>
      </c>
      <c r="T34" s="7" t="str">
        <f t="shared" si="4"/>
        <v>F</v>
      </c>
      <c r="U34" s="7" t="str">
        <f t="shared" si="5"/>
        <v>F</v>
      </c>
      <c r="V34" s="38">
        <f>IF(AND(P34="",'tebulation-2'!V34=""),"",IF(P34="",0,P34)+IF('tebulation-2'!V34="",0,'tebulation-2'!V34))</f>
        <v>0</v>
      </c>
      <c r="X34" s="25">
        <f t="shared" si="6"/>
        <v>0</v>
      </c>
      <c r="Y34" s="7" t="str">
        <f t="shared" si="7"/>
        <v/>
      </c>
      <c r="Z34" s="7" t="str">
        <f t="shared" si="8"/>
        <v>F</v>
      </c>
      <c r="AA34" s="5" t="str">
        <f t="shared" si="9"/>
        <v>F</v>
      </c>
      <c r="AB34" s="5">
        <f t="shared" si="10"/>
        <v>36</v>
      </c>
      <c r="AC34" s="42" t="str">
        <f t="shared" si="11"/>
        <v>Incomplete</v>
      </c>
      <c r="AE34" s="10">
        <v>36</v>
      </c>
    </row>
    <row r="35" spans="1:31">
      <c r="A35" s="24">
        <v>32</v>
      </c>
      <c r="B35" s="21">
        <f>IF(StudentList!B33="","",StudentList!B33)</f>
        <v>140931032</v>
      </c>
      <c r="C35" s="33" t="str">
        <f>IF(StudentList!C33="","",StudentList!C33)</f>
        <v>aaa</v>
      </c>
      <c r="D35" s="25">
        <f>'Term-3'!G35</f>
        <v>0</v>
      </c>
      <c r="E35" s="5" t="str">
        <f>'Term-3'!H35</f>
        <v>F</v>
      </c>
      <c r="F35" s="26">
        <f t="shared" si="12"/>
        <v>3</v>
      </c>
      <c r="G35" s="25">
        <f>'Term-3'!O35</f>
        <v>0</v>
      </c>
      <c r="H35" s="25" t="str">
        <f>'Term-3'!P35</f>
        <v>F</v>
      </c>
      <c r="I35" s="26">
        <f t="shared" si="13"/>
        <v>2</v>
      </c>
      <c r="J35" s="25">
        <f>'Term-3'!W35</f>
        <v>0</v>
      </c>
      <c r="K35" s="25" t="str">
        <f>'Term-3'!X35</f>
        <v>F</v>
      </c>
      <c r="L35" s="26">
        <f t="shared" si="14"/>
        <v>2</v>
      </c>
      <c r="M35" s="25">
        <f>'Term-3'!AE35</f>
        <v>0</v>
      </c>
      <c r="N35" s="25" t="str">
        <f>'Term-3'!AF35</f>
        <v>F</v>
      </c>
      <c r="O35" s="26">
        <f t="shared" si="15"/>
        <v>4</v>
      </c>
      <c r="P35" s="38">
        <f t="shared" si="0"/>
        <v>0</v>
      </c>
      <c r="Q35" s="7">
        <f t="shared" si="1"/>
        <v>0</v>
      </c>
      <c r="R35" s="25">
        <f t="shared" si="2"/>
        <v>0</v>
      </c>
      <c r="S35" s="7" t="str">
        <f t="shared" si="3"/>
        <v/>
      </c>
      <c r="T35" s="7" t="str">
        <f t="shared" si="4"/>
        <v>F</v>
      </c>
      <c r="U35" s="7" t="str">
        <f t="shared" si="5"/>
        <v>F</v>
      </c>
      <c r="V35" s="38">
        <f>IF(AND(P35="",'tebulation-2'!V35=""),"",IF(P35="",0,P35)+IF('tebulation-2'!V35="",0,'tebulation-2'!V35))</f>
        <v>12</v>
      </c>
      <c r="X35" s="25">
        <f t="shared" si="6"/>
        <v>0</v>
      </c>
      <c r="Y35" s="7" t="str">
        <f t="shared" si="7"/>
        <v/>
      </c>
      <c r="Z35" s="7" t="str">
        <f t="shared" si="8"/>
        <v>F</v>
      </c>
      <c r="AA35" s="5" t="str">
        <f t="shared" si="9"/>
        <v>F</v>
      </c>
      <c r="AB35" s="5">
        <f t="shared" si="10"/>
        <v>36</v>
      </c>
      <c r="AC35" s="42" t="str">
        <f t="shared" si="11"/>
        <v>Incomplete</v>
      </c>
      <c r="AE35" s="10">
        <v>36</v>
      </c>
    </row>
    <row r="36" spans="1:31">
      <c r="A36" s="24">
        <v>33</v>
      </c>
      <c r="B36" s="21">
        <f>IF(StudentList!B34="","",StudentList!B34)</f>
        <v>140931033</v>
      </c>
      <c r="C36" s="33" t="str">
        <f>IF(StudentList!C34="","",StudentList!C34)</f>
        <v>aaa</v>
      </c>
      <c r="D36" s="25">
        <f>'Term-3'!G36</f>
        <v>0</v>
      </c>
      <c r="E36" s="5" t="str">
        <f>'Term-3'!H36</f>
        <v>F</v>
      </c>
      <c r="F36" s="26">
        <f t="shared" si="12"/>
        <v>3</v>
      </c>
      <c r="G36" s="25">
        <f>'Term-3'!O36</f>
        <v>0</v>
      </c>
      <c r="H36" s="25" t="str">
        <f>'Term-3'!P36</f>
        <v>F</v>
      </c>
      <c r="I36" s="26">
        <f t="shared" si="13"/>
        <v>2</v>
      </c>
      <c r="J36" s="25">
        <f>'Term-3'!W36</f>
        <v>0</v>
      </c>
      <c r="K36" s="25" t="str">
        <f>'Term-3'!X36</f>
        <v>F</v>
      </c>
      <c r="L36" s="26">
        <f t="shared" si="14"/>
        <v>2</v>
      </c>
      <c r="M36" s="25">
        <f>'Term-3'!AE36</f>
        <v>0</v>
      </c>
      <c r="N36" s="25" t="str">
        <f>'Term-3'!AF36</f>
        <v>F</v>
      </c>
      <c r="O36" s="26">
        <f t="shared" si="15"/>
        <v>4</v>
      </c>
      <c r="P36" s="38">
        <f t="shared" si="0"/>
        <v>0</v>
      </c>
      <c r="Q36" s="7">
        <f t="shared" si="1"/>
        <v>0</v>
      </c>
      <c r="R36" s="25">
        <f t="shared" si="2"/>
        <v>0</v>
      </c>
      <c r="S36" s="7" t="str">
        <f t="shared" si="3"/>
        <v/>
      </c>
      <c r="T36" s="7" t="str">
        <f t="shared" si="4"/>
        <v>F</v>
      </c>
      <c r="U36" s="7" t="str">
        <f t="shared" si="5"/>
        <v>F</v>
      </c>
      <c r="V36" s="38">
        <f>IF(AND(P36="",'tebulation-2'!V36=""),"",IF(P36="",0,P36)+IF('tebulation-2'!V36="",0,'tebulation-2'!V36))</f>
        <v>12</v>
      </c>
      <c r="X36" s="25">
        <f t="shared" si="6"/>
        <v>0</v>
      </c>
      <c r="Y36" s="7" t="str">
        <f t="shared" si="7"/>
        <v/>
      </c>
      <c r="Z36" s="7" t="str">
        <f t="shared" si="8"/>
        <v>F</v>
      </c>
      <c r="AA36" s="5" t="str">
        <f t="shared" si="9"/>
        <v>F</v>
      </c>
      <c r="AB36" s="5">
        <f t="shared" si="10"/>
        <v>36</v>
      </c>
      <c r="AC36" s="42" t="str">
        <f t="shared" si="11"/>
        <v>Incomplete</v>
      </c>
      <c r="AE36" s="10">
        <v>36</v>
      </c>
    </row>
    <row r="37" spans="1:31">
      <c r="A37" s="24">
        <v>34</v>
      </c>
      <c r="B37" s="21">
        <f>IF(StudentList!B35="","",StudentList!B35)</f>
        <v>140931034</v>
      </c>
      <c r="C37" s="33" t="str">
        <f>IF(StudentList!C35="","",StudentList!C35)</f>
        <v>aaa</v>
      </c>
      <c r="D37" s="25">
        <f>'Term-3'!G37</f>
        <v>0</v>
      </c>
      <c r="E37" s="5" t="str">
        <f>'Term-3'!H37</f>
        <v>F</v>
      </c>
      <c r="F37" s="26">
        <f t="shared" si="12"/>
        <v>3</v>
      </c>
      <c r="G37" s="25">
        <f>'Term-3'!O37</f>
        <v>0</v>
      </c>
      <c r="H37" s="25" t="str">
        <f>'Term-3'!P37</f>
        <v>F</v>
      </c>
      <c r="I37" s="26">
        <f t="shared" si="13"/>
        <v>2</v>
      </c>
      <c r="J37" s="25">
        <f>'Term-3'!W37</f>
        <v>0</v>
      </c>
      <c r="K37" s="25" t="str">
        <f>'Term-3'!X37</f>
        <v>F</v>
      </c>
      <c r="L37" s="26">
        <f t="shared" si="14"/>
        <v>2</v>
      </c>
      <c r="M37" s="25">
        <f>'Term-3'!AE37</f>
        <v>0</v>
      </c>
      <c r="N37" s="25" t="str">
        <f>'Term-3'!AF37</f>
        <v>F</v>
      </c>
      <c r="O37" s="26">
        <f t="shared" si="15"/>
        <v>4</v>
      </c>
      <c r="P37" s="38">
        <f t="shared" si="0"/>
        <v>0</v>
      </c>
      <c r="Q37" s="7">
        <f t="shared" si="1"/>
        <v>0</v>
      </c>
      <c r="R37" s="25">
        <f t="shared" si="2"/>
        <v>0</v>
      </c>
      <c r="S37" s="7" t="str">
        <f t="shared" si="3"/>
        <v/>
      </c>
      <c r="T37" s="7" t="str">
        <f t="shared" si="4"/>
        <v>F</v>
      </c>
      <c r="U37" s="7" t="str">
        <f t="shared" si="5"/>
        <v>F</v>
      </c>
      <c r="V37" s="38">
        <f>IF(AND(P37="",'tebulation-2'!V37=""),"",IF(P37="",0,P37)+IF('tebulation-2'!V37="",0,'tebulation-2'!V37))</f>
        <v>12</v>
      </c>
      <c r="X37" s="25">
        <f t="shared" si="6"/>
        <v>0</v>
      </c>
      <c r="Y37" s="7" t="str">
        <f t="shared" si="7"/>
        <v/>
      </c>
      <c r="Z37" s="7" t="str">
        <f t="shared" si="8"/>
        <v>F</v>
      </c>
      <c r="AA37" s="5" t="str">
        <f t="shared" si="9"/>
        <v>F</v>
      </c>
      <c r="AB37" s="5">
        <f t="shared" si="10"/>
        <v>36</v>
      </c>
      <c r="AC37" s="42" t="str">
        <f t="shared" si="11"/>
        <v>Incomplete</v>
      </c>
      <c r="AE37" s="10">
        <v>36</v>
      </c>
    </row>
    <row r="38" spans="1:31">
      <c r="A38" s="24">
        <v>35</v>
      </c>
      <c r="B38" s="21">
        <f>IF(StudentList!B36="","",StudentList!B36)</f>
        <v>140931035</v>
      </c>
      <c r="C38" s="33" t="str">
        <f>IF(StudentList!C36="","",StudentList!C36)</f>
        <v>aaa</v>
      </c>
      <c r="D38" s="25">
        <f>'Term-3'!G38</f>
        <v>0</v>
      </c>
      <c r="E38" s="5" t="str">
        <f>'Term-3'!H38</f>
        <v>F</v>
      </c>
      <c r="F38" s="26">
        <f t="shared" si="12"/>
        <v>3</v>
      </c>
      <c r="G38" s="25">
        <f>'Term-3'!O38</f>
        <v>0</v>
      </c>
      <c r="H38" s="25" t="str">
        <f>'Term-3'!P38</f>
        <v>F</v>
      </c>
      <c r="I38" s="26">
        <f t="shared" si="13"/>
        <v>2</v>
      </c>
      <c r="J38" s="25">
        <f>'Term-3'!W38</f>
        <v>0</v>
      </c>
      <c r="K38" s="25" t="str">
        <f>'Term-3'!X38</f>
        <v>F</v>
      </c>
      <c r="L38" s="26">
        <f t="shared" si="14"/>
        <v>2</v>
      </c>
      <c r="M38" s="25">
        <f>'Term-3'!AE38</f>
        <v>0</v>
      </c>
      <c r="N38" s="25" t="str">
        <f>'Term-3'!AF38</f>
        <v>F</v>
      </c>
      <c r="O38" s="26">
        <f t="shared" si="15"/>
        <v>4</v>
      </c>
      <c r="P38" s="38">
        <f t="shared" si="0"/>
        <v>0</v>
      </c>
      <c r="Q38" s="7">
        <f t="shared" si="1"/>
        <v>0</v>
      </c>
      <c r="R38" s="25">
        <f t="shared" si="2"/>
        <v>0</v>
      </c>
      <c r="S38" s="7" t="str">
        <f t="shared" si="3"/>
        <v/>
      </c>
      <c r="T38" s="7" t="str">
        <f t="shared" si="4"/>
        <v>F</v>
      </c>
      <c r="U38" s="7" t="str">
        <f t="shared" si="5"/>
        <v>F</v>
      </c>
      <c r="V38" s="38">
        <f>IF(AND(P38="",'tebulation-2'!V38=""),"",IF(P38="",0,P38)+IF('tebulation-2'!V38="",0,'tebulation-2'!V38))</f>
        <v>12</v>
      </c>
      <c r="X38" s="25">
        <f t="shared" si="6"/>
        <v>0</v>
      </c>
      <c r="Y38" s="7" t="str">
        <f t="shared" si="7"/>
        <v/>
      </c>
      <c r="Z38" s="7" t="str">
        <f t="shared" si="8"/>
        <v>F</v>
      </c>
      <c r="AA38" s="5" t="str">
        <f t="shared" si="9"/>
        <v>F</v>
      </c>
      <c r="AB38" s="5">
        <f t="shared" si="10"/>
        <v>36</v>
      </c>
      <c r="AC38" s="42" t="str">
        <f t="shared" si="11"/>
        <v>Incomplete</v>
      </c>
      <c r="AE38" s="10">
        <v>36</v>
      </c>
    </row>
    <row r="39" spans="1:31">
      <c r="A39" s="24">
        <v>36</v>
      </c>
      <c r="B39" s="21">
        <f>IF(StudentList!B37="","",StudentList!B37)</f>
        <v>140931036</v>
      </c>
      <c r="C39" s="33" t="str">
        <f>IF(StudentList!C37="","",StudentList!C37)</f>
        <v>aaa</v>
      </c>
      <c r="D39" s="25">
        <f>'Term-3'!G39</f>
        <v>0</v>
      </c>
      <c r="E39" s="5" t="str">
        <f>'Term-3'!H39</f>
        <v>F</v>
      </c>
      <c r="F39" s="26">
        <f t="shared" si="12"/>
        <v>3</v>
      </c>
      <c r="G39" s="25">
        <f>'Term-3'!O39</f>
        <v>0</v>
      </c>
      <c r="H39" s="25" t="str">
        <f>'Term-3'!P39</f>
        <v>F</v>
      </c>
      <c r="I39" s="26">
        <f t="shared" si="13"/>
        <v>2</v>
      </c>
      <c r="J39" s="25">
        <f>'Term-3'!W39</f>
        <v>0</v>
      </c>
      <c r="K39" s="25" t="str">
        <f>'Term-3'!X39</f>
        <v>F</v>
      </c>
      <c r="L39" s="26">
        <f t="shared" si="14"/>
        <v>2</v>
      </c>
      <c r="M39" s="25">
        <f>'Term-3'!AE39</f>
        <v>0</v>
      </c>
      <c r="N39" s="25" t="str">
        <f>'Term-3'!AF39</f>
        <v>F</v>
      </c>
      <c r="O39" s="26">
        <f t="shared" si="15"/>
        <v>4</v>
      </c>
      <c r="P39" s="38">
        <f t="shared" si="0"/>
        <v>0</v>
      </c>
      <c r="Q39" s="7">
        <f t="shared" si="1"/>
        <v>0</v>
      </c>
      <c r="R39" s="25">
        <f t="shared" si="2"/>
        <v>0</v>
      </c>
      <c r="S39" s="7" t="str">
        <f t="shared" si="3"/>
        <v/>
      </c>
      <c r="T39" s="7" t="str">
        <f t="shared" si="4"/>
        <v>F</v>
      </c>
      <c r="U39" s="7" t="str">
        <f t="shared" si="5"/>
        <v>F</v>
      </c>
      <c r="V39" s="38">
        <f>IF(AND(P39="",'tebulation-2'!V39=""),"",IF(P39="",0,P39)+IF('tebulation-2'!V39="",0,'tebulation-2'!V39))</f>
        <v>3</v>
      </c>
      <c r="X39" s="25">
        <f t="shared" si="6"/>
        <v>0</v>
      </c>
      <c r="Y39" s="7" t="str">
        <f t="shared" si="7"/>
        <v/>
      </c>
      <c r="Z39" s="7" t="str">
        <f t="shared" si="8"/>
        <v>F</v>
      </c>
      <c r="AA39" s="5" t="str">
        <f t="shared" si="9"/>
        <v>F</v>
      </c>
      <c r="AB39" s="5">
        <f t="shared" si="10"/>
        <v>36</v>
      </c>
      <c r="AC39" s="42" t="str">
        <f t="shared" si="11"/>
        <v>Incomplete</v>
      </c>
      <c r="AE39" s="10">
        <v>36</v>
      </c>
    </row>
    <row r="40" spans="1:31">
      <c r="A40" s="24">
        <v>37</v>
      </c>
      <c r="B40" s="21">
        <f>IF(StudentList!B38="","",StudentList!B38)</f>
        <v>140931037</v>
      </c>
      <c r="C40" s="33" t="str">
        <f>IF(StudentList!C38="","",StudentList!C38)</f>
        <v>aaa</v>
      </c>
      <c r="D40" s="25">
        <f>'Term-3'!G40</f>
        <v>0</v>
      </c>
      <c r="E40" s="5" t="str">
        <f>'Term-3'!H40</f>
        <v>F</v>
      </c>
      <c r="F40" s="26">
        <f t="shared" si="12"/>
        <v>3</v>
      </c>
      <c r="G40" s="25">
        <f>'Term-3'!O40</f>
        <v>0</v>
      </c>
      <c r="H40" s="25" t="str">
        <f>'Term-3'!P40</f>
        <v>F</v>
      </c>
      <c r="I40" s="26">
        <f t="shared" si="13"/>
        <v>2</v>
      </c>
      <c r="J40" s="25">
        <f>'Term-3'!W40</f>
        <v>0</v>
      </c>
      <c r="K40" s="25" t="str">
        <f>'Term-3'!X40</f>
        <v>F</v>
      </c>
      <c r="L40" s="26">
        <f t="shared" si="14"/>
        <v>2</v>
      </c>
      <c r="M40" s="25">
        <f>'Term-3'!AE40</f>
        <v>0</v>
      </c>
      <c r="N40" s="25" t="str">
        <f>'Term-3'!AF40</f>
        <v>F</v>
      </c>
      <c r="O40" s="26">
        <f t="shared" si="15"/>
        <v>4</v>
      </c>
      <c r="P40" s="38">
        <f t="shared" si="0"/>
        <v>0</v>
      </c>
      <c r="Q40" s="7">
        <f t="shared" si="1"/>
        <v>0</v>
      </c>
      <c r="R40" s="25">
        <f t="shared" si="2"/>
        <v>0</v>
      </c>
      <c r="S40" s="7" t="str">
        <f t="shared" si="3"/>
        <v/>
      </c>
      <c r="T40" s="7" t="str">
        <f t="shared" si="4"/>
        <v>F</v>
      </c>
      <c r="U40" s="7" t="str">
        <f t="shared" si="5"/>
        <v>F</v>
      </c>
      <c r="V40" s="38">
        <f>IF(AND(P40="",'tebulation-2'!V40=""),"",IF(P40="",0,P40)+IF('tebulation-2'!V40="",0,'tebulation-2'!V40))</f>
        <v>12</v>
      </c>
      <c r="X40" s="25">
        <f t="shared" si="6"/>
        <v>0</v>
      </c>
      <c r="Y40" s="7" t="str">
        <f t="shared" si="7"/>
        <v/>
      </c>
      <c r="Z40" s="7" t="str">
        <f t="shared" si="8"/>
        <v>F</v>
      </c>
      <c r="AA40" s="5" t="str">
        <f t="shared" si="9"/>
        <v>F</v>
      </c>
      <c r="AB40" s="5">
        <f t="shared" si="10"/>
        <v>36</v>
      </c>
      <c r="AC40" s="42" t="str">
        <f t="shared" si="11"/>
        <v>Incomplete</v>
      </c>
      <c r="AE40" s="10">
        <v>36</v>
      </c>
    </row>
    <row r="41" spans="1:31">
      <c r="A41" s="24">
        <v>38</v>
      </c>
      <c r="B41" s="21">
        <f>IF(StudentList!B39="","",StudentList!B39)</f>
        <v>140931038</v>
      </c>
      <c r="C41" s="33" t="str">
        <f>IF(StudentList!C39="","",StudentList!C39)</f>
        <v>aaa</v>
      </c>
      <c r="D41" s="25">
        <f>'Term-3'!G41</f>
        <v>0</v>
      </c>
      <c r="E41" s="5" t="str">
        <f>'Term-3'!H41</f>
        <v>F</v>
      </c>
      <c r="F41" s="26">
        <f t="shared" si="12"/>
        <v>3</v>
      </c>
      <c r="G41" s="25">
        <f>'Term-3'!O41</f>
        <v>0</v>
      </c>
      <c r="H41" s="25" t="str">
        <f>'Term-3'!P41</f>
        <v>F</v>
      </c>
      <c r="I41" s="26">
        <f t="shared" si="13"/>
        <v>2</v>
      </c>
      <c r="J41" s="25">
        <f>'Term-3'!W41</f>
        <v>0</v>
      </c>
      <c r="K41" s="25" t="str">
        <f>'Term-3'!X41</f>
        <v>F</v>
      </c>
      <c r="L41" s="26">
        <f t="shared" si="14"/>
        <v>2</v>
      </c>
      <c r="M41" s="25">
        <f>'Term-3'!AE41</f>
        <v>0</v>
      </c>
      <c r="N41" s="25" t="str">
        <f>'Term-3'!AF41</f>
        <v>F</v>
      </c>
      <c r="O41" s="26">
        <f t="shared" si="15"/>
        <v>4</v>
      </c>
      <c r="P41" s="38">
        <f t="shared" si="0"/>
        <v>0</v>
      </c>
      <c r="Q41" s="7">
        <f t="shared" si="1"/>
        <v>0</v>
      </c>
      <c r="R41" s="25">
        <f t="shared" si="2"/>
        <v>0</v>
      </c>
      <c r="S41" s="7" t="str">
        <f t="shared" si="3"/>
        <v/>
      </c>
      <c r="T41" s="7" t="str">
        <f t="shared" si="4"/>
        <v>F</v>
      </c>
      <c r="U41" s="7" t="str">
        <f t="shared" si="5"/>
        <v>F</v>
      </c>
      <c r="V41" s="38">
        <f>IF(AND(P41="",'tebulation-2'!V41=""),"",IF(P41="",0,P41)+IF('tebulation-2'!V41="",0,'tebulation-2'!V41))</f>
        <v>12</v>
      </c>
      <c r="X41" s="25">
        <f t="shared" si="6"/>
        <v>0</v>
      </c>
      <c r="Y41" s="7" t="str">
        <f t="shared" si="7"/>
        <v/>
      </c>
      <c r="Z41" s="7" t="str">
        <f t="shared" si="8"/>
        <v>F</v>
      </c>
      <c r="AA41" s="5" t="str">
        <f t="shared" si="9"/>
        <v>F</v>
      </c>
      <c r="AB41" s="5">
        <f t="shared" si="10"/>
        <v>36</v>
      </c>
      <c r="AC41" s="42" t="str">
        <f t="shared" si="11"/>
        <v>Incomplete</v>
      </c>
      <c r="AE41" s="10">
        <v>36</v>
      </c>
    </row>
    <row r="42" spans="1:31">
      <c r="A42" s="24">
        <v>39</v>
      </c>
      <c r="B42" s="21">
        <f>IF(StudentList!B40="","",StudentList!B40)</f>
        <v>140931039</v>
      </c>
      <c r="C42" s="33" t="str">
        <f>IF(StudentList!C40="","",StudentList!C40)</f>
        <v>aaa</v>
      </c>
      <c r="D42" s="25">
        <f>'Term-3'!G42</f>
        <v>0</v>
      </c>
      <c r="E42" s="5" t="str">
        <f>'Term-3'!H42</f>
        <v>F</v>
      </c>
      <c r="F42" s="26">
        <f t="shared" si="12"/>
        <v>3</v>
      </c>
      <c r="G42" s="25">
        <f>'Term-3'!O42</f>
        <v>0</v>
      </c>
      <c r="H42" s="25" t="str">
        <f>'Term-3'!P42</f>
        <v>F</v>
      </c>
      <c r="I42" s="26">
        <f t="shared" si="13"/>
        <v>2</v>
      </c>
      <c r="J42" s="25">
        <f>'Term-3'!W42</f>
        <v>0</v>
      </c>
      <c r="K42" s="25" t="str">
        <f>'Term-3'!X42</f>
        <v>F</v>
      </c>
      <c r="L42" s="26">
        <f t="shared" si="14"/>
        <v>2</v>
      </c>
      <c r="M42" s="25">
        <f>'Term-3'!AE42</f>
        <v>0</v>
      </c>
      <c r="N42" s="25" t="str">
        <f>'Term-3'!AF42</f>
        <v>F</v>
      </c>
      <c r="O42" s="26">
        <f t="shared" si="15"/>
        <v>4</v>
      </c>
      <c r="P42" s="38">
        <f t="shared" si="0"/>
        <v>0</v>
      </c>
      <c r="Q42" s="7">
        <f t="shared" si="1"/>
        <v>0</v>
      </c>
      <c r="R42" s="25">
        <f t="shared" si="2"/>
        <v>0</v>
      </c>
      <c r="S42" s="7" t="str">
        <f t="shared" si="3"/>
        <v/>
      </c>
      <c r="T42" s="7" t="str">
        <f t="shared" si="4"/>
        <v>F</v>
      </c>
      <c r="U42" s="7" t="str">
        <f t="shared" si="5"/>
        <v>F</v>
      </c>
      <c r="V42" s="38">
        <f>IF(AND(P42="",'tebulation-2'!V42=""),"",IF(P42="",0,P42)+IF('tebulation-2'!V42="",0,'tebulation-2'!V42))</f>
        <v>0</v>
      </c>
      <c r="X42" s="25">
        <f t="shared" si="6"/>
        <v>0</v>
      </c>
      <c r="Y42" s="7" t="str">
        <f t="shared" si="7"/>
        <v/>
      </c>
      <c r="Z42" s="7" t="str">
        <f t="shared" si="8"/>
        <v>F</v>
      </c>
      <c r="AA42" s="5" t="str">
        <f t="shared" si="9"/>
        <v>F</v>
      </c>
      <c r="AB42" s="5">
        <f t="shared" si="10"/>
        <v>36</v>
      </c>
      <c r="AC42" s="42" t="str">
        <f t="shared" si="11"/>
        <v>Incomplete</v>
      </c>
      <c r="AE42" s="10">
        <v>36</v>
      </c>
    </row>
    <row r="43" spans="1:31">
      <c r="A43" s="24">
        <v>40</v>
      </c>
      <c r="B43" s="21">
        <f>IF(StudentList!B41="","",StudentList!B41)</f>
        <v>140931040</v>
      </c>
      <c r="C43" s="33" t="str">
        <f>IF(StudentList!C41="","",StudentList!C41)</f>
        <v>aaa</v>
      </c>
      <c r="D43" s="25">
        <f>'Term-3'!G43</f>
        <v>0</v>
      </c>
      <c r="E43" s="5" t="str">
        <f>'Term-3'!H43</f>
        <v>F</v>
      </c>
      <c r="F43" s="26">
        <f t="shared" si="12"/>
        <v>3</v>
      </c>
      <c r="G43" s="25">
        <f>'Term-3'!O43</f>
        <v>0</v>
      </c>
      <c r="H43" s="25" t="str">
        <f>'Term-3'!P43</f>
        <v>F</v>
      </c>
      <c r="I43" s="26">
        <f t="shared" si="13"/>
        <v>2</v>
      </c>
      <c r="J43" s="25">
        <f>'Term-3'!W43</f>
        <v>0</v>
      </c>
      <c r="K43" s="25" t="str">
        <f>'Term-3'!X43</f>
        <v>F</v>
      </c>
      <c r="L43" s="26">
        <f t="shared" si="14"/>
        <v>2</v>
      </c>
      <c r="M43" s="25">
        <f>'Term-3'!AE43</f>
        <v>0</v>
      </c>
      <c r="N43" s="25" t="str">
        <f>'Term-3'!AF43</f>
        <v>F</v>
      </c>
      <c r="O43" s="26">
        <f t="shared" si="15"/>
        <v>4</v>
      </c>
      <c r="P43" s="38">
        <f t="shared" si="0"/>
        <v>0</v>
      </c>
      <c r="Q43" s="7">
        <f t="shared" si="1"/>
        <v>0</v>
      </c>
      <c r="R43" s="25">
        <f t="shared" si="2"/>
        <v>0</v>
      </c>
      <c r="S43" s="7" t="str">
        <f t="shared" si="3"/>
        <v/>
      </c>
      <c r="T43" s="7" t="str">
        <f t="shared" si="4"/>
        <v>F</v>
      </c>
      <c r="U43" s="7" t="str">
        <f t="shared" si="5"/>
        <v>F</v>
      </c>
      <c r="V43" s="38">
        <f>IF(AND(P43="",'tebulation-2'!V43=""),"",IF(P43="",0,P43)+IF('tebulation-2'!V43="",0,'tebulation-2'!V43))</f>
        <v>0</v>
      </c>
      <c r="X43" s="25">
        <f t="shared" si="6"/>
        <v>0</v>
      </c>
      <c r="Y43" s="7" t="str">
        <f t="shared" si="7"/>
        <v/>
      </c>
      <c r="Z43" s="7" t="str">
        <f t="shared" si="8"/>
        <v>F</v>
      </c>
      <c r="AA43" s="5" t="str">
        <f t="shared" si="9"/>
        <v>F</v>
      </c>
      <c r="AB43" s="5">
        <f t="shared" si="10"/>
        <v>36</v>
      </c>
      <c r="AC43" s="42" t="str">
        <f t="shared" si="11"/>
        <v>Incomplete</v>
      </c>
      <c r="AE43" s="10">
        <v>36</v>
      </c>
    </row>
    <row r="44" spans="1:31">
      <c r="A44" s="24">
        <v>41</v>
      </c>
      <c r="B44" s="21">
        <f>IF(StudentList!B42="","",StudentList!B42)</f>
        <v>140931041</v>
      </c>
      <c r="C44" s="33" t="str">
        <f>IF(StudentList!C42="","",StudentList!C42)</f>
        <v>aaa</v>
      </c>
      <c r="D44" s="25">
        <f>'Term-3'!G44</f>
        <v>0</v>
      </c>
      <c r="E44" s="5" t="str">
        <f>'Term-3'!H44</f>
        <v>F</v>
      </c>
      <c r="F44" s="26">
        <f t="shared" si="12"/>
        <v>3</v>
      </c>
      <c r="G44" s="25">
        <f>'Term-3'!O44</f>
        <v>0</v>
      </c>
      <c r="H44" s="25" t="str">
        <f>'Term-3'!P44</f>
        <v>F</v>
      </c>
      <c r="I44" s="26">
        <f t="shared" si="13"/>
        <v>2</v>
      </c>
      <c r="J44" s="25">
        <f>'Term-3'!W44</f>
        <v>0</v>
      </c>
      <c r="K44" s="25" t="str">
        <f>'Term-3'!X44</f>
        <v>F</v>
      </c>
      <c r="L44" s="26">
        <f t="shared" si="14"/>
        <v>2</v>
      </c>
      <c r="M44" s="25">
        <f>'Term-3'!AE44</f>
        <v>0</v>
      </c>
      <c r="N44" s="25" t="str">
        <f>'Term-3'!AF44</f>
        <v>F</v>
      </c>
      <c r="O44" s="26">
        <f t="shared" si="15"/>
        <v>4</v>
      </c>
      <c r="P44" s="38">
        <f t="shared" si="0"/>
        <v>0</v>
      </c>
      <c r="Q44" s="7">
        <f t="shared" si="1"/>
        <v>0</v>
      </c>
      <c r="R44" s="25">
        <f t="shared" si="2"/>
        <v>0</v>
      </c>
      <c r="S44" s="7" t="str">
        <f t="shared" si="3"/>
        <v/>
      </c>
      <c r="T44" s="7" t="str">
        <f t="shared" si="4"/>
        <v>F</v>
      </c>
      <c r="U44" s="7" t="str">
        <f t="shared" si="5"/>
        <v>F</v>
      </c>
      <c r="V44" s="38">
        <f>IF(AND(P44="",'tebulation-2'!V44=""),"",IF(P44="",0,P44)+IF('tebulation-2'!V44="",0,'tebulation-2'!V44))</f>
        <v>3</v>
      </c>
      <c r="X44" s="25">
        <f t="shared" si="6"/>
        <v>0</v>
      </c>
      <c r="Y44" s="7" t="str">
        <f t="shared" si="7"/>
        <v/>
      </c>
      <c r="Z44" s="7" t="str">
        <f t="shared" si="8"/>
        <v>F</v>
      </c>
      <c r="AA44" s="5" t="str">
        <f t="shared" si="9"/>
        <v>F</v>
      </c>
      <c r="AB44" s="5">
        <f t="shared" si="10"/>
        <v>36</v>
      </c>
      <c r="AC44" s="42" t="str">
        <f t="shared" si="11"/>
        <v>Incomplete</v>
      </c>
      <c r="AE44" s="10">
        <v>36</v>
      </c>
    </row>
    <row r="45" spans="1:31">
      <c r="A45" s="24">
        <v>42</v>
      </c>
      <c r="B45" s="21">
        <f>IF(StudentList!B43="","",StudentList!B43)</f>
        <v>140931042</v>
      </c>
      <c r="C45" s="33" t="str">
        <f>IF(StudentList!C43="","",StudentList!C43)</f>
        <v>aaa</v>
      </c>
      <c r="D45" s="25">
        <f>'Term-3'!G45</f>
        <v>0</v>
      </c>
      <c r="E45" s="5" t="str">
        <f>'Term-3'!H45</f>
        <v>F</v>
      </c>
      <c r="F45" s="26">
        <f t="shared" si="12"/>
        <v>3</v>
      </c>
      <c r="G45" s="25">
        <f>'Term-3'!O45</f>
        <v>0</v>
      </c>
      <c r="H45" s="25" t="str">
        <f>'Term-3'!P45</f>
        <v>F</v>
      </c>
      <c r="I45" s="26">
        <f t="shared" si="13"/>
        <v>2</v>
      </c>
      <c r="J45" s="25">
        <f>'Term-3'!W45</f>
        <v>0</v>
      </c>
      <c r="K45" s="25" t="str">
        <f>'Term-3'!X45</f>
        <v>F</v>
      </c>
      <c r="L45" s="26">
        <f t="shared" si="14"/>
        <v>2</v>
      </c>
      <c r="M45" s="25">
        <f>'Term-3'!AE45</f>
        <v>0</v>
      </c>
      <c r="N45" s="25" t="str">
        <f>'Term-3'!AF45</f>
        <v>F</v>
      </c>
      <c r="O45" s="26">
        <f t="shared" si="15"/>
        <v>4</v>
      </c>
      <c r="P45" s="38">
        <f t="shared" si="0"/>
        <v>0</v>
      </c>
      <c r="Q45" s="7">
        <f t="shared" si="1"/>
        <v>0</v>
      </c>
      <c r="R45" s="25">
        <f t="shared" si="2"/>
        <v>0</v>
      </c>
      <c r="S45" s="7" t="str">
        <f t="shared" si="3"/>
        <v/>
      </c>
      <c r="T45" s="7" t="str">
        <f t="shared" si="4"/>
        <v>F</v>
      </c>
      <c r="U45" s="7" t="str">
        <f t="shared" si="5"/>
        <v>F</v>
      </c>
      <c r="V45" s="38">
        <f>IF(AND(P45="",'tebulation-2'!V45=""),"",IF(P45="",0,P45)+IF('tebulation-2'!V45="",0,'tebulation-2'!V45))</f>
        <v>0</v>
      </c>
      <c r="X45" s="25">
        <f t="shared" si="6"/>
        <v>0</v>
      </c>
      <c r="Y45" s="7" t="str">
        <f t="shared" si="7"/>
        <v/>
      </c>
      <c r="Z45" s="7" t="str">
        <f t="shared" si="8"/>
        <v>F</v>
      </c>
      <c r="AA45" s="5" t="str">
        <f t="shared" si="9"/>
        <v>F</v>
      </c>
      <c r="AB45" s="5">
        <f t="shared" si="10"/>
        <v>36</v>
      </c>
      <c r="AC45" s="42" t="str">
        <f t="shared" si="11"/>
        <v>Incomplete</v>
      </c>
      <c r="AE45" s="10">
        <v>36</v>
      </c>
    </row>
    <row r="46" spans="1:31">
      <c r="A46" s="24">
        <v>43</v>
      </c>
      <c r="B46" s="21">
        <f>IF(StudentList!B44="","",StudentList!B44)</f>
        <v>140931043</v>
      </c>
      <c r="C46" s="33" t="str">
        <f>IF(StudentList!C44="","",StudentList!C44)</f>
        <v>aaa</v>
      </c>
      <c r="D46" s="25">
        <f>'Term-3'!G46</f>
        <v>0</v>
      </c>
      <c r="E46" s="5" t="str">
        <f>'Term-3'!H46</f>
        <v>F</v>
      </c>
      <c r="F46" s="26">
        <f t="shared" si="12"/>
        <v>3</v>
      </c>
      <c r="G46" s="25">
        <f>'Term-3'!O46</f>
        <v>0</v>
      </c>
      <c r="H46" s="25" t="str">
        <f>'Term-3'!P46</f>
        <v>F</v>
      </c>
      <c r="I46" s="26">
        <f t="shared" si="13"/>
        <v>2</v>
      </c>
      <c r="J46" s="25">
        <f>'Term-3'!W46</f>
        <v>0</v>
      </c>
      <c r="K46" s="25" t="str">
        <f>'Term-3'!X46</f>
        <v>F</v>
      </c>
      <c r="L46" s="26">
        <f t="shared" si="14"/>
        <v>2</v>
      </c>
      <c r="M46" s="25">
        <f>'Term-3'!AE46</f>
        <v>0</v>
      </c>
      <c r="N46" s="25" t="str">
        <f>'Term-3'!AF46</f>
        <v>F</v>
      </c>
      <c r="O46" s="26">
        <f t="shared" si="15"/>
        <v>4</v>
      </c>
      <c r="P46" s="38">
        <f t="shared" si="0"/>
        <v>0</v>
      </c>
      <c r="Q46" s="7">
        <f t="shared" si="1"/>
        <v>0</v>
      </c>
      <c r="R46" s="25">
        <f t="shared" si="2"/>
        <v>0</v>
      </c>
      <c r="S46" s="7" t="str">
        <f t="shared" si="3"/>
        <v/>
      </c>
      <c r="T46" s="7" t="str">
        <f t="shared" si="4"/>
        <v>F</v>
      </c>
      <c r="U46" s="7" t="str">
        <f t="shared" si="5"/>
        <v>F</v>
      </c>
      <c r="V46" s="38">
        <f>IF(AND(P46="",'tebulation-2'!V46=""),"",IF(P46="",0,P46)+IF('tebulation-2'!V46="",0,'tebulation-2'!V46))</f>
        <v>0</v>
      </c>
      <c r="X46" s="25">
        <f t="shared" si="6"/>
        <v>0</v>
      </c>
      <c r="Y46" s="7" t="str">
        <f t="shared" si="7"/>
        <v/>
      </c>
      <c r="Z46" s="7" t="str">
        <f t="shared" si="8"/>
        <v>F</v>
      </c>
      <c r="AA46" s="5" t="str">
        <f t="shared" si="9"/>
        <v>F</v>
      </c>
      <c r="AB46" s="5">
        <f t="shared" si="10"/>
        <v>36</v>
      </c>
      <c r="AC46" s="42" t="str">
        <f t="shared" si="11"/>
        <v>Incomplete</v>
      </c>
      <c r="AE46" s="10">
        <v>36</v>
      </c>
    </row>
  </sheetData>
  <mergeCells count="10">
    <mergeCell ref="D3:E3"/>
    <mergeCell ref="G3:H3"/>
    <mergeCell ref="J3:K3"/>
    <mergeCell ref="M3:N3"/>
    <mergeCell ref="V1:AA1"/>
    <mergeCell ref="D1:U1"/>
    <mergeCell ref="D2:E2"/>
    <mergeCell ref="G2:H2"/>
    <mergeCell ref="J2:K2"/>
    <mergeCell ref="M2:N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StudentList</vt:lpstr>
      <vt:lpstr>CourseList</vt:lpstr>
      <vt:lpstr>CourseTeacher</vt:lpstr>
      <vt:lpstr>Term-1</vt:lpstr>
      <vt:lpstr>Term-2</vt:lpstr>
      <vt:lpstr>Term-3</vt:lpstr>
      <vt:lpstr>tebulation-1</vt:lpstr>
      <vt:lpstr>tebulation-2</vt:lpstr>
      <vt:lpstr>tebulation-3</vt:lpstr>
      <vt:lpstr>CourseTeacher!Print_Area</vt:lpstr>
      <vt:lpstr>StudentList!Print_Area</vt:lpstr>
      <vt:lpstr>CourseList!temp</vt:lpstr>
      <vt:lpstr>CourseTeacher!temp_1</vt:lpstr>
    </vt:vector>
  </TitlesOfParts>
  <Company>cse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slip</dc:creator>
  <cp:lastModifiedBy>User</cp:lastModifiedBy>
  <cp:lastPrinted>2015-07-26T08:59:42Z</cp:lastPrinted>
  <dcterms:created xsi:type="dcterms:W3CDTF">2009-05-01T07:41:14Z</dcterms:created>
  <dcterms:modified xsi:type="dcterms:W3CDTF">2016-11-03T05:16:02Z</dcterms:modified>
</cp:coreProperties>
</file>