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\Dropbox\My Books\VBA 5e\Problem Files\Chapter 17\"/>
    </mc:Choice>
  </mc:AlternateContent>
  <bookViews>
    <workbookView xWindow="405" yWindow="90" windowWidth="8415" windowHeight="4965"/>
  </bookViews>
  <sheets>
    <sheet name="Model" sheetId="1" r:id="rId1"/>
  </sheets>
  <definedNames>
    <definedName name="Capacities">Model!$H$6:$H$10</definedName>
    <definedName name="Demands">Model!$B$47:$E$47</definedName>
    <definedName name="FCosts1">Model!$F$6:$F$10</definedName>
    <definedName name="FCosts2">Model!$G$15:$G$17</definedName>
    <definedName name="FixedCosts">Model!$B$52:$B$53</definedName>
    <definedName name="ShipCosts">Model!$B$50:$B$51</definedName>
    <definedName name="Shipped1">Model!$B$30:$D$34</definedName>
    <definedName name="Shipped2">Model!$B$42:$E$44</definedName>
    <definedName name="ShippedIn1">Model!$B$35:$D$35</definedName>
    <definedName name="ShippedIn2">Model!$B$45:$E$45</definedName>
    <definedName name="ShippedOut1">Model!$E$30:$E$34</definedName>
    <definedName name="ShippedOut2_Col">Model!$F$42:$F$44</definedName>
    <definedName name="ShippedOut2_Row">Model!$B$37:$D$37</definedName>
    <definedName name="solver_adj" localSheetId="0" hidden="1">Model!$B$30:$D$34,Model!$B$21:$B$25,Model!$B$42:$E$44,Model!$E$21:$E$23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Model!$B$35:$D$35</definedName>
    <definedName name="solver_lhs10" localSheetId="0" hidden="1">Model!$E$21:$E$23</definedName>
    <definedName name="solver_lhs11" localSheetId="0" hidden="1">Model!$F$42:$F$44</definedName>
    <definedName name="solver_lhs12" localSheetId="0" hidden="1">Model!$B$45:$E$45</definedName>
    <definedName name="solver_lhs2" localSheetId="0" hidden="1">Model!$B$45:$E$45</definedName>
    <definedName name="solver_lhs3" localSheetId="0" hidden="1">Model!$E$30:$E$34</definedName>
    <definedName name="solver_lhs4" localSheetId="0" hidden="1">Model!$F$42:$F$44</definedName>
    <definedName name="solver_lhs5" localSheetId="0" hidden="1">Model!$B$21:$B$25</definedName>
    <definedName name="solver_lhs6" localSheetId="0" hidden="1">Model!$E$21:$E$23</definedName>
    <definedName name="solver_lhs7" localSheetId="0" hidden="1">Model!$B$42:$E$44</definedName>
    <definedName name="solver_lhs8" localSheetId="0" hidden="1">Model!$E$21:$E$23</definedName>
    <definedName name="solver_lhs9" localSheetId="0" hidden="1">Model!$E$21:$E$23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1</definedName>
    <definedName name="solver_nod" localSheetId="0" hidden="1">5000</definedName>
    <definedName name="solver_num" localSheetId="0" hidden="1">6</definedName>
    <definedName name="solver_nwt" localSheetId="0" hidden="1">1</definedName>
    <definedName name="solver_ofx" localSheetId="0" hidden="1">2</definedName>
    <definedName name="solver_opt" localSheetId="0" hidden="1">Model!$B$54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2</definedName>
    <definedName name="solver_rel10" localSheetId="0" hidden="1">4</definedName>
    <definedName name="solver_rel11" localSheetId="0" hidden="1">1</definedName>
    <definedName name="solver_rel12" localSheetId="0" hidden="1">3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5</definedName>
    <definedName name="solver_rel6" localSheetId="0" hidden="1">5</definedName>
    <definedName name="solver_rel7" localSheetId="0" hidden="1">3</definedName>
    <definedName name="solver_rel8" localSheetId="0" hidden="1">3</definedName>
    <definedName name="solver_rel9" localSheetId="0" hidden="1">1</definedName>
    <definedName name="solver_reo" localSheetId="0" hidden="1">2</definedName>
    <definedName name="solver_rep" localSheetId="0" hidden="1">2</definedName>
    <definedName name="solver_rhs1" localSheetId="0" hidden="1">ShippedOut2_Row</definedName>
    <definedName name="solver_rhs10" localSheetId="0" hidden="1">Integer</definedName>
    <definedName name="solver_rhs11" localSheetId="0" hidden="1">Model!$H$42:$H$44</definedName>
    <definedName name="solver_rhs12" localSheetId="0" hidden="1">Model!$B$47:$E$47</definedName>
    <definedName name="solver_rhs2" localSheetId="0" hidden="1">Demands</definedName>
    <definedName name="solver_rhs3" localSheetId="0" hidden="1">UpBounds1</definedName>
    <definedName name="solver_rhs4" localSheetId="0" hidden="1">UpBounds2</definedName>
    <definedName name="solver_rhs5" localSheetId="0" hidden="1">binary</definedName>
    <definedName name="solver_rhs6" localSheetId="0" hidden="1">binary</definedName>
    <definedName name="solver_rhs7" localSheetId="0" hidden="1">0</definedName>
    <definedName name="solver_rhs8" localSheetId="0" hidden="1">0</definedName>
    <definedName name="solver_rhs9" localSheetId="0" hidden="1">1</definedName>
    <definedName name="solver_rlx" localSheetId="0" hidden="1">2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mp" localSheetId="0" hidden="1">Model!$B$47:$E$47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2</definedName>
    <definedName name="TotCost">Model!$B$54</definedName>
    <definedName name="UnitCosts1">Model!$B$6:$D$10</definedName>
    <definedName name="UnitCosts2">Model!$B$15:$E$17</definedName>
    <definedName name="UpBounds1">Model!$G$30:$G$34</definedName>
    <definedName name="UpBounds2">Model!$H$42:$H$44</definedName>
    <definedName name="UsePlants">Model!$B$21:$B$25</definedName>
    <definedName name="UseWhses">Model!$E$21:$E$23</definedName>
  </definedNames>
  <calcPr calcId="152511"/>
</workbook>
</file>

<file path=xl/calcChain.xml><?xml version="1.0" encoding="utf-8"?>
<calcChain xmlns="http://schemas.openxmlformats.org/spreadsheetml/2006/main">
  <c r="F44" i="1" l="1"/>
  <c r="B53" i="1"/>
  <c r="B52" i="1"/>
  <c r="B51" i="1"/>
  <c r="B50" i="1"/>
  <c r="B54" i="1" s="1"/>
  <c r="H43" i="1"/>
  <c r="H42" i="1"/>
  <c r="H44" i="1"/>
  <c r="F43" i="1"/>
  <c r="F42" i="1"/>
  <c r="B37" i="1" s="1" a="1"/>
  <c r="C35" i="1"/>
  <c r="D35" i="1"/>
  <c r="C45" i="1"/>
  <c r="D45" i="1"/>
  <c r="E45" i="1"/>
  <c r="G31" i="1"/>
  <c r="G32" i="1"/>
  <c r="G33" i="1"/>
  <c r="G34" i="1"/>
  <c r="E31" i="1"/>
  <c r="E32" i="1"/>
  <c r="E33" i="1"/>
  <c r="E34" i="1"/>
  <c r="B45" i="1"/>
  <c r="G30" i="1"/>
  <c r="B35" i="1"/>
  <c r="E30" i="1"/>
  <c r="B37" i="1" l="1"/>
  <c r="C37" i="1"/>
  <c r="D37" i="1"/>
</calcChain>
</file>

<file path=xl/comments1.xml><?xml version="1.0" encoding="utf-8"?>
<comments xmlns="http://schemas.openxmlformats.org/spreadsheetml/2006/main">
  <authors>
    <author>Chris Albright</author>
  </authors>
  <commentList>
    <comment ref="B20" authorId="0" shapeId="0">
      <text>
        <r>
          <rPr>
            <b/>
            <sz val="8"/>
            <color indexed="81"/>
            <rFont val="Tahoma"/>
            <family val="2"/>
          </rPr>
          <t>1 if yes, 0 if no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20" authorId="0" shapeId="0">
      <text>
        <r>
          <rPr>
            <b/>
            <sz val="8"/>
            <color indexed="81"/>
            <rFont val="Tahoma"/>
            <family val="2"/>
          </rPr>
          <t>1 if yes, 0 if no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<sst xmlns="http://schemas.openxmlformats.org/spreadsheetml/2006/main" count="53" uniqueCount="28">
  <si>
    <t>Warehouse</t>
  </si>
  <si>
    <t>Fixed cost</t>
  </si>
  <si>
    <t>Plant</t>
  </si>
  <si>
    <t>Warehouse to customer unit shipping costs, warehouse fixed costs</t>
  </si>
  <si>
    <t>Customer</t>
  </si>
  <si>
    <t>Plant to warehouse shipments (tons)</t>
  </si>
  <si>
    <t>Capacity</t>
  </si>
  <si>
    <t>&lt;=</t>
  </si>
  <si>
    <t>=</t>
  </si>
  <si>
    <t>Warehouse to customer shipments (tons)</t>
  </si>
  <si>
    <t>&gt;=</t>
  </si>
  <si>
    <t>Summary of costs</t>
  </si>
  <si>
    <t>Total cost</t>
  </si>
  <si>
    <t>Plant use decisions</t>
  </si>
  <si>
    <t>Use?</t>
  </si>
  <si>
    <t>Plant to warehouse unit production, shipping costs, plant fixed costs, plant capacities</t>
  </si>
  <si>
    <t>Shipped out</t>
  </si>
  <si>
    <t>Shipped in</t>
  </si>
  <si>
    <t>Warehouse use decisions</t>
  </si>
  <si>
    <t>Upper bound</t>
  </si>
  <si>
    <t>Demand</t>
  </si>
  <si>
    <t>Plant to warehouse</t>
  </si>
  <si>
    <t>Warehouse to customer</t>
  </si>
  <si>
    <t>Fixed plant</t>
  </si>
  <si>
    <t>Fixed warehouse</t>
  </si>
  <si>
    <t>Plant &amp; warehouse location model</t>
  </si>
  <si>
    <t>Range 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</si>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</sst>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6" formatCode="&quot;$&quot;#,##0_);[Red]\(&quot;$&quot;#,##0\)"/>
    <numFmt numFmtId="164" formatCode="&quot;$&quot;#,##0;\-&quot;$&quot;#,##0"/>
  </numFmts>
  <fonts count="5" x14ac:knownFonts="1"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3" fillId="0" borderId="0" xfId="0" quotePrefix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Continuous"/>
    </xf>
    <xf numFmtId="0" fontId="4" fillId="0" borderId="0" xfId="0" applyFont="1" applyFill="1" applyAlignment="1">
      <alignment horizontal="right"/>
    </xf>
    <xf numFmtId="0" fontId="4" fillId="0" borderId="0" xfId="0" quotePrefix="1" applyFont="1" applyFill="1" applyAlignment="1">
      <alignment horizontal="right"/>
    </xf>
    <xf numFmtId="164" fontId="4" fillId="2" borderId="0" xfId="0" applyNumberFormat="1" applyFont="1" applyFill="1" applyBorder="1"/>
    <xf numFmtId="164" fontId="4" fillId="0" borderId="0" xfId="0" applyNumberFormat="1" applyFont="1" applyFill="1"/>
    <xf numFmtId="0" fontId="4" fillId="2" borderId="0" xfId="0" applyFont="1" applyFill="1" applyBorder="1"/>
    <xf numFmtId="0" fontId="4" fillId="0" borderId="0" xfId="0" applyFont="1" applyFill="1" applyAlignment="1">
      <alignment horizontal="centerContinuous"/>
    </xf>
    <xf numFmtId="6" fontId="4" fillId="2" borderId="0" xfId="0" applyNumberFormat="1" applyFont="1" applyFill="1" applyBorder="1"/>
    <xf numFmtId="1" fontId="4" fillId="0" borderId="0" xfId="0" applyNumberFormat="1" applyFont="1" applyFill="1" applyBorder="1"/>
    <xf numFmtId="0" fontId="4" fillId="0" borderId="0" xfId="0" applyFont="1" applyFill="1" applyBorder="1"/>
    <xf numFmtId="1" fontId="4" fillId="0" borderId="0" xfId="0" applyNumberFormat="1" applyFont="1" applyFill="1"/>
    <xf numFmtId="0" fontId="4" fillId="0" borderId="0" xfId="0" quotePrefix="1" applyFont="1" applyFill="1" applyAlignment="1">
      <alignment horizontal="center"/>
    </xf>
    <xf numFmtId="0" fontId="4" fillId="0" borderId="0" xfId="0" applyFont="1" applyFill="1" applyAlignment="1">
      <alignment horizontal="right" wrapText="1"/>
    </xf>
    <xf numFmtId="5" fontId="4" fillId="3" borderId="0" xfId="0" applyNumberFormat="1" applyFon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107950</xdr:colOff>
      <xdr:row>48</xdr:row>
      <xdr:rowOff>139700</xdr:rowOff>
    </xdr:from>
    <xdr:to>
      <xdr:col>6</xdr:col>
      <xdr:colOff>701675</xdr:colOff>
      <xdr:row>53</xdr:row>
      <xdr:rowOff>47625</xdr:rowOff>
    </xdr:to>
    <xdr:sp macro="" textlink="">
      <xdr:nvSpPr>
        <xdr:cNvPr id="3" name="TextBox 2"/>
        <xdr:cNvSpPr txBox="1"/>
      </xdr:nvSpPr>
      <xdr:spPr>
        <a:xfrm>
          <a:off x="2755900" y="9255125"/>
          <a:ext cx="2794000" cy="8699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100"/>
            <a:t>Note: Unless you set the Tolerance option in Solver to 0% (or some percentage smaller than the 5% default), you probably won't get quite this good a solution.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B54"/>
  <sheetViews>
    <sheetView tabSelected="1" workbookViewId="0"/>
  </sheetViews>
  <sheetFormatPr defaultRowHeight="15" x14ac:dyDescent="0.25"/>
  <cols>
    <col min="1" max="1" width="21.42578125" style="2" customWidth="1"/>
    <col min="2" max="3" width="9.140625" style="2"/>
    <col min="4" max="4" width="11.5703125" style="2" customWidth="1"/>
    <col min="5" max="5" width="11" style="2" customWidth="1"/>
    <col min="6" max="6" width="10.42578125" style="2" customWidth="1"/>
    <col min="7" max="7" width="11.7109375" style="2" customWidth="1"/>
    <col min="8" max="8" width="11" style="2" customWidth="1"/>
    <col min="9" max="25" width="11.140625" style="2" customWidth="1"/>
    <col min="26" max="26" width="11.5703125" style="2" customWidth="1"/>
    <col min="27" max="27" width="18.7109375" style="2" customWidth="1"/>
    <col min="28" max="16384" width="9.140625" style="2"/>
  </cols>
  <sheetData>
    <row r="1" spans="1:28" x14ac:dyDescent="0.25">
      <c r="A1" s="1" t="s">
        <v>25</v>
      </c>
      <c r="AA1" s="2" t="s">
        <v>26</v>
      </c>
      <c r="AB1" s="2" t="s">
        <v>27</v>
      </c>
    </row>
    <row r="3" spans="1:28" x14ac:dyDescent="0.25">
      <c r="A3" s="3" t="s">
        <v>15</v>
      </c>
    </row>
    <row r="4" spans="1:28" x14ac:dyDescent="0.25">
      <c r="B4" s="4" t="s">
        <v>0</v>
      </c>
      <c r="C4" s="5"/>
      <c r="D4" s="5"/>
    </row>
    <row r="5" spans="1:28" x14ac:dyDescent="0.25">
      <c r="A5" s="6" t="s">
        <v>2</v>
      </c>
      <c r="B5" s="2">
        <v>1</v>
      </c>
      <c r="C5" s="2">
        <v>2</v>
      </c>
      <c r="D5" s="2">
        <v>3</v>
      </c>
      <c r="F5" s="6" t="s">
        <v>1</v>
      </c>
      <c r="H5" s="7" t="s">
        <v>6</v>
      </c>
    </row>
    <row r="6" spans="1:28" x14ac:dyDescent="0.25">
      <c r="A6" s="2">
        <v>1</v>
      </c>
      <c r="B6" s="8">
        <v>800</v>
      </c>
      <c r="C6" s="8">
        <v>1000</v>
      </c>
      <c r="D6" s="8">
        <v>1200</v>
      </c>
      <c r="E6" s="9"/>
      <c r="F6" s="8">
        <v>35000</v>
      </c>
      <c r="H6" s="10">
        <v>300</v>
      </c>
    </row>
    <row r="7" spans="1:28" x14ac:dyDescent="0.25">
      <c r="A7" s="2">
        <v>2</v>
      </c>
      <c r="B7" s="8">
        <v>700</v>
      </c>
      <c r="C7" s="8">
        <v>500</v>
      </c>
      <c r="D7" s="8">
        <v>700</v>
      </c>
      <c r="E7" s="9"/>
      <c r="F7" s="8">
        <v>45000</v>
      </c>
      <c r="H7" s="10">
        <v>200</v>
      </c>
    </row>
    <row r="8" spans="1:28" x14ac:dyDescent="0.25">
      <c r="A8" s="2">
        <v>3</v>
      </c>
      <c r="B8" s="8">
        <v>800</v>
      </c>
      <c r="C8" s="8">
        <v>600</v>
      </c>
      <c r="D8" s="8">
        <v>500</v>
      </c>
      <c r="E8" s="9"/>
      <c r="F8" s="8">
        <v>40000</v>
      </c>
      <c r="H8" s="10">
        <v>300</v>
      </c>
    </row>
    <row r="9" spans="1:28" x14ac:dyDescent="0.25">
      <c r="A9" s="2">
        <v>4</v>
      </c>
      <c r="B9" s="8">
        <v>500</v>
      </c>
      <c r="C9" s="8">
        <v>600</v>
      </c>
      <c r="D9" s="8">
        <v>700</v>
      </c>
      <c r="E9" s="9"/>
      <c r="F9" s="8">
        <v>42000</v>
      </c>
      <c r="H9" s="10">
        <v>200</v>
      </c>
    </row>
    <row r="10" spans="1:28" x14ac:dyDescent="0.25">
      <c r="A10" s="2">
        <v>5</v>
      </c>
      <c r="B10" s="8">
        <v>700</v>
      </c>
      <c r="C10" s="8">
        <v>600</v>
      </c>
      <c r="D10" s="8">
        <v>500</v>
      </c>
      <c r="E10" s="9"/>
      <c r="F10" s="8">
        <v>40000</v>
      </c>
      <c r="H10" s="10">
        <v>400</v>
      </c>
    </row>
    <row r="12" spans="1:28" x14ac:dyDescent="0.25">
      <c r="A12" s="3" t="s">
        <v>3</v>
      </c>
    </row>
    <row r="13" spans="1:28" x14ac:dyDescent="0.25">
      <c r="B13" s="4" t="s">
        <v>4</v>
      </c>
      <c r="C13" s="11"/>
      <c r="D13" s="11"/>
      <c r="E13" s="11"/>
    </row>
    <row r="14" spans="1:28" x14ac:dyDescent="0.25">
      <c r="A14" s="6" t="s">
        <v>0</v>
      </c>
      <c r="B14" s="2">
        <v>1</v>
      </c>
      <c r="C14" s="2">
        <v>2</v>
      </c>
      <c r="D14" s="2">
        <v>3</v>
      </c>
      <c r="E14" s="2">
        <v>4</v>
      </c>
      <c r="G14" s="7" t="s">
        <v>1</v>
      </c>
    </row>
    <row r="15" spans="1:28" x14ac:dyDescent="0.25">
      <c r="A15" s="2">
        <v>1</v>
      </c>
      <c r="B15" s="12">
        <v>40</v>
      </c>
      <c r="C15" s="12">
        <v>80</v>
      </c>
      <c r="D15" s="12">
        <v>90</v>
      </c>
      <c r="E15" s="12">
        <v>50</v>
      </c>
      <c r="G15" s="12">
        <v>40000</v>
      </c>
    </row>
    <row r="16" spans="1:28" x14ac:dyDescent="0.25">
      <c r="A16" s="2">
        <v>2</v>
      </c>
      <c r="B16" s="12">
        <v>70</v>
      </c>
      <c r="C16" s="12">
        <v>40</v>
      </c>
      <c r="D16" s="12">
        <v>60</v>
      </c>
      <c r="E16" s="12">
        <v>80</v>
      </c>
      <c r="G16" s="12">
        <v>20000</v>
      </c>
    </row>
    <row r="17" spans="1:8" x14ac:dyDescent="0.25">
      <c r="A17" s="2">
        <v>3</v>
      </c>
      <c r="B17" s="12">
        <v>80</v>
      </c>
      <c r="C17" s="12">
        <v>30</v>
      </c>
      <c r="D17" s="12">
        <v>50</v>
      </c>
      <c r="E17" s="12">
        <v>60</v>
      </c>
      <c r="G17" s="12">
        <v>60000</v>
      </c>
    </row>
    <row r="19" spans="1:8" x14ac:dyDescent="0.25">
      <c r="A19" s="1" t="s">
        <v>13</v>
      </c>
      <c r="D19" s="1" t="s">
        <v>18</v>
      </c>
    </row>
    <row r="20" spans="1:8" x14ac:dyDescent="0.25">
      <c r="A20" s="6" t="s">
        <v>2</v>
      </c>
      <c r="B20" s="6" t="s">
        <v>14</v>
      </c>
      <c r="D20" s="6" t="s">
        <v>0</v>
      </c>
      <c r="E20" s="6" t="s">
        <v>14</v>
      </c>
    </row>
    <row r="21" spans="1:8" x14ac:dyDescent="0.25">
      <c r="A21" s="2">
        <v>1</v>
      </c>
      <c r="B21" s="13">
        <v>0</v>
      </c>
      <c r="D21" s="2">
        <v>1</v>
      </c>
      <c r="E21" s="14">
        <v>0</v>
      </c>
    </row>
    <row r="22" spans="1:8" x14ac:dyDescent="0.25">
      <c r="A22" s="2">
        <v>2</v>
      </c>
      <c r="B22" s="14">
        <v>1</v>
      </c>
      <c r="D22" s="2">
        <v>2</v>
      </c>
      <c r="E22" s="13">
        <v>1</v>
      </c>
    </row>
    <row r="23" spans="1:8" x14ac:dyDescent="0.25">
      <c r="A23" s="2">
        <v>3</v>
      </c>
      <c r="B23" s="13">
        <v>1</v>
      </c>
      <c r="D23" s="2">
        <v>3</v>
      </c>
      <c r="E23" s="14">
        <v>1</v>
      </c>
    </row>
    <row r="24" spans="1:8" x14ac:dyDescent="0.25">
      <c r="A24" s="2">
        <v>4</v>
      </c>
      <c r="B24" s="13">
        <v>0</v>
      </c>
    </row>
    <row r="25" spans="1:8" x14ac:dyDescent="0.25">
      <c r="A25" s="2">
        <v>5</v>
      </c>
      <c r="B25" s="14">
        <v>1</v>
      </c>
    </row>
    <row r="27" spans="1:8" x14ac:dyDescent="0.25">
      <c r="A27" s="1" t="s">
        <v>5</v>
      </c>
    </row>
    <row r="28" spans="1:8" x14ac:dyDescent="0.25">
      <c r="B28" s="4" t="s">
        <v>0</v>
      </c>
      <c r="C28" s="5"/>
      <c r="D28" s="5"/>
    </row>
    <row r="29" spans="1:8" x14ac:dyDescent="0.25">
      <c r="A29" s="6" t="s">
        <v>2</v>
      </c>
      <c r="B29" s="2">
        <v>1</v>
      </c>
      <c r="C29" s="2">
        <v>2</v>
      </c>
      <c r="D29" s="2">
        <v>3</v>
      </c>
      <c r="E29" s="7" t="s">
        <v>16</v>
      </c>
      <c r="G29" s="6" t="s">
        <v>6</v>
      </c>
      <c r="H29" s="7"/>
    </row>
    <row r="30" spans="1:8" x14ac:dyDescent="0.25">
      <c r="A30" s="2">
        <v>1</v>
      </c>
      <c r="B30" s="13">
        <v>0</v>
      </c>
      <c r="C30" s="13">
        <v>0</v>
      </c>
      <c r="D30" s="13">
        <v>0</v>
      </c>
      <c r="E30" s="15">
        <f>SUM(B30:D30)</f>
        <v>0</v>
      </c>
      <c r="F30" s="16" t="s">
        <v>7</v>
      </c>
      <c r="G30" s="15">
        <f>B21*H6</f>
        <v>0</v>
      </c>
    </row>
    <row r="31" spans="1:8" x14ac:dyDescent="0.25">
      <c r="A31" s="2">
        <v>2</v>
      </c>
      <c r="B31" s="13">
        <v>0</v>
      </c>
      <c r="C31" s="13">
        <v>200</v>
      </c>
      <c r="D31" s="13">
        <v>0</v>
      </c>
      <c r="E31" s="2">
        <f>SUM(B31:D31)</f>
        <v>200</v>
      </c>
      <c r="F31" s="16" t="s">
        <v>7</v>
      </c>
      <c r="G31" s="2">
        <f>B22*H7</f>
        <v>200</v>
      </c>
    </row>
    <row r="32" spans="1:8" x14ac:dyDescent="0.25">
      <c r="A32" s="2">
        <v>3</v>
      </c>
      <c r="B32" s="13">
        <v>0</v>
      </c>
      <c r="C32" s="13">
        <v>0</v>
      </c>
      <c r="D32" s="13">
        <v>300</v>
      </c>
      <c r="E32" s="15">
        <f>SUM(B32:D32)</f>
        <v>300</v>
      </c>
      <c r="F32" s="16" t="s">
        <v>7</v>
      </c>
      <c r="G32" s="15">
        <f>B23*H8</f>
        <v>300</v>
      </c>
    </row>
    <row r="33" spans="1:26" x14ac:dyDescent="0.25">
      <c r="A33" s="2">
        <v>4</v>
      </c>
      <c r="B33" s="13">
        <v>0</v>
      </c>
      <c r="C33" s="13">
        <v>5.6843418860808015E-14</v>
      </c>
      <c r="D33" s="13">
        <v>0</v>
      </c>
      <c r="E33" s="15">
        <f>SUM(B33:D33)</f>
        <v>5.6843418860808015E-14</v>
      </c>
      <c r="F33" s="16" t="s">
        <v>7</v>
      </c>
      <c r="G33" s="15">
        <f>B24*H9</f>
        <v>0</v>
      </c>
    </row>
    <row r="34" spans="1:26" x14ac:dyDescent="0.25">
      <c r="A34" s="2">
        <v>5</v>
      </c>
      <c r="B34" s="13">
        <v>0</v>
      </c>
      <c r="C34" s="13">
        <v>0</v>
      </c>
      <c r="D34" s="13">
        <v>400</v>
      </c>
      <c r="E34" s="2">
        <f>SUM(B34:D34)</f>
        <v>400</v>
      </c>
      <c r="F34" s="16" t="s">
        <v>7</v>
      </c>
      <c r="G34" s="2">
        <f>B25*H10</f>
        <v>400</v>
      </c>
    </row>
    <row r="35" spans="1:26" x14ac:dyDescent="0.25">
      <c r="A35" s="2" t="s">
        <v>17</v>
      </c>
      <c r="B35" s="15">
        <f>SUM(B30:B34)</f>
        <v>0</v>
      </c>
      <c r="C35" s="15">
        <f>SUM(C30:C34)</f>
        <v>200.00000000000006</v>
      </c>
      <c r="D35" s="15">
        <f>SUM(D30:D34)</f>
        <v>700</v>
      </c>
    </row>
    <row r="36" spans="1:26" x14ac:dyDescent="0.25">
      <c r="B36" s="6" t="s">
        <v>8</v>
      </c>
      <c r="C36" s="6" t="s">
        <v>8</v>
      </c>
      <c r="D36" s="6" t="s">
        <v>8</v>
      </c>
    </row>
    <row r="37" spans="1:26" x14ac:dyDescent="0.25">
      <c r="A37" s="2" t="s">
        <v>16</v>
      </c>
      <c r="B37" s="15">
        <f t="array" ref="B37:D37">TRANSPOSE(ShippedOut2_Col)</f>
        <v>0</v>
      </c>
      <c r="C37" s="15">
        <v>200</v>
      </c>
      <c r="D37" s="15">
        <v>700</v>
      </c>
    </row>
    <row r="38" spans="1:26" x14ac:dyDescent="0.25">
      <c r="C38" s="15"/>
      <c r="D38" s="15"/>
      <c r="E38" s="15"/>
    </row>
    <row r="39" spans="1:26" x14ac:dyDescent="0.25">
      <c r="A39" s="1" t="s">
        <v>9</v>
      </c>
    </row>
    <row r="40" spans="1:26" x14ac:dyDescent="0.25">
      <c r="B40" s="4" t="s">
        <v>4</v>
      </c>
      <c r="C40" s="11"/>
      <c r="D40" s="11"/>
      <c r="E40" s="11"/>
    </row>
    <row r="41" spans="1:26" ht="12.75" customHeight="1" x14ac:dyDescent="0.25">
      <c r="A41" s="6" t="s">
        <v>0</v>
      </c>
      <c r="B41" s="2">
        <v>1</v>
      </c>
      <c r="C41" s="2">
        <v>2</v>
      </c>
      <c r="D41" s="2">
        <v>3</v>
      </c>
      <c r="E41" s="2">
        <v>4</v>
      </c>
      <c r="F41" s="7" t="s">
        <v>16</v>
      </c>
      <c r="H41" s="17" t="s">
        <v>19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5">
      <c r="A42" s="2">
        <v>1</v>
      </c>
      <c r="B42" s="13">
        <v>0</v>
      </c>
      <c r="C42" s="13">
        <v>0</v>
      </c>
      <c r="D42" s="13">
        <v>0</v>
      </c>
      <c r="E42" s="13">
        <v>0</v>
      </c>
      <c r="F42" s="15">
        <f>SUM(B42:E42)</f>
        <v>0</v>
      </c>
      <c r="G42" s="16" t="s">
        <v>7</v>
      </c>
      <c r="H42" s="15">
        <f>E21*MIN(SUM(Capacities),SUM(Demands))</f>
        <v>0</v>
      </c>
    </row>
    <row r="43" spans="1:26" x14ac:dyDescent="0.25">
      <c r="A43" s="2">
        <v>2</v>
      </c>
      <c r="B43" s="13">
        <v>200</v>
      </c>
      <c r="C43" s="13">
        <v>0</v>
      </c>
      <c r="D43" s="13">
        <v>0</v>
      </c>
      <c r="E43" s="13">
        <v>0</v>
      </c>
      <c r="F43" s="15">
        <f>SUM(B43:E43)</f>
        <v>200</v>
      </c>
      <c r="G43" s="16" t="s">
        <v>7</v>
      </c>
      <c r="H43" s="15">
        <f>E22*MIN(SUM(Capacities),SUM(Demands))</f>
        <v>900</v>
      </c>
    </row>
    <row r="44" spans="1:26" x14ac:dyDescent="0.25">
      <c r="A44" s="2">
        <v>3</v>
      </c>
      <c r="B44" s="13">
        <v>2.8421709430404007E-14</v>
      </c>
      <c r="C44" s="13">
        <v>300</v>
      </c>
      <c r="D44" s="13">
        <v>150</v>
      </c>
      <c r="E44" s="13">
        <v>250</v>
      </c>
      <c r="F44" s="15">
        <f>SUM(B44:E44)</f>
        <v>700</v>
      </c>
      <c r="G44" s="16" t="s">
        <v>7</v>
      </c>
      <c r="H44" s="15">
        <f>E23*MIN(SUM(Capacities),SUM(Demands))</f>
        <v>900</v>
      </c>
    </row>
    <row r="45" spans="1:26" x14ac:dyDescent="0.25">
      <c r="A45" s="2" t="s">
        <v>17</v>
      </c>
      <c r="B45" s="15">
        <f>SUM(B42:B44)</f>
        <v>200.00000000000003</v>
      </c>
      <c r="C45" s="15">
        <f>SUM(C42:C44)</f>
        <v>300</v>
      </c>
      <c r="D45" s="15">
        <f>SUM(D42:D44)</f>
        <v>150</v>
      </c>
      <c r="E45" s="15">
        <f>SUM(E42:E44)</f>
        <v>250</v>
      </c>
    </row>
    <row r="46" spans="1:26" x14ac:dyDescent="0.25">
      <c r="B46" s="7" t="s">
        <v>10</v>
      </c>
      <c r="C46" s="7" t="s">
        <v>10</v>
      </c>
      <c r="D46" s="7" t="s">
        <v>10</v>
      </c>
      <c r="E46" s="7" t="s">
        <v>10</v>
      </c>
    </row>
    <row r="47" spans="1:26" x14ac:dyDescent="0.25">
      <c r="A47" s="2" t="s">
        <v>20</v>
      </c>
      <c r="B47" s="10">
        <v>200</v>
      </c>
      <c r="C47" s="10">
        <v>300</v>
      </c>
      <c r="D47" s="10">
        <v>150</v>
      </c>
      <c r="E47" s="10">
        <v>250</v>
      </c>
    </row>
    <row r="49" spans="1:2" x14ac:dyDescent="0.25">
      <c r="A49" s="1" t="s">
        <v>11</v>
      </c>
    </row>
    <row r="50" spans="1:2" x14ac:dyDescent="0.25">
      <c r="A50" s="2" t="s">
        <v>21</v>
      </c>
      <c r="B50" s="9">
        <f>SUMPRODUCT(UnitCosts1,Shipped1)</f>
        <v>450000</v>
      </c>
    </row>
    <row r="51" spans="1:2" x14ac:dyDescent="0.25">
      <c r="A51" s="2" t="s">
        <v>22</v>
      </c>
      <c r="B51" s="9">
        <f>SUMPRODUCT(UnitCosts2,Shipped2)</f>
        <v>45500</v>
      </c>
    </row>
    <row r="52" spans="1:2" x14ac:dyDescent="0.25">
      <c r="A52" s="2" t="s">
        <v>23</v>
      </c>
      <c r="B52" s="9">
        <f>SUMPRODUCT(FCosts1,UsePlants)</f>
        <v>125000</v>
      </c>
    </row>
    <row r="53" spans="1:2" x14ac:dyDescent="0.25">
      <c r="A53" s="2" t="s">
        <v>24</v>
      </c>
      <c r="B53" s="9">
        <f>SUMPRODUCT(FCosts2,UseWhses)</f>
        <v>80000</v>
      </c>
    </row>
    <row r="54" spans="1:2" x14ac:dyDescent="0.25">
      <c r="A54" s="2" t="s">
        <v>12</v>
      </c>
      <c r="B54" s="18">
        <f>SUM(ShipCosts,FixedCosts)</f>
        <v>700500</v>
      </c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scale="70" orientation="portrait" horizontalDpi="300" verticalDpi="300" r:id="rId1"/>
  <headerFooter alignWithMargins="0">
    <oddFooter>&amp;C&amp;"Arial,Bold"Exhibit 8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Model</vt:lpstr>
      <vt:lpstr>Capacities</vt:lpstr>
      <vt:lpstr>Demands</vt:lpstr>
      <vt:lpstr>FCosts1</vt:lpstr>
      <vt:lpstr>FCosts2</vt:lpstr>
      <vt:lpstr>FixedCosts</vt:lpstr>
      <vt:lpstr>ShipCosts</vt:lpstr>
      <vt:lpstr>Shipped1</vt:lpstr>
      <vt:lpstr>Shipped2</vt:lpstr>
      <vt:lpstr>ShippedIn1</vt:lpstr>
      <vt:lpstr>ShippedIn2</vt:lpstr>
      <vt:lpstr>ShippedOut1</vt:lpstr>
      <vt:lpstr>ShippedOut2_Col</vt:lpstr>
      <vt:lpstr>ShippedOut2_Row</vt:lpstr>
      <vt:lpstr>TotCost</vt:lpstr>
      <vt:lpstr>UnitCosts1</vt:lpstr>
      <vt:lpstr>UnitCosts2</vt:lpstr>
      <vt:lpstr>UpBounds1</vt:lpstr>
      <vt:lpstr>UpBounds2</vt:lpstr>
      <vt:lpstr>UsePlants</vt:lpstr>
      <vt:lpstr>UseWhses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1999-05-06T21:18:15Z</dcterms:created>
  <dcterms:modified xsi:type="dcterms:W3CDTF">2014-08-14T14:53:47Z</dcterms:modified>
</cp:coreProperties>
</file>