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HRP_263_project\data\calibration_data\Time trend\drinking\PythonData\"/>
    </mc:Choice>
  </mc:AlternateContent>
  <bookViews>
    <workbookView xWindow="0" yWindow="0" windowWidth="16710" windowHeight="6795" activeTab="3"/>
  </bookViews>
  <sheets>
    <sheet name="p" sheetId="1" r:id="rId1"/>
    <sheet name="n" sheetId="2" r:id="rId2"/>
    <sheet name="a" sheetId="3" r:id="rId3"/>
    <sheet name="b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2" i="4" s="1"/>
  <c r="C2" i="3"/>
  <c r="C2" i="4" s="1"/>
  <c r="D3" i="3"/>
  <c r="D3" i="4" s="1"/>
  <c r="C3" i="3"/>
  <c r="C3" i="4" s="1"/>
  <c r="D4" i="3"/>
  <c r="D4" i="4" s="1"/>
  <c r="A2" i="3"/>
  <c r="A2" i="4" s="1"/>
  <c r="B3" i="3"/>
  <c r="B3" i="4" s="1"/>
  <c r="C4" i="3"/>
  <c r="C4" i="4" s="1"/>
  <c r="D5" i="3"/>
  <c r="D5" i="4" s="1"/>
  <c r="A3" i="3"/>
  <c r="A3" i="4" s="1"/>
  <c r="B4" i="3"/>
  <c r="B4" i="4" s="1"/>
  <c r="C5" i="3"/>
  <c r="C5" i="4" s="1"/>
  <c r="D6" i="3"/>
  <c r="D6" i="4" s="1"/>
  <c r="B2" i="1"/>
  <c r="B2" i="3" s="1"/>
  <c r="B2" i="4" s="1"/>
  <c r="E2" i="1" l="1"/>
  <c r="N7" i="3" l="1"/>
  <c r="N7" i="4" s="1"/>
  <c r="H7" i="3"/>
  <c r="H7" i="4" s="1"/>
  <c r="Q6" i="3"/>
  <c r="Q6" i="4" s="1"/>
  <c r="E2" i="4"/>
  <c r="R7" i="3"/>
  <c r="R7" i="4" s="1"/>
  <c r="M7" i="3"/>
  <c r="M7" i="4" s="1"/>
  <c r="L7" i="3"/>
  <c r="L7" i="4" s="1"/>
  <c r="K7" i="3"/>
  <c r="K7" i="4" s="1"/>
  <c r="G7" i="3"/>
  <c r="G7" i="4" s="1"/>
  <c r="F7" i="3"/>
  <c r="F7" i="4" s="1"/>
  <c r="E7" i="3"/>
  <c r="E7" i="4" s="1"/>
  <c r="P6" i="3"/>
  <c r="P6" i="4" s="1"/>
  <c r="O6" i="3"/>
  <c r="O6" i="4" s="1"/>
  <c r="N6" i="3"/>
  <c r="K6" i="3"/>
  <c r="K6" i="4" s="1"/>
  <c r="J6" i="3"/>
  <c r="J6" i="4" s="1"/>
  <c r="I6" i="3"/>
  <c r="I6" i="4" s="1"/>
  <c r="H6" i="3"/>
  <c r="H6" i="4" s="1"/>
  <c r="E6" i="3"/>
  <c r="E6" i="4" s="1"/>
  <c r="S5" i="2"/>
  <c r="R5" i="2"/>
  <c r="R5" i="3" s="1"/>
  <c r="Q5" i="2"/>
  <c r="Q5" i="3" s="1"/>
  <c r="P5" i="2"/>
  <c r="O5" i="2"/>
  <c r="N5" i="2"/>
  <c r="N5" i="3" s="1"/>
  <c r="N5" i="4" s="1"/>
  <c r="M5" i="2"/>
  <c r="M5" i="3" s="1"/>
  <c r="M5" i="4" s="1"/>
  <c r="L5" i="2"/>
  <c r="L5" i="3" s="1"/>
  <c r="L5" i="4" s="1"/>
  <c r="K5" i="2"/>
  <c r="K5" i="3" s="1"/>
  <c r="K5" i="4" s="1"/>
  <c r="J5" i="2"/>
  <c r="I5" i="2"/>
  <c r="H5" i="2"/>
  <c r="H5" i="3" s="1"/>
  <c r="H5" i="4" s="1"/>
  <c r="G5" i="2"/>
  <c r="G5" i="3" s="1"/>
  <c r="G5" i="4" s="1"/>
  <c r="F5" i="2"/>
  <c r="F5" i="3" s="1"/>
  <c r="E5" i="2"/>
  <c r="E5" i="3" s="1"/>
  <c r="E5" i="4" s="1"/>
  <c r="S4" i="2"/>
  <c r="R4" i="2"/>
  <c r="Q4" i="2"/>
  <c r="Q4" i="3" s="1"/>
  <c r="Q4" i="4" s="1"/>
  <c r="P4" i="2"/>
  <c r="P4" i="3" s="1"/>
  <c r="P4" i="4" s="1"/>
  <c r="O4" i="2"/>
  <c r="O4" i="3" s="1"/>
  <c r="O4" i="4" s="1"/>
  <c r="N4" i="2"/>
  <c r="N4" i="3" s="1"/>
  <c r="N4" i="4" s="1"/>
  <c r="M4" i="2"/>
  <c r="L4" i="2"/>
  <c r="K4" i="2"/>
  <c r="K4" i="3" s="1"/>
  <c r="K4" i="4" s="1"/>
  <c r="J4" i="2"/>
  <c r="J4" i="3" s="1"/>
  <c r="I4" i="2"/>
  <c r="I4" i="3" s="1"/>
  <c r="I4" i="4" s="1"/>
  <c r="H4" i="2"/>
  <c r="H4" i="3" s="1"/>
  <c r="H4" i="4" s="1"/>
  <c r="G4" i="2"/>
  <c r="F4" i="2"/>
  <c r="E4" i="2"/>
  <c r="E4" i="3" s="1"/>
  <c r="E4" i="4" s="1"/>
  <c r="S3" i="2"/>
  <c r="R3" i="2"/>
  <c r="R3" i="3" s="1"/>
  <c r="R3" i="4" s="1"/>
  <c r="Q3" i="2"/>
  <c r="Q3" i="3" s="1"/>
  <c r="Q3" i="4" s="1"/>
  <c r="P3" i="2"/>
  <c r="O3" i="2"/>
  <c r="N3" i="2"/>
  <c r="N3" i="3" s="1"/>
  <c r="N3" i="4" s="1"/>
  <c r="M3" i="2"/>
  <c r="M3" i="3" s="1"/>
  <c r="L3" i="2"/>
  <c r="L3" i="3" s="1"/>
  <c r="L3" i="4" s="1"/>
  <c r="K3" i="2"/>
  <c r="K3" i="3" s="1"/>
  <c r="K3" i="4" s="1"/>
  <c r="J3" i="2"/>
  <c r="I3" i="2"/>
  <c r="H3" i="2"/>
  <c r="H3" i="3" s="1"/>
  <c r="H3" i="4" s="1"/>
  <c r="G3" i="2"/>
  <c r="G3" i="3" s="1"/>
  <c r="G3" i="4" s="1"/>
  <c r="F3" i="2"/>
  <c r="F3" i="3" s="1"/>
  <c r="F3" i="4" s="1"/>
  <c r="E3" i="2"/>
  <c r="E3" i="3" s="1"/>
  <c r="E3" i="4" s="1"/>
  <c r="S2" i="2"/>
  <c r="R2" i="2"/>
  <c r="Q2" i="2"/>
  <c r="Q2" i="3" s="1"/>
  <c r="Q2" i="4" s="1"/>
  <c r="P2" i="2"/>
  <c r="P2" i="3" s="1"/>
  <c r="P2" i="4" s="1"/>
  <c r="O2" i="2"/>
  <c r="O2" i="3" s="1"/>
  <c r="O2" i="4" s="1"/>
  <c r="N2" i="2"/>
  <c r="M2" i="2"/>
  <c r="L2" i="2"/>
  <c r="K2" i="2"/>
  <c r="K2" i="3" s="1"/>
  <c r="K2" i="4" s="1"/>
  <c r="J2" i="2"/>
  <c r="J2" i="3" s="1"/>
  <c r="J2" i="4" s="1"/>
  <c r="I2" i="2"/>
  <c r="I2" i="3" s="1"/>
  <c r="I2" i="4" s="1"/>
  <c r="H2" i="2"/>
  <c r="G2" i="2"/>
  <c r="F2" i="2"/>
  <c r="Q5" i="4" l="1"/>
  <c r="M3" i="4"/>
  <c r="R5" i="4"/>
  <c r="J4" i="4"/>
  <c r="F5" i="4"/>
  <c r="N6" i="4"/>
  <c r="F2" i="3"/>
  <c r="F2" i="4" s="1"/>
  <c r="L2" i="3"/>
  <c r="L2" i="4" s="1"/>
  <c r="R2" i="3"/>
  <c r="R2" i="4" s="1"/>
  <c r="I3" i="3"/>
  <c r="I3" i="4" s="1"/>
  <c r="O3" i="3"/>
  <c r="O3" i="4" s="1"/>
  <c r="F4" i="3"/>
  <c r="F4" i="4" s="1"/>
  <c r="L4" i="3"/>
  <c r="L4" i="4" s="1"/>
  <c r="R4" i="3"/>
  <c r="R4" i="4" s="1"/>
  <c r="I5" i="3"/>
  <c r="I5" i="4" s="1"/>
  <c r="O5" i="3"/>
  <c r="O5" i="4" s="1"/>
  <c r="F6" i="3"/>
  <c r="F6" i="4" s="1"/>
  <c r="L6" i="3"/>
  <c r="L6" i="4" s="1"/>
  <c r="R6" i="3"/>
  <c r="R6" i="4" s="1"/>
  <c r="I7" i="3"/>
  <c r="I7" i="4" s="1"/>
  <c r="O7" i="3"/>
  <c r="O7" i="4" s="1"/>
  <c r="G2" i="3"/>
  <c r="G2" i="4" s="1"/>
  <c r="M2" i="3"/>
  <c r="M2" i="4" s="1"/>
  <c r="J3" i="3"/>
  <c r="J3" i="4" s="1"/>
  <c r="P3" i="3"/>
  <c r="P3" i="4" s="1"/>
  <c r="G4" i="3"/>
  <c r="G4" i="4" s="1"/>
  <c r="M4" i="3"/>
  <c r="M4" i="4" s="1"/>
  <c r="J5" i="3"/>
  <c r="J5" i="4" s="1"/>
  <c r="P5" i="3"/>
  <c r="P5" i="4" s="1"/>
  <c r="G6" i="3"/>
  <c r="G6" i="4" s="1"/>
  <c r="M6" i="3"/>
  <c r="M6" i="4" s="1"/>
  <c r="J7" i="3"/>
  <c r="J7" i="4" s="1"/>
  <c r="P7" i="3"/>
  <c r="P7" i="4" s="1"/>
  <c r="H2" i="3"/>
  <c r="H2" i="4" s="1"/>
  <c r="N2" i="3"/>
  <c r="N2" i="4" s="1"/>
  <c r="Q7" i="3"/>
  <c r="Q7" i="4" s="1"/>
</calcChain>
</file>

<file path=xl/sharedStrings.xml><?xml version="1.0" encoding="utf-8"?>
<sst xmlns="http://schemas.openxmlformats.org/spreadsheetml/2006/main" count="76" uniqueCount="19">
  <si>
    <t>16-20</t>
  </si>
  <si>
    <t>20-24</t>
  </si>
  <si>
    <t>24-28</t>
  </si>
  <si>
    <t>28-32</t>
  </si>
  <si>
    <t>32-36</t>
  </si>
  <si>
    <t>36-40</t>
  </si>
  <si>
    <t>40-44</t>
  </si>
  <si>
    <t>44-48</t>
  </si>
  <si>
    <t>48-52</t>
  </si>
  <si>
    <t>52-56</t>
  </si>
  <si>
    <t>56-60</t>
  </si>
  <si>
    <t>60-64</t>
  </si>
  <si>
    <t>64-68</t>
  </si>
  <si>
    <t>68-72</t>
  </si>
  <si>
    <t>&gt;72</t>
  </si>
  <si>
    <t>12-16</t>
  </si>
  <si>
    <t>0-4</t>
  </si>
  <si>
    <t>4-8</t>
  </si>
  <si>
    <t>8-12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</si>
</sst>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E11" sqref="E11"/>
    </sheetView>
  </sheetViews>
  <sheetFormatPr defaultRowHeight="15" x14ac:dyDescent="0.25"/>
  <cols>
    <col min="5" max="5" width="12" bestFit="1" customWidth="1"/>
    <col min="6" max="9" width="10.5703125" bestFit="1" customWidth="1"/>
    <col min="10" max="19" width="9.5703125" bestFit="1" customWidth="1"/>
  </cols>
  <sheetData>
    <row r="1" spans="1:19" x14ac:dyDescent="0.25">
      <c r="A1" s="2" t="s">
        <v>16</v>
      </c>
      <c r="B1" s="2" t="s">
        <v>17</v>
      </c>
      <c r="C1" s="2" t="s">
        <v>18</v>
      </c>
      <c r="D1" s="2" t="s">
        <v>15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25">
      <c r="A2">
        <v>6.0119327756607771E-3</v>
      </c>
      <c r="B2">
        <f>0.01/362</f>
        <v>2.7624309392265193E-5</v>
      </c>
      <c r="C2">
        <v>1.0563380281690101E-2</v>
      </c>
      <c r="D2">
        <v>1.10619469026549E-2</v>
      </c>
      <c r="E2">
        <f>0.01/362</f>
        <v>2.7624309392265193E-5</v>
      </c>
      <c r="F2">
        <v>3.415E-2</v>
      </c>
      <c r="G2">
        <v>8.3529999999999993E-2</v>
      </c>
      <c r="H2">
        <v>0.13944999999999999</v>
      </c>
      <c r="I2">
        <v>0.13336999999999999</v>
      </c>
      <c r="J2">
        <v>0.15770999999999999</v>
      </c>
      <c r="K2">
        <v>0.16161</v>
      </c>
      <c r="L2">
        <v>0.15132999999999999</v>
      </c>
      <c r="M2">
        <v>0.16972000000000001</v>
      </c>
      <c r="N2">
        <v>0.161</v>
      </c>
      <c r="O2">
        <v>0.12864</v>
      </c>
      <c r="P2">
        <v>0.13568</v>
      </c>
      <c r="Q2">
        <v>0.10278</v>
      </c>
      <c r="R2">
        <v>7.8090000000000007E-2</v>
      </c>
    </row>
    <row r="3" spans="1:19" x14ac:dyDescent="0.25">
      <c r="A3">
        <v>5.9171597633136102E-3</v>
      </c>
      <c r="B3">
        <v>3.9956275100885126E-2</v>
      </c>
      <c r="C3">
        <v>3.3333333333333298E-2</v>
      </c>
      <c r="D3">
        <v>4.15094339622641E-2</v>
      </c>
      <c r="E3">
        <v>4.4700000000000004E-2</v>
      </c>
      <c r="F3">
        <v>0.10767</v>
      </c>
      <c r="G3">
        <v>0.12219999999999999</v>
      </c>
      <c r="H3">
        <v>0.17033999999999999</v>
      </c>
      <c r="I3">
        <v>0.18655999999999998</v>
      </c>
      <c r="J3">
        <v>0.19611999999999999</v>
      </c>
      <c r="K3">
        <v>0.22426000000000001</v>
      </c>
      <c r="L3">
        <v>0.18978</v>
      </c>
      <c r="M3">
        <v>0.22328000000000001</v>
      </c>
      <c r="N3">
        <v>0.1535</v>
      </c>
      <c r="O3">
        <v>0.14341000000000001</v>
      </c>
      <c r="P3">
        <v>0.16200000000000001</v>
      </c>
      <c r="Q3">
        <v>0.13455</v>
      </c>
      <c r="R3">
        <v>0.10525000000000001</v>
      </c>
    </row>
    <row r="4" spans="1:19" x14ac:dyDescent="0.25">
      <c r="B4">
        <v>5.4298642533936702E-2</v>
      </c>
      <c r="C4">
        <v>5.2713791026799163E-2</v>
      </c>
      <c r="D4">
        <v>5.63380281690141E-2</v>
      </c>
      <c r="E4">
        <v>8.006000000000002E-2</v>
      </c>
      <c r="F4">
        <v>0.13433</v>
      </c>
      <c r="G4">
        <v>0.14967</v>
      </c>
      <c r="H4">
        <v>0.19894999999999999</v>
      </c>
      <c r="I4">
        <v>0.21148999999999996</v>
      </c>
      <c r="J4">
        <v>0.21174999999999999</v>
      </c>
      <c r="K4">
        <v>0.24069000000000002</v>
      </c>
      <c r="L4">
        <v>0.20856999999999998</v>
      </c>
      <c r="M4">
        <v>0.22090000000000001</v>
      </c>
      <c r="N4">
        <v>0.15118000000000001</v>
      </c>
      <c r="O4">
        <v>0.14038</v>
      </c>
      <c r="P4">
        <v>0.15026</v>
      </c>
      <c r="Q4">
        <v>0.13662000000000002</v>
      </c>
      <c r="R4">
        <v>0.11969</v>
      </c>
    </row>
    <row r="5" spans="1:19" x14ac:dyDescent="0.25">
      <c r="C5">
        <v>8.203125E-2</v>
      </c>
      <c r="D5">
        <v>8.047933958497247E-2</v>
      </c>
      <c r="E5">
        <v>0.10148000000000001</v>
      </c>
      <c r="F5">
        <v>0.13375000000000004</v>
      </c>
      <c r="G5">
        <v>0.16167999999999999</v>
      </c>
      <c r="H5">
        <v>0.21268000000000001</v>
      </c>
      <c r="I5">
        <v>0.21307999999999996</v>
      </c>
      <c r="J5">
        <v>0.20393999999999995</v>
      </c>
      <c r="K5">
        <v>0.22187999999999999</v>
      </c>
      <c r="L5">
        <v>0.20355999999999999</v>
      </c>
      <c r="M5">
        <v>0.18292</v>
      </c>
      <c r="N5">
        <v>0.14035999999999998</v>
      </c>
      <c r="O5">
        <v>0.12068999999999999</v>
      </c>
      <c r="P5">
        <v>0.11563999999999999</v>
      </c>
      <c r="Q5">
        <v>0.11613000000000002</v>
      </c>
      <c r="R5">
        <v>0.11601</v>
      </c>
    </row>
    <row r="6" spans="1:19" x14ac:dyDescent="0.25">
      <c r="D6">
        <v>7.09219858156028E-2</v>
      </c>
      <c r="E6">
        <v>0.10674000000000003</v>
      </c>
      <c r="F6">
        <v>0.12555000000000005</v>
      </c>
      <c r="G6">
        <v>0.15397</v>
      </c>
      <c r="H6">
        <v>0.19893</v>
      </c>
      <c r="I6">
        <v>0.19624999999999995</v>
      </c>
      <c r="J6">
        <v>0.17202999999999999</v>
      </c>
      <c r="K6">
        <v>0.17881</v>
      </c>
      <c r="L6">
        <v>0.17060999999999998</v>
      </c>
      <c r="M6">
        <v>0.12967999999999999</v>
      </c>
      <c r="N6">
        <v>0.10736</v>
      </c>
      <c r="O6">
        <v>8.5480000000000014E-2</v>
      </c>
      <c r="P6">
        <v>7.3319999999999996E-2</v>
      </c>
      <c r="Q6">
        <v>8.0220000000000027E-2</v>
      </c>
      <c r="R6">
        <v>8.881E-2</v>
      </c>
    </row>
    <row r="7" spans="1:19" x14ac:dyDescent="0.25">
      <c r="E7">
        <v>9.3620000000000037E-2</v>
      </c>
      <c r="F7">
        <v>0.12935000000000002</v>
      </c>
      <c r="G7">
        <v>0.12228</v>
      </c>
      <c r="H7">
        <v>0.14509999999999998</v>
      </c>
      <c r="I7">
        <v>0.16591999999999996</v>
      </c>
      <c r="J7">
        <v>0.11535999999999999</v>
      </c>
      <c r="K7">
        <v>0.12246000000000004</v>
      </c>
      <c r="L7">
        <v>0.10557999999999998</v>
      </c>
      <c r="M7">
        <v>8.1519999999999954E-2</v>
      </c>
      <c r="N7">
        <v>3.850000000000002E-2</v>
      </c>
      <c r="O7">
        <v>3.5890000000000005E-2</v>
      </c>
      <c r="P7">
        <v>3.8480000000000042E-2</v>
      </c>
      <c r="Q7">
        <v>3.603000000000002E-2</v>
      </c>
      <c r="R7">
        <v>3.2689999999999983E-2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B2" sqref="B2:B4"/>
    </sheetView>
  </sheetViews>
  <sheetFormatPr defaultRowHeight="15" x14ac:dyDescent="0.25"/>
  <sheetData>
    <row r="1" spans="1:19" x14ac:dyDescent="0.25">
      <c r="A1" s="2" t="s">
        <v>16</v>
      </c>
      <c r="B1" s="2" t="s">
        <v>17</v>
      </c>
      <c r="C1" s="2" t="s">
        <v>18</v>
      </c>
      <c r="D1" s="2" t="s">
        <v>15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25">
      <c r="A2">
        <v>331</v>
      </c>
      <c r="B2">
        <v>266</v>
      </c>
      <c r="C2">
        <v>113</v>
      </c>
      <c r="D2">
        <v>405</v>
      </c>
      <c r="E2">
        <v>362</v>
      </c>
      <c r="F2">
        <f>338+14</f>
        <v>352</v>
      </c>
      <c r="G2">
        <f>300+29</f>
        <v>329</v>
      </c>
      <c r="H2">
        <f>329+55</f>
        <v>384</v>
      </c>
      <c r="I2">
        <f>242+38</f>
        <v>280</v>
      </c>
      <c r="J2">
        <f>329+64</f>
        <v>393</v>
      </c>
      <c r="K2">
        <f>303+59</f>
        <v>362</v>
      </c>
      <c r="L2">
        <f>269+49</f>
        <v>318</v>
      </c>
      <c r="M2">
        <f>191+40</f>
        <v>231</v>
      </c>
      <c r="N2">
        <f>164+33</f>
        <v>197</v>
      </c>
      <c r="O2">
        <f>180+27</f>
        <v>207</v>
      </c>
      <c r="P2">
        <f>167+27</f>
        <v>194</v>
      </c>
      <c r="Q2">
        <f>161+20</f>
        <v>181</v>
      </c>
      <c r="R2">
        <f>90+9</f>
        <v>99</v>
      </c>
      <c r="S2">
        <f>133+14</f>
        <v>147</v>
      </c>
    </row>
    <row r="3" spans="1:19" x14ac:dyDescent="0.25">
      <c r="A3">
        <v>169</v>
      </c>
      <c r="B3">
        <v>326</v>
      </c>
      <c r="C3">
        <v>310</v>
      </c>
      <c r="D3">
        <v>452</v>
      </c>
      <c r="E3">
        <f>442+16</f>
        <v>458</v>
      </c>
      <c r="F3">
        <f>426+43</f>
        <v>469</v>
      </c>
      <c r="G3">
        <f>346+41</f>
        <v>387</v>
      </c>
      <c r="H3">
        <f>410+78</f>
        <v>488</v>
      </c>
      <c r="I3">
        <f>259+56</f>
        <v>315</v>
      </c>
      <c r="J3">
        <f>361+78</f>
        <v>439</v>
      </c>
      <c r="K3">
        <f>347+97</f>
        <v>444</v>
      </c>
      <c r="L3">
        <f>287+63</f>
        <v>350</v>
      </c>
      <c r="M3">
        <f>221+58</f>
        <v>279</v>
      </c>
      <c r="N3">
        <f>199+30</f>
        <v>229</v>
      </c>
      <c r="O3">
        <f>181+30</f>
        <v>211</v>
      </c>
      <c r="P3">
        <f>157+28</f>
        <v>185</v>
      </c>
      <c r="Q3">
        <f>146+18</f>
        <v>164</v>
      </c>
      <c r="R3">
        <f>177+12</f>
        <v>189</v>
      </c>
      <c r="S3">
        <f>177+12</f>
        <v>189</v>
      </c>
    </row>
    <row r="4" spans="1:19" x14ac:dyDescent="0.25">
      <c r="B4">
        <v>221</v>
      </c>
      <c r="C4">
        <v>284</v>
      </c>
      <c r="D4">
        <v>265</v>
      </c>
      <c r="E4">
        <f>266+28</f>
        <v>294</v>
      </c>
      <c r="F4">
        <f>302+50</f>
        <v>352</v>
      </c>
      <c r="G4">
        <f>301+61</f>
        <v>362</v>
      </c>
      <c r="H4">
        <f>349+89</f>
        <v>438</v>
      </c>
      <c r="I4">
        <f>275+79</f>
        <v>354</v>
      </c>
      <c r="J4">
        <f>347+106</f>
        <v>453</v>
      </c>
      <c r="K4">
        <f>300+100</f>
        <v>400</v>
      </c>
      <c r="L4">
        <f>255+72</f>
        <v>327</v>
      </c>
      <c r="M4">
        <f>197+65</f>
        <v>262</v>
      </c>
      <c r="N4">
        <f>178+38</f>
        <v>216</v>
      </c>
      <c r="O4">
        <f>185+27</f>
        <v>212</v>
      </c>
      <c r="P4">
        <f>144+27</f>
        <v>171</v>
      </c>
      <c r="Q4">
        <f>191+36</f>
        <v>227</v>
      </c>
      <c r="R4">
        <f>191+36</f>
        <v>227</v>
      </c>
      <c r="S4">
        <f>191+36</f>
        <v>227</v>
      </c>
    </row>
    <row r="5" spans="1:19" x14ac:dyDescent="0.25">
      <c r="C5">
        <v>180</v>
      </c>
      <c r="D5">
        <v>213</v>
      </c>
      <c r="E5">
        <f>221+22</f>
        <v>243</v>
      </c>
      <c r="F5">
        <f>300+53</f>
        <v>353</v>
      </c>
      <c r="G5">
        <f>307+57</f>
        <v>364</v>
      </c>
      <c r="H5">
        <f>306+89</f>
        <v>395</v>
      </c>
      <c r="I5">
        <f>279+73</f>
        <v>352</v>
      </c>
      <c r="J5">
        <f>369+90</f>
        <v>459</v>
      </c>
      <c r="K5">
        <f>333+91</f>
        <v>424</v>
      </c>
      <c r="L5">
        <f>264+66</f>
        <v>330</v>
      </c>
      <c r="M5">
        <f>211+40</f>
        <v>251</v>
      </c>
      <c r="N5">
        <f>191+30</f>
        <v>221</v>
      </c>
      <c r="O5">
        <f>171+30</f>
        <v>201</v>
      </c>
      <c r="P5">
        <f>267+37</f>
        <v>304</v>
      </c>
      <c r="Q5">
        <f>267+37</f>
        <v>304</v>
      </c>
      <c r="R5">
        <f>267+37</f>
        <v>304</v>
      </c>
      <c r="S5">
        <f>267+37</f>
        <v>304</v>
      </c>
    </row>
    <row r="6" spans="1:19" x14ac:dyDescent="0.25">
      <c r="C6">
        <v>324</v>
      </c>
      <c r="D6">
        <v>408</v>
      </c>
      <c r="E6">
        <v>546</v>
      </c>
      <c r="F6">
        <v>709</v>
      </c>
      <c r="G6">
        <v>829</v>
      </c>
      <c r="H6">
        <v>798</v>
      </c>
      <c r="I6">
        <v>788</v>
      </c>
      <c r="J6">
        <v>885</v>
      </c>
      <c r="K6">
        <v>796</v>
      </c>
      <c r="L6">
        <v>640</v>
      </c>
      <c r="M6">
        <v>498</v>
      </c>
      <c r="N6">
        <v>400</v>
      </c>
      <c r="O6">
        <v>774</v>
      </c>
      <c r="P6">
        <v>774</v>
      </c>
      <c r="Q6">
        <v>774</v>
      </c>
      <c r="R6">
        <v>774</v>
      </c>
      <c r="S6">
        <v>774</v>
      </c>
    </row>
    <row r="7" spans="1:19" x14ac:dyDescent="0.25">
      <c r="C7">
        <v>256</v>
      </c>
      <c r="D7">
        <v>282</v>
      </c>
      <c r="E7">
        <v>365</v>
      </c>
      <c r="F7">
        <v>532</v>
      </c>
      <c r="G7">
        <v>505</v>
      </c>
      <c r="H7">
        <v>861</v>
      </c>
      <c r="I7">
        <v>943</v>
      </c>
      <c r="J7">
        <v>1066</v>
      </c>
      <c r="K7">
        <v>887</v>
      </c>
      <c r="L7">
        <v>675</v>
      </c>
      <c r="M7">
        <v>510</v>
      </c>
      <c r="N7">
        <v>888</v>
      </c>
      <c r="O7">
        <v>888</v>
      </c>
      <c r="P7">
        <v>888</v>
      </c>
      <c r="Q7">
        <v>888</v>
      </c>
      <c r="R7">
        <v>888</v>
      </c>
      <c r="S7">
        <v>888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E9" sqref="E9"/>
    </sheetView>
  </sheetViews>
  <sheetFormatPr defaultRowHeight="15" x14ac:dyDescent="0.25"/>
  <sheetData>
    <row r="1" spans="1:19" x14ac:dyDescent="0.25">
      <c r="A1" s="2" t="s">
        <v>16</v>
      </c>
      <c r="B1" s="2" t="s">
        <v>17</v>
      </c>
      <c r="C1" s="2" t="s">
        <v>18</v>
      </c>
      <c r="D1" s="2" t="s">
        <v>15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25">
      <c r="A2" s="1">
        <f>n!A2*p!A2</f>
        <v>1.9899497487437172</v>
      </c>
      <c r="B2" s="1">
        <f>n!B2*p!B2</f>
        <v>7.3480662983425411E-3</v>
      </c>
      <c r="C2" s="1">
        <f>n!C4*p!C2</f>
        <v>2.9999999999999885</v>
      </c>
      <c r="D2" s="1">
        <f>n!D3*p!D2</f>
        <v>5.0000000000000151</v>
      </c>
      <c r="E2" s="1">
        <v>0.01</v>
      </c>
      <c r="F2" s="1">
        <f>n!F2*p!F2</f>
        <v>12.020799999999999</v>
      </c>
      <c r="G2" s="1">
        <f>n!G2*p!G2</f>
        <v>27.481369999999998</v>
      </c>
      <c r="H2" s="1">
        <f>n!H2*p!H2</f>
        <v>53.5488</v>
      </c>
      <c r="I2" s="1">
        <f>n!I2*p!I2</f>
        <v>37.343599999999995</v>
      </c>
      <c r="J2" s="1">
        <f>n!J2*p!J2</f>
        <v>61.980029999999992</v>
      </c>
      <c r="K2" s="1">
        <f>n!K2*p!K2</f>
        <v>58.50282</v>
      </c>
      <c r="L2" s="1">
        <f>n!L2*p!L2</f>
        <v>48.12294</v>
      </c>
      <c r="M2" s="1">
        <f>n!M2*p!M2</f>
        <v>39.20532</v>
      </c>
      <c r="N2" s="1">
        <f>n!N2*p!N2</f>
        <v>31.717000000000002</v>
      </c>
      <c r="O2" s="1">
        <f>n!O2*p!O2</f>
        <v>26.62848</v>
      </c>
      <c r="P2" s="1">
        <f>n!P2*p!P2</f>
        <v>26.321919999999999</v>
      </c>
      <c r="Q2" s="1">
        <f>n!Q2*p!Q2</f>
        <v>18.603179999999998</v>
      </c>
      <c r="R2" s="1">
        <f>n!R2*p!R2</f>
        <v>7.7309100000000006</v>
      </c>
      <c r="S2" s="1"/>
    </row>
    <row r="3" spans="1:19" x14ac:dyDescent="0.25">
      <c r="A3" s="1">
        <f>n!A3*p!A3</f>
        <v>1.0000000000000002</v>
      </c>
      <c r="B3" s="1">
        <f>n!B3*p!B3</f>
        <v>13.025745682888552</v>
      </c>
      <c r="C3" s="1">
        <f>n!C5*p!C3</f>
        <v>5.9999999999999938</v>
      </c>
      <c r="D3" s="1">
        <f>n!D4*p!D3</f>
        <v>10.999999999999986</v>
      </c>
      <c r="E3" s="1">
        <f>n!E3*p!E3</f>
        <v>20.4726</v>
      </c>
      <c r="F3" s="1">
        <f>n!F3*p!F3</f>
        <v>50.497230000000002</v>
      </c>
      <c r="G3" s="1">
        <f>n!G3*p!G3</f>
        <v>47.291399999999996</v>
      </c>
      <c r="H3" s="1">
        <f>n!H3*p!H3</f>
        <v>83.125919999999994</v>
      </c>
      <c r="I3" s="1">
        <f>n!I3*p!I3</f>
        <v>58.76639999999999</v>
      </c>
      <c r="J3" s="1">
        <f>n!J3*p!J3</f>
        <v>86.096679999999992</v>
      </c>
      <c r="K3" s="1">
        <f>n!K3*p!K3</f>
        <v>99.57144000000001</v>
      </c>
      <c r="L3" s="1">
        <f>n!L3*p!L3</f>
        <v>66.423000000000002</v>
      </c>
      <c r="M3" s="1">
        <f>n!M3*p!M3</f>
        <v>62.295120000000004</v>
      </c>
      <c r="N3" s="1">
        <f>n!N3*p!N3</f>
        <v>35.151499999999999</v>
      </c>
      <c r="O3" s="1">
        <f>n!O3*p!O3</f>
        <v>30.259510000000002</v>
      </c>
      <c r="P3" s="1">
        <f>n!P3*p!P3</f>
        <v>29.970000000000002</v>
      </c>
      <c r="Q3" s="1">
        <f>n!Q3*p!Q3</f>
        <v>22.066200000000002</v>
      </c>
      <c r="R3" s="1">
        <f>n!R3*p!R3</f>
        <v>19.892250000000001</v>
      </c>
      <c r="S3" s="1"/>
    </row>
    <row r="4" spans="1:19" x14ac:dyDescent="0.25">
      <c r="B4" s="1">
        <f>n!B4*p!B4</f>
        <v>12.000000000000011</v>
      </c>
      <c r="C4" s="1">
        <f>n!C6*p!C4</f>
        <v>17.079268292682929</v>
      </c>
      <c r="D4" s="1">
        <f>n!D5*p!D4</f>
        <v>12.000000000000004</v>
      </c>
      <c r="E4" s="1">
        <f>n!E4*p!E4</f>
        <v>23.537640000000007</v>
      </c>
      <c r="F4" s="1">
        <f>n!F4*p!F4</f>
        <v>47.28416</v>
      </c>
      <c r="G4" s="1">
        <f>n!G4*p!G4</f>
        <v>54.180540000000001</v>
      </c>
      <c r="H4" s="1">
        <f>n!H4*p!H4</f>
        <v>87.14009999999999</v>
      </c>
      <c r="I4" s="1">
        <f>n!I4*p!I4</f>
        <v>74.86745999999998</v>
      </c>
      <c r="J4" s="1">
        <f>n!J4*p!J4</f>
        <v>95.922749999999994</v>
      </c>
      <c r="K4" s="1">
        <f>n!K4*p!K4</f>
        <v>96.27600000000001</v>
      </c>
      <c r="L4" s="1">
        <f>n!L4*p!L4</f>
        <v>68.202389999999994</v>
      </c>
      <c r="M4" s="1">
        <f>n!M4*p!M4</f>
        <v>57.875800000000005</v>
      </c>
      <c r="N4" s="1">
        <f>n!N4*p!N4</f>
        <v>32.654879999999999</v>
      </c>
      <c r="O4" s="1">
        <f>n!O4*p!O4</f>
        <v>29.760560000000002</v>
      </c>
      <c r="P4" s="1">
        <f>n!P4*p!P4</f>
        <v>25.694459999999999</v>
      </c>
      <c r="Q4" s="1">
        <f>n!Q4*p!Q4</f>
        <v>31.012740000000004</v>
      </c>
      <c r="R4" s="1">
        <f>n!R4*p!R4</f>
        <v>27.169630000000002</v>
      </c>
      <c r="S4" s="1"/>
    </row>
    <row r="5" spans="1:19" x14ac:dyDescent="0.25">
      <c r="C5" s="1">
        <f>n!C7*p!C5</f>
        <v>21</v>
      </c>
      <c r="D5" s="1">
        <f>n!D6*p!D5</f>
        <v>32.83557055066877</v>
      </c>
      <c r="E5" s="1">
        <f>n!E5*p!E5</f>
        <v>24.659640000000003</v>
      </c>
      <c r="F5" s="1">
        <f>n!F5*p!F5</f>
        <v>47.213750000000012</v>
      </c>
      <c r="G5" s="1">
        <f>n!G5*p!G5</f>
        <v>58.851519999999994</v>
      </c>
      <c r="H5" s="1">
        <f>n!H5*p!H5</f>
        <v>84.008600000000001</v>
      </c>
      <c r="I5" s="1">
        <f>n!I5*p!I5</f>
        <v>75.004159999999985</v>
      </c>
      <c r="J5" s="1">
        <f>n!J5*p!J5</f>
        <v>93.60845999999998</v>
      </c>
      <c r="K5" s="1">
        <f>n!K5*p!K5</f>
        <v>94.077119999999994</v>
      </c>
      <c r="L5" s="1">
        <f>n!L5*p!L5</f>
        <v>67.174799999999991</v>
      </c>
      <c r="M5" s="1">
        <f>n!M5*p!M5</f>
        <v>45.91292</v>
      </c>
      <c r="N5" s="1">
        <f>n!N5*p!N5</f>
        <v>31.019559999999995</v>
      </c>
      <c r="O5" s="1">
        <f>n!O5*p!O5</f>
        <v>24.258689999999998</v>
      </c>
      <c r="P5" s="1">
        <f>n!P5*p!P5</f>
        <v>35.154559999999996</v>
      </c>
      <c r="Q5" s="1">
        <f>n!Q5*p!Q5</f>
        <v>35.303520000000006</v>
      </c>
      <c r="R5" s="1">
        <f>n!R5*p!R5</f>
        <v>35.267040000000001</v>
      </c>
      <c r="S5" s="1"/>
    </row>
    <row r="6" spans="1:19" x14ac:dyDescent="0.25">
      <c r="D6" s="1">
        <f>n!D7*p!D6</f>
        <v>19.999999999999989</v>
      </c>
      <c r="E6" s="1">
        <f>n!E6*p!E6</f>
        <v>58.280040000000014</v>
      </c>
      <c r="F6" s="1">
        <f>n!F6*p!F6</f>
        <v>89.014950000000042</v>
      </c>
      <c r="G6" s="1">
        <f>n!G6*p!G6</f>
        <v>127.64112999999999</v>
      </c>
      <c r="H6" s="1">
        <f>n!H6*p!H6</f>
        <v>158.74614</v>
      </c>
      <c r="I6" s="1">
        <f>n!I6*p!I6</f>
        <v>154.64499999999995</v>
      </c>
      <c r="J6" s="1">
        <f>n!J6*p!J6</f>
        <v>152.24654999999998</v>
      </c>
      <c r="K6" s="1">
        <f>n!K6*p!K6</f>
        <v>142.33276000000001</v>
      </c>
      <c r="L6" s="1">
        <f>n!L6*p!L6</f>
        <v>109.19039999999998</v>
      </c>
      <c r="M6" s="1">
        <f>n!M6*p!M6</f>
        <v>64.580639999999988</v>
      </c>
      <c r="N6" s="1">
        <f>n!N6*p!N6</f>
        <v>42.943999999999996</v>
      </c>
      <c r="O6" s="1">
        <f>n!O6*p!O6</f>
        <v>66.16152000000001</v>
      </c>
      <c r="P6" s="1">
        <f>n!P6*p!P6</f>
        <v>56.749679999999998</v>
      </c>
      <c r="Q6" s="1">
        <f>n!Q6*p!Q6</f>
        <v>62.090280000000021</v>
      </c>
      <c r="R6" s="1">
        <f>n!R6*p!R6</f>
        <v>68.738939999999999</v>
      </c>
      <c r="S6" s="1"/>
    </row>
    <row r="7" spans="1:19" x14ac:dyDescent="0.25">
      <c r="E7" s="1">
        <f>n!E7*p!E7</f>
        <v>34.171300000000016</v>
      </c>
      <c r="F7" s="1">
        <f>n!F7*p!F7</f>
        <v>68.814200000000014</v>
      </c>
      <c r="G7" s="1">
        <f>n!G7*p!G7</f>
        <v>61.751399999999997</v>
      </c>
      <c r="H7" s="1">
        <f>n!H7*p!H7</f>
        <v>124.93109999999999</v>
      </c>
      <c r="I7" s="1">
        <f>n!I7*p!I7</f>
        <v>156.46255999999997</v>
      </c>
      <c r="J7" s="1">
        <f>n!J7*p!J7</f>
        <v>122.97375999999998</v>
      </c>
      <c r="K7" s="1">
        <f>n!K7*p!K7</f>
        <v>108.62202000000003</v>
      </c>
      <c r="L7" s="1">
        <f>n!L7*p!L7</f>
        <v>71.266499999999979</v>
      </c>
      <c r="M7" s="1">
        <f>n!M7*p!M7</f>
        <v>41.575199999999974</v>
      </c>
      <c r="N7" s="1">
        <f>n!N7*p!N7</f>
        <v>34.188000000000017</v>
      </c>
      <c r="O7" s="1">
        <f>n!O7*p!O7</f>
        <v>31.870320000000003</v>
      </c>
      <c r="P7" s="1">
        <f>n!P7*p!P7</f>
        <v>34.170240000000035</v>
      </c>
      <c r="Q7" s="1">
        <f>n!Q7*p!Q7</f>
        <v>31.994640000000018</v>
      </c>
      <c r="R7" s="1">
        <f>n!R7*p!R7</f>
        <v>29.028719999999986</v>
      </c>
      <c r="S7" s="1"/>
    </row>
    <row r="8" spans="1:19" x14ac:dyDescent="0.25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workbookViewId="0">
      <selection activeCell="D10" sqref="D10"/>
    </sheetView>
  </sheetViews>
  <sheetFormatPr defaultRowHeight="15" x14ac:dyDescent="0.25"/>
  <sheetData>
    <row r="1" spans="1:19" x14ac:dyDescent="0.25">
      <c r="A1" s="2" t="s">
        <v>16</v>
      </c>
      <c r="B1" s="2" t="s">
        <v>17</v>
      </c>
      <c r="C1" s="2" t="s">
        <v>18</v>
      </c>
      <c r="D1" s="2" t="s">
        <v>15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25">
      <c r="A2" s="1">
        <f>n!A2-a!A2</f>
        <v>329.0100502512563</v>
      </c>
      <c r="B2" s="1">
        <f>n!B2-a!B2</f>
        <v>265.99265193370167</v>
      </c>
      <c r="C2" s="1">
        <f>n!C4-a!C2</f>
        <v>281</v>
      </c>
      <c r="D2" s="1">
        <f>n!D3-a!D2</f>
        <v>447</v>
      </c>
      <c r="E2" s="1">
        <f>n!E2-a!E2</f>
        <v>361.99</v>
      </c>
      <c r="F2" s="1">
        <f>n!F2-a!F2</f>
        <v>339.97919999999999</v>
      </c>
      <c r="G2" s="1">
        <f>n!G2-a!G2</f>
        <v>301.51863000000003</v>
      </c>
      <c r="H2" s="1">
        <f>n!H2-a!H2</f>
        <v>330.45119999999997</v>
      </c>
      <c r="I2" s="1">
        <f>n!I2-a!I2</f>
        <v>242.65640000000002</v>
      </c>
      <c r="J2" s="1">
        <f>n!J2-a!J2</f>
        <v>331.01997</v>
      </c>
      <c r="K2" s="1">
        <f>n!K2-a!K2</f>
        <v>303.49718000000001</v>
      </c>
      <c r="L2" s="1">
        <f>n!L2-a!L2</f>
        <v>269.87706000000003</v>
      </c>
      <c r="M2" s="1">
        <f>n!M2-a!M2</f>
        <v>191.79468</v>
      </c>
      <c r="N2" s="1">
        <f>n!N2-a!N2</f>
        <v>165.28299999999999</v>
      </c>
      <c r="O2" s="1">
        <f>n!O2-a!O2</f>
        <v>180.37152</v>
      </c>
      <c r="P2" s="1">
        <f>n!P2-a!P2</f>
        <v>167.67807999999999</v>
      </c>
      <c r="Q2" s="1">
        <f>n!Q2-a!Q2</f>
        <v>162.39681999999999</v>
      </c>
      <c r="R2" s="1">
        <f>n!R2-a!R2</f>
        <v>91.269090000000006</v>
      </c>
      <c r="S2" s="1"/>
    </row>
    <row r="3" spans="1:19" x14ac:dyDescent="0.25">
      <c r="A3" s="1">
        <f>n!A3-a!A3</f>
        <v>168</v>
      </c>
      <c r="B3" s="1">
        <f>n!B3-a!B3</f>
        <v>312.97425431711144</v>
      </c>
      <c r="C3" s="1">
        <f>n!C5-a!C3</f>
        <v>174</v>
      </c>
      <c r="D3" s="1">
        <f>n!D4-a!D3</f>
        <v>254</v>
      </c>
      <c r="E3" s="1">
        <f>n!E3-a!E3</f>
        <v>437.5274</v>
      </c>
      <c r="F3" s="1">
        <f>n!F3-a!F3</f>
        <v>418.50277</v>
      </c>
      <c r="G3" s="1">
        <f>n!G3-a!G3</f>
        <v>339.70859999999999</v>
      </c>
      <c r="H3" s="1">
        <f>n!H3-a!H3</f>
        <v>404.87407999999999</v>
      </c>
      <c r="I3" s="1">
        <f>n!I3-a!I3</f>
        <v>256.23360000000002</v>
      </c>
      <c r="J3" s="1">
        <f>n!J3-a!J3</f>
        <v>352.90332000000001</v>
      </c>
      <c r="K3" s="1">
        <f>n!K3-a!K3</f>
        <v>344.42856</v>
      </c>
      <c r="L3" s="1">
        <f>n!L3-a!L3</f>
        <v>283.577</v>
      </c>
      <c r="M3" s="1">
        <f>n!M3-a!M3</f>
        <v>216.70488</v>
      </c>
      <c r="N3" s="1">
        <f>n!N3-a!N3</f>
        <v>193.8485</v>
      </c>
      <c r="O3" s="1">
        <f>n!O3-a!O3</f>
        <v>180.74048999999999</v>
      </c>
      <c r="P3" s="1">
        <f>n!P3-a!P3</f>
        <v>155.03</v>
      </c>
      <c r="Q3" s="1">
        <f>n!Q3-a!Q3</f>
        <v>141.93379999999999</v>
      </c>
      <c r="R3" s="1">
        <f>n!R3-a!R3</f>
        <v>169.10775000000001</v>
      </c>
      <c r="S3" s="1"/>
    </row>
    <row r="4" spans="1:19" x14ac:dyDescent="0.25">
      <c r="B4" s="1">
        <f>n!B4-a!B4</f>
        <v>209</v>
      </c>
      <c r="C4" s="1">
        <f>n!C6-a!C4</f>
        <v>306.92073170731709</v>
      </c>
      <c r="D4" s="1">
        <f>n!D5-a!D4</f>
        <v>201</v>
      </c>
      <c r="E4" s="1">
        <f>n!E4-a!E4</f>
        <v>270.46235999999999</v>
      </c>
      <c r="F4" s="1">
        <f>n!F4-a!F4</f>
        <v>304.71584000000001</v>
      </c>
      <c r="G4" s="1">
        <f>n!G4-a!G4</f>
        <v>307.81945999999999</v>
      </c>
      <c r="H4" s="1">
        <f>n!H4-a!H4</f>
        <v>350.85990000000004</v>
      </c>
      <c r="I4" s="1">
        <f>n!I4-a!I4</f>
        <v>279.13254000000001</v>
      </c>
      <c r="J4" s="1">
        <f>n!J4-a!J4</f>
        <v>357.07724999999999</v>
      </c>
      <c r="K4" s="1">
        <f>n!K4-a!K4</f>
        <v>303.72399999999999</v>
      </c>
      <c r="L4" s="1">
        <f>n!L4-a!L4</f>
        <v>258.79761000000002</v>
      </c>
      <c r="M4" s="1">
        <f>n!M4-a!M4</f>
        <v>204.1242</v>
      </c>
      <c r="N4" s="1">
        <f>n!N4-a!N4</f>
        <v>183.34512000000001</v>
      </c>
      <c r="O4" s="1">
        <f>n!O4-a!O4</f>
        <v>182.23944</v>
      </c>
      <c r="P4" s="1">
        <f>n!P4-a!P4</f>
        <v>145.30554000000001</v>
      </c>
      <c r="Q4" s="1">
        <f>n!Q4-a!Q4</f>
        <v>195.98725999999999</v>
      </c>
      <c r="R4" s="1">
        <f>n!R4-a!R4</f>
        <v>199.83036999999999</v>
      </c>
      <c r="S4" s="1"/>
    </row>
    <row r="5" spans="1:19" x14ac:dyDescent="0.25">
      <c r="C5" s="1">
        <f>n!C7-a!C5</f>
        <v>235</v>
      </c>
      <c r="D5" s="1">
        <f>n!D6-a!D5</f>
        <v>375.16442944933124</v>
      </c>
      <c r="E5" s="1">
        <f>n!E5-a!E5</f>
        <v>218.34036</v>
      </c>
      <c r="F5" s="1">
        <f>n!F5-a!F5</f>
        <v>305.78625</v>
      </c>
      <c r="G5" s="1">
        <f>n!G5-a!G5</f>
        <v>305.14848000000001</v>
      </c>
      <c r="H5" s="1">
        <f>n!H5-a!H5</f>
        <v>310.9914</v>
      </c>
      <c r="I5" s="1">
        <f>n!I5-a!I5</f>
        <v>276.99584000000004</v>
      </c>
      <c r="J5" s="1">
        <f>n!J5-a!J5</f>
        <v>365.39154000000002</v>
      </c>
      <c r="K5" s="1">
        <f>n!K5-a!K5</f>
        <v>329.92288000000002</v>
      </c>
      <c r="L5" s="1">
        <f>n!L5-a!L5</f>
        <v>262.8252</v>
      </c>
      <c r="M5" s="1">
        <f>n!M5-a!M5</f>
        <v>205.08708000000001</v>
      </c>
      <c r="N5" s="1">
        <f>n!N5-a!N5</f>
        <v>189.98044000000002</v>
      </c>
      <c r="O5" s="1">
        <f>n!O5-a!O5</f>
        <v>176.74131</v>
      </c>
      <c r="P5" s="1">
        <f>n!P5-a!P5</f>
        <v>268.84544</v>
      </c>
      <c r="Q5" s="1">
        <f>n!Q5-a!Q5</f>
        <v>268.69648000000001</v>
      </c>
      <c r="R5" s="1">
        <f>n!R5-a!R5</f>
        <v>268.73295999999999</v>
      </c>
      <c r="S5" s="1"/>
    </row>
    <row r="6" spans="1:19" x14ac:dyDescent="0.25">
      <c r="D6" s="1">
        <f>n!D7-a!D6</f>
        <v>262</v>
      </c>
      <c r="E6" s="1">
        <f>n!E6-a!E6</f>
        <v>487.71996000000001</v>
      </c>
      <c r="F6" s="1">
        <f>n!F6-a!F6</f>
        <v>619.98505</v>
      </c>
      <c r="G6" s="1">
        <f>n!G6-a!G6</f>
        <v>701.35887000000002</v>
      </c>
      <c r="H6" s="1">
        <f>n!H6-a!H6</f>
        <v>639.25386000000003</v>
      </c>
      <c r="I6" s="1">
        <f>n!I6-a!I6</f>
        <v>633.35500000000002</v>
      </c>
      <c r="J6" s="1">
        <f>n!J6-a!J6</f>
        <v>732.75345000000004</v>
      </c>
      <c r="K6" s="1">
        <f>n!K6-a!K6</f>
        <v>653.66723999999999</v>
      </c>
      <c r="L6" s="1">
        <f>n!L6-a!L6</f>
        <v>530.80960000000005</v>
      </c>
      <c r="M6" s="1">
        <f>n!M6-a!M6</f>
        <v>433.41935999999998</v>
      </c>
      <c r="N6" s="1">
        <f>n!N6-a!N6</f>
        <v>357.05599999999998</v>
      </c>
      <c r="O6" s="1">
        <f>n!O6-a!O6</f>
        <v>707.83848</v>
      </c>
      <c r="P6" s="1">
        <f>n!P6-a!P6</f>
        <v>717.25031999999999</v>
      </c>
      <c r="Q6" s="1">
        <f>n!Q6-a!Q6</f>
        <v>711.90971999999999</v>
      </c>
      <c r="R6" s="1">
        <f>n!R6-a!R6</f>
        <v>705.26106000000004</v>
      </c>
      <c r="S6" s="1"/>
    </row>
    <row r="7" spans="1:19" x14ac:dyDescent="0.25">
      <c r="E7" s="1">
        <f>n!E7-a!E7</f>
        <v>330.82869999999997</v>
      </c>
      <c r="F7" s="1">
        <f>n!F7-a!F7</f>
        <v>463.18579999999997</v>
      </c>
      <c r="G7" s="1">
        <f>n!G7-a!G7</f>
        <v>443.24860000000001</v>
      </c>
      <c r="H7" s="1">
        <f>n!H7-a!H7</f>
        <v>736.06889999999999</v>
      </c>
      <c r="I7" s="1">
        <f>n!I7-a!I7</f>
        <v>786.53744000000006</v>
      </c>
      <c r="J7" s="1">
        <f>n!J7-a!J7</f>
        <v>943.02624000000003</v>
      </c>
      <c r="K7" s="1">
        <f>n!K7-a!K7</f>
        <v>778.37797999999998</v>
      </c>
      <c r="L7" s="1">
        <f>n!L7-a!L7</f>
        <v>603.73350000000005</v>
      </c>
      <c r="M7" s="1">
        <f>n!M7-a!M7</f>
        <v>468.4248</v>
      </c>
      <c r="N7" s="1">
        <f>n!N7-a!N7</f>
        <v>853.81200000000001</v>
      </c>
      <c r="O7" s="1">
        <f>n!O7-a!O7</f>
        <v>856.12968000000001</v>
      </c>
      <c r="P7" s="1">
        <f>n!P7-a!P7</f>
        <v>853.82975999999996</v>
      </c>
      <c r="Q7" s="1">
        <f>n!Q7-a!Q7</f>
        <v>856.00536</v>
      </c>
      <c r="R7" s="1">
        <f>n!R7-a!R7</f>
        <v>858.97127999999998</v>
      </c>
      <c r="S7" s="1"/>
    </row>
    <row r="8" spans="1:19" x14ac:dyDescent="0.25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</vt:lpstr>
      <vt:lpstr>n</vt:lpstr>
      <vt:lpstr>a</vt:lpstr>
      <vt:lpstr>b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kyueunl</dc:creator>
  <cp:lastModifiedBy>Kyueun Lee</cp:lastModifiedBy>
  <dcterms:created xsi:type="dcterms:W3CDTF">2019-02-18T20:23:46Z</dcterms:created>
  <dcterms:modified xsi:type="dcterms:W3CDTF">2019-09-10T00:01:32Z</dcterms:modified>
</cp:coreProperties>
</file>