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DDA158E-58D2-4DEE-8633-87AF79B88751}" xr6:coauthVersionLast="36" xr6:coauthVersionMax="36" xr10:uidLastSave="{00000000-0000-0000-0000-000000000000}"/>
  <bookViews>
    <workbookView xWindow="0" yWindow="0" windowWidth="28800" windowHeight="12225" activeTab="1" xr2:uid="{1926CA40-4DAD-474F-A3B3-D669F04478F1}"/>
  </bookViews>
  <sheets>
    <sheet name="Articulos" sheetId="1" r:id="rId1"/>
    <sheet name="Oferta" sheetId="2" r:id="rId2"/>
    <sheet name="IVA Y DESCUENTOS" sheetId="3" r:id="rId3"/>
    <sheet name="Hoja4" sheetId="4" r:id="rId4"/>
  </sheets>
  <definedNames>
    <definedName name="Articulos">Articulos!$A$4:$D$14</definedName>
    <definedName name="Descuento2">'IVA Y DESCUENTOS'!$A$11:$B$14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D6" i="2"/>
  <c r="D7" i="2"/>
  <c r="F7" i="2" s="1"/>
  <c r="H7" i="2" s="1"/>
  <c r="D8" i="2"/>
  <c r="D9" i="2"/>
  <c r="F9" i="2" s="1"/>
  <c r="D10" i="2"/>
  <c r="D11" i="2"/>
  <c r="F11" i="2" s="1"/>
  <c r="H11" i="2" s="1"/>
  <c r="D12" i="2"/>
  <c r="F12" i="2" s="1"/>
  <c r="D13" i="2"/>
  <c r="F13" i="2" s="1"/>
  <c r="D14" i="2"/>
  <c r="C6" i="2"/>
  <c r="C7" i="2"/>
  <c r="C8" i="2"/>
  <c r="C9" i="2"/>
  <c r="C10" i="2"/>
  <c r="C11" i="2"/>
  <c r="C12" i="2"/>
  <c r="C13" i="2"/>
  <c r="C14" i="2"/>
  <c r="B6" i="2"/>
  <c r="B7" i="2"/>
  <c r="B8" i="2"/>
  <c r="B9" i="2"/>
  <c r="B10" i="2"/>
  <c r="B11" i="2"/>
  <c r="B12" i="2"/>
  <c r="B13" i="2"/>
  <c r="B14" i="2"/>
  <c r="D5" i="2"/>
  <c r="F5" i="2" s="1"/>
  <c r="C5" i="2"/>
  <c r="B5" i="2"/>
  <c r="H13" i="2" l="1"/>
  <c r="I13" i="2" s="1"/>
  <c r="J13" i="2" s="1"/>
  <c r="H9" i="2"/>
  <c r="I9" i="2" s="1"/>
  <c r="J9" i="2" s="1"/>
  <c r="I11" i="2"/>
  <c r="J11" i="2" s="1"/>
  <c r="I7" i="2"/>
  <c r="J7" i="2" s="1"/>
  <c r="F14" i="2"/>
  <c r="H14" i="2" s="1"/>
  <c r="F10" i="2"/>
  <c r="H10" i="2" s="1"/>
  <c r="F6" i="2"/>
  <c r="G5" i="2"/>
  <c r="H5" i="2" s="1"/>
  <c r="I5" i="2" s="1"/>
  <c r="J5" i="2" s="1"/>
  <c r="H6" i="2"/>
  <c r="H12" i="2"/>
  <c r="F8" i="2"/>
  <c r="H8" i="2" s="1"/>
  <c r="I14" i="2" l="1"/>
  <c r="J14" i="2" s="1"/>
  <c r="I8" i="2"/>
  <c r="J8" i="2" s="1"/>
  <c r="I6" i="2"/>
  <c r="J6" i="2" s="1"/>
  <c r="I10" i="2"/>
  <c r="J10" i="2" s="1"/>
  <c r="I12" i="2"/>
  <c r="J12" i="2" s="1"/>
</calcChain>
</file>

<file path=xl/sharedStrings.xml><?xml version="1.0" encoding="utf-8"?>
<sst xmlns="http://schemas.openxmlformats.org/spreadsheetml/2006/main" count="44" uniqueCount="39">
  <si>
    <t>Articulo</t>
  </si>
  <si>
    <t>Articulos</t>
  </si>
  <si>
    <t>Descripcion</t>
  </si>
  <si>
    <t>NºReferencia</t>
  </si>
  <si>
    <t>Oferta (presupuesto) de venta</t>
  </si>
  <si>
    <t>REFERENCIA</t>
  </si>
  <si>
    <t>DESCRIPCIÓN</t>
  </si>
  <si>
    <t>Xiaomi Redmi Note 7</t>
  </si>
  <si>
    <t>Huawei 20 Lite</t>
  </si>
  <si>
    <t>Samsung Galaxy A20e</t>
  </si>
  <si>
    <t>BQ Aquaris</t>
  </si>
  <si>
    <t>Wiko View2 Go</t>
  </si>
  <si>
    <t>Sony Xperia 1</t>
  </si>
  <si>
    <t>Sony Xperia XZ3</t>
  </si>
  <si>
    <t>Samsung Galaxy A70</t>
  </si>
  <si>
    <t>iPhone 8 Plus</t>
  </si>
  <si>
    <t>iPhone 11 Pro Max</t>
  </si>
  <si>
    <t>4gb ram, capacidad 64gb, negro</t>
  </si>
  <si>
    <t>6gb ram, capacidad 128gb, negro</t>
  </si>
  <si>
    <t>3gb ram, capacidad 32gb, blanco</t>
  </si>
  <si>
    <t>3gb ram, capacidad 64gb, oro</t>
  </si>
  <si>
    <t>8gb ram, capacidad 512gb, gris</t>
  </si>
  <si>
    <t>3gb ram, capacidad 64gb, blanco y oro</t>
  </si>
  <si>
    <t>2gb ram, capacidad 16gb, rojo</t>
  </si>
  <si>
    <t>4gb ram, capacidad 64gb, plata</t>
  </si>
  <si>
    <t>6gb ram, capacidad 128gb, gris</t>
  </si>
  <si>
    <t xml:space="preserve">ARTÍCULO   </t>
  </si>
  <si>
    <t>CANTIDAD</t>
  </si>
  <si>
    <t>PRECIO</t>
  </si>
  <si>
    <t>DESCUENTO 1</t>
  </si>
  <si>
    <t>DESCUENTO 2</t>
  </si>
  <si>
    <t>TOTAL</t>
  </si>
  <si>
    <t>IVA</t>
  </si>
  <si>
    <t>DESCUENTO</t>
  </si>
  <si>
    <t>(por las unidades compradas)</t>
  </si>
  <si>
    <t>(valido hasta siete días después de la emisión de la oferta)</t>
  </si>
  <si>
    <t>Fecha</t>
  </si>
  <si>
    <t>PRECIO CON DESCUENTOS</t>
  </si>
  <si>
    <t>Precio(sin IVA)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</si>
</sst>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4" fillId="4" borderId="0" xfId="4"/>
    <xf numFmtId="0" fontId="5" fillId="5" borderId="0" xfId="5" applyFont="1"/>
    <xf numFmtId="9" fontId="0" fillId="0" borderId="0" xfId="0" applyNumberFormat="1"/>
    <xf numFmtId="0" fontId="6" fillId="0" borderId="0" xfId="0" applyFont="1"/>
    <xf numFmtId="0" fontId="2" fillId="2" borderId="0" xfId="2"/>
    <xf numFmtId="0" fontId="4" fillId="8" borderId="0" xfId="8"/>
    <xf numFmtId="9" fontId="4" fillId="8" borderId="0" xfId="8" applyNumberFormat="1"/>
    <xf numFmtId="0" fontId="3" fillId="3" borderId="2" xfId="3"/>
    <xf numFmtId="14" fontId="3" fillId="3" borderId="2" xfId="3" applyNumberFormat="1"/>
    <xf numFmtId="0" fontId="1" fillId="7" borderId="0" xfId="7"/>
    <xf numFmtId="44" fontId="1" fillId="7" borderId="0" xfId="7" applyNumberFormat="1"/>
    <xf numFmtId="0" fontId="1" fillId="6" borderId="1" xfId="6" applyBorder="1"/>
    <xf numFmtId="0" fontId="7" fillId="0" borderId="0" xfId="0" applyFont="1"/>
  </cellXfs>
  <cellStyles count="9">
    <cellStyle name="60% - Énfasis4" xfId="6" builtinId="44"/>
    <cellStyle name="60% - Énfasis5" xfId="7" builtinId="48"/>
    <cellStyle name="Bueno" xfId="2" builtinId="26"/>
    <cellStyle name="Énfasis1" xfId="4" builtinId="29"/>
    <cellStyle name="Énfasis4" xfId="5" builtinId="41"/>
    <cellStyle name="Énfasis6" xfId="8" builtinId="49"/>
    <cellStyle name="Moneda" xfId="1" builtinId="4"/>
    <cellStyle name="Normal" xfId="0" builtinId="0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27D3-CF56-4620-93EC-29A9A9684771}">
  <dimension ref="A2:D14"/>
  <sheetViews>
    <sheetView workbookViewId="0">
      <selection activeCell="F5" sqref="F5"/>
    </sheetView>
  </sheetViews>
  <sheetFormatPr baseColWidth="10" defaultRowHeight="15" x14ac:dyDescent="0.25"/>
  <cols>
    <col min="1" max="1" width="13" customWidth="1"/>
    <col min="2" max="2" width="24.85546875" customWidth="1"/>
    <col min="3" max="3" width="37.140625" customWidth="1"/>
    <col min="4" max="4" width="16.85546875" customWidth="1"/>
  </cols>
  <sheetData>
    <row r="2" spans="1:4" ht="21" x14ac:dyDescent="0.35">
      <c r="A2" s="3" t="s">
        <v>1</v>
      </c>
    </row>
    <row r="4" spans="1:4" x14ac:dyDescent="0.25">
      <c r="A4" s="2" t="s">
        <v>3</v>
      </c>
      <c r="B4" s="2" t="s">
        <v>0</v>
      </c>
      <c r="C4" s="2" t="s">
        <v>2</v>
      </c>
      <c r="D4" s="2" t="s">
        <v>38</v>
      </c>
    </row>
    <row r="5" spans="1:4" x14ac:dyDescent="0.25">
      <c r="A5">
        <v>1801</v>
      </c>
      <c r="B5" t="s">
        <v>7</v>
      </c>
      <c r="C5" t="s">
        <v>17</v>
      </c>
      <c r="D5" s="1">
        <v>185</v>
      </c>
    </row>
    <row r="6" spans="1:4" x14ac:dyDescent="0.25">
      <c r="A6">
        <v>1802</v>
      </c>
      <c r="B6" t="s">
        <v>14</v>
      </c>
      <c r="C6" t="s">
        <v>18</v>
      </c>
      <c r="D6" s="1">
        <v>349</v>
      </c>
    </row>
    <row r="7" spans="1:4" x14ac:dyDescent="0.25">
      <c r="A7">
        <v>1803</v>
      </c>
      <c r="B7" t="s">
        <v>8</v>
      </c>
      <c r="C7" t="s">
        <v>17</v>
      </c>
      <c r="D7" s="1">
        <v>189</v>
      </c>
    </row>
    <row r="8" spans="1:4" x14ac:dyDescent="0.25">
      <c r="A8">
        <v>1804</v>
      </c>
      <c r="B8" t="s">
        <v>9</v>
      </c>
      <c r="C8" t="s">
        <v>19</v>
      </c>
      <c r="D8" s="1">
        <v>155</v>
      </c>
    </row>
    <row r="9" spans="1:4" x14ac:dyDescent="0.25">
      <c r="A9">
        <v>1805</v>
      </c>
      <c r="B9" t="s">
        <v>15</v>
      </c>
      <c r="C9" t="s">
        <v>20</v>
      </c>
      <c r="D9" s="1">
        <v>659</v>
      </c>
    </row>
    <row r="10" spans="1:4" x14ac:dyDescent="0.25">
      <c r="A10">
        <v>1806</v>
      </c>
      <c r="B10" t="s">
        <v>16</v>
      </c>
      <c r="C10" t="s">
        <v>21</v>
      </c>
      <c r="D10" s="1">
        <v>1529</v>
      </c>
    </row>
    <row r="11" spans="1:4" x14ac:dyDescent="0.25">
      <c r="A11">
        <v>1807</v>
      </c>
      <c r="B11" t="s">
        <v>10</v>
      </c>
      <c r="C11" t="s">
        <v>22</v>
      </c>
      <c r="D11" s="1">
        <v>161</v>
      </c>
    </row>
    <row r="12" spans="1:4" x14ac:dyDescent="0.25">
      <c r="A12">
        <v>1808</v>
      </c>
      <c r="B12" t="s">
        <v>11</v>
      </c>
      <c r="C12" t="s">
        <v>23</v>
      </c>
      <c r="D12" s="1">
        <v>111</v>
      </c>
    </row>
    <row r="13" spans="1:4" x14ac:dyDescent="0.25">
      <c r="A13">
        <v>1809</v>
      </c>
      <c r="B13" t="s">
        <v>12</v>
      </c>
      <c r="C13" t="s">
        <v>25</v>
      </c>
      <c r="D13" s="1">
        <v>950</v>
      </c>
    </row>
    <row r="14" spans="1:4" x14ac:dyDescent="0.25">
      <c r="A14">
        <v>1810</v>
      </c>
      <c r="B14" t="s">
        <v>13</v>
      </c>
      <c r="C14" t="s">
        <v>24</v>
      </c>
      <c r="D14" s="1">
        <v>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47F6-0B09-44EE-B7F6-F67D40374C9D}">
  <dimension ref="A1:J21"/>
  <sheetViews>
    <sheetView tabSelected="1" workbookViewId="0">
      <selection activeCell="H21" sqref="H21"/>
    </sheetView>
  </sheetViews>
  <sheetFormatPr baseColWidth="10" defaultRowHeight="15" x14ac:dyDescent="0.25"/>
  <cols>
    <col min="1" max="1" width="13.7109375" customWidth="1"/>
    <col min="2" max="2" width="20.5703125" customWidth="1"/>
    <col min="3" max="3" width="37" customWidth="1"/>
    <col min="4" max="4" width="13.42578125" customWidth="1"/>
    <col min="6" max="6" width="13.42578125" customWidth="1"/>
    <col min="7" max="7" width="12.7109375" customWidth="1"/>
    <col min="8" max="8" width="23.7109375" customWidth="1"/>
  </cols>
  <sheetData>
    <row r="1" spans="1:10" x14ac:dyDescent="0.25">
      <c r="A1" t="s">
        <v>4</v>
      </c>
    </row>
    <row r="3" spans="1:10" x14ac:dyDescent="0.25">
      <c r="A3" s="9" t="s">
        <v>36</v>
      </c>
      <c r="B3" s="10">
        <v>43779</v>
      </c>
    </row>
    <row r="4" spans="1:10" x14ac:dyDescent="0.25">
      <c r="A4" s="2" t="s">
        <v>5</v>
      </c>
      <c r="B4" s="2" t="s">
        <v>26</v>
      </c>
      <c r="C4" s="2" t="s">
        <v>6</v>
      </c>
      <c r="D4" s="2" t="s">
        <v>28</v>
      </c>
      <c r="E4" s="2" t="s">
        <v>27</v>
      </c>
      <c r="F4" s="2" t="s">
        <v>29</v>
      </c>
      <c r="G4" s="2" t="s">
        <v>30</v>
      </c>
      <c r="H4" s="2" t="s">
        <v>37</v>
      </c>
      <c r="I4" s="2" t="s">
        <v>32</v>
      </c>
      <c r="J4" s="2" t="s">
        <v>31</v>
      </c>
    </row>
    <row r="5" spans="1:10" x14ac:dyDescent="0.25">
      <c r="A5" s="13">
        <v>1802</v>
      </c>
      <c r="B5" s="11" t="str">
        <f>VLOOKUP(A5,Articulos,2,FALSE)</f>
        <v>Samsung Galaxy A70</v>
      </c>
      <c r="C5" s="11" t="str">
        <f>VLOOKUP(A5,Articulos,3,FALSE)</f>
        <v>6gb ram, capacidad 128gb, negro</v>
      </c>
      <c r="D5" s="12">
        <f>VLOOKUP(A5,Articulos,4,FALSE)</f>
        <v>349</v>
      </c>
      <c r="E5" s="13">
        <v>1</v>
      </c>
      <c r="F5" s="12">
        <f>D5*'IVA Y DESCUENTOS'!$B$4</f>
        <v>17.45</v>
      </c>
      <c r="G5" s="11">
        <f>_xlfn.IFS(E5&gt;='IVA Y DESCUENTOS'!$A$14,D5*'IVA Y DESCUENTOS'!$B$14,E5&gt;='IVA Y DESCUENTOS'!$A$13,D5*'IVA Y DESCUENTOS'!$B$13,E5&gt;='IVA Y DESCUENTOS'!$A$12,Oferta!D5*'IVA Y DESCUENTOS'!$B$12,E5&lt;'IVA Y DESCUENTOS'!$A$12,0)</f>
        <v>0</v>
      </c>
      <c r="H5" s="12">
        <f>D5-F5-G5</f>
        <v>331.55</v>
      </c>
      <c r="I5" s="12">
        <f>H5*'IVA Y DESCUENTOS'!$B$1</f>
        <v>69.625500000000002</v>
      </c>
      <c r="J5" s="12">
        <f>H5+I5</f>
        <v>401.1755</v>
      </c>
    </row>
    <row r="6" spans="1:10" x14ac:dyDescent="0.25">
      <c r="A6" s="13">
        <v>1804</v>
      </c>
      <c r="B6" s="11" t="str">
        <f>VLOOKUP(A6,Articulos,2,FALSE)</f>
        <v>Samsung Galaxy A20e</v>
      </c>
      <c r="C6" s="11" t="str">
        <f>VLOOKUP(A6,Articulos,3,FALSE)</f>
        <v>3gb ram, capacidad 32gb, blanco</v>
      </c>
      <c r="D6" s="12">
        <f>VLOOKUP(A6,Articulos,4,FALSE)</f>
        <v>155</v>
      </c>
      <c r="E6" s="13">
        <v>2</v>
      </c>
      <c r="F6" s="12">
        <f>D6*'IVA Y DESCUENTOS'!$B$4</f>
        <v>7.75</v>
      </c>
      <c r="G6" s="11">
        <f>_xlfn.IFS(E6&gt;='IVA Y DESCUENTOS'!$A$14,D6*'IVA Y DESCUENTOS'!$B$14,E6&gt;='IVA Y DESCUENTOS'!$A$13,D6*'IVA Y DESCUENTOS'!$B$13,E6&gt;='IVA Y DESCUENTOS'!$A$12,Oferta!D6*'IVA Y DESCUENTOS'!$B$12,E6&lt;'IVA Y DESCUENTOS'!$A$12,0)</f>
        <v>15.5</v>
      </c>
      <c r="H6" s="12">
        <f t="shared" ref="H6:H14" si="0">D6-F6-G6</f>
        <v>131.75</v>
      </c>
      <c r="I6" s="12">
        <f>H6*'IVA Y DESCUENTOS'!$B$1</f>
        <v>27.6675</v>
      </c>
      <c r="J6" s="12">
        <f t="shared" ref="J6:J14" si="1">H6+I6</f>
        <v>159.41749999999999</v>
      </c>
    </row>
    <row r="7" spans="1:10" x14ac:dyDescent="0.25">
      <c r="A7" s="13">
        <v>1810</v>
      </c>
      <c r="B7" s="11" t="str">
        <f>VLOOKUP(A7,Articulos,2,FALSE)</f>
        <v>Sony Xperia XZ3</v>
      </c>
      <c r="C7" s="11" t="str">
        <f>VLOOKUP(A7,Articulos,3,FALSE)</f>
        <v>4gb ram, capacidad 64gb, plata</v>
      </c>
      <c r="D7" s="12">
        <f>VLOOKUP(A7,Articulos,4,FALSE)</f>
        <v>800</v>
      </c>
      <c r="E7" s="13">
        <v>3</v>
      </c>
      <c r="F7" s="12">
        <f>D7*'IVA Y DESCUENTOS'!$B$4</f>
        <v>40</v>
      </c>
      <c r="G7" s="11">
        <f>_xlfn.IFS(E7&gt;='IVA Y DESCUENTOS'!$A$14,D7*'IVA Y DESCUENTOS'!$B$14,E7&gt;='IVA Y DESCUENTOS'!$A$13,D7*'IVA Y DESCUENTOS'!$B$13,E7&gt;='IVA Y DESCUENTOS'!$A$12,Oferta!D7*'IVA Y DESCUENTOS'!$B$12,E7&lt;'IVA Y DESCUENTOS'!$A$12,0)</f>
        <v>80</v>
      </c>
      <c r="H7" s="12">
        <f t="shared" si="0"/>
        <v>680</v>
      </c>
      <c r="I7" s="12">
        <f>H7*'IVA Y DESCUENTOS'!$B$1</f>
        <v>142.79999999999998</v>
      </c>
      <c r="J7" s="12">
        <f t="shared" si="1"/>
        <v>822.8</v>
      </c>
    </row>
    <row r="8" spans="1:10" x14ac:dyDescent="0.25">
      <c r="A8" s="13">
        <v>1801</v>
      </c>
      <c r="B8" s="11" t="str">
        <f>VLOOKUP(A8,Articulos,2,FALSE)</f>
        <v>Xiaomi Redmi Note 7</v>
      </c>
      <c r="C8" s="11" t="str">
        <f>VLOOKUP(A8,Articulos,3,FALSE)</f>
        <v>4gb ram, capacidad 64gb, negro</v>
      </c>
      <c r="D8" s="12">
        <f>VLOOKUP(A8,Articulos,4,FALSE)</f>
        <v>185</v>
      </c>
      <c r="E8" s="13">
        <v>10</v>
      </c>
      <c r="F8" s="12">
        <f>D8*'IVA Y DESCUENTOS'!$B$4</f>
        <v>9.25</v>
      </c>
      <c r="G8" s="11">
        <f>_xlfn.IFS(E8&gt;='IVA Y DESCUENTOS'!$A$14,D8*'IVA Y DESCUENTOS'!$B$14,E8&gt;='IVA Y DESCUENTOS'!$A$13,D8*'IVA Y DESCUENTOS'!$B$13,E8&gt;='IVA Y DESCUENTOS'!$A$12,Oferta!D8*'IVA Y DESCUENTOS'!$B$12,E8&lt;'IVA Y DESCUENTOS'!$A$12,0)</f>
        <v>37</v>
      </c>
      <c r="H8" s="12">
        <f t="shared" si="0"/>
        <v>138.75</v>
      </c>
      <c r="I8" s="12">
        <f>H8*'IVA Y DESCUENTOS'!$B$1</f>
        <v>29.137499999999999</v>
      </c>
      <c r="J8" s="12">
        <f t="shared" si="1"/>
        <v>167.88749999999999</v>
      </c>
    </row>
    <row r="9" spans="1:10" x14ac:dyDescent="0.25">
      <c r="A9" s="13">
        <v>1807</v>
      </c>
      <c r="B9" s="11" t="str">
        <f>VLOOKUP(A9,Articulos,2,FALSE)</f>
        <v>BQ Aquaris</v>
      </c>
      <c r="C9" s="11" t="str">
        <f>VLOOKUP(A9,Articulos,3,FALSE)</f>
        <v>3gb ram, capacidad 64gb, blanco y oro</v>
      </c>
      <c r="D9" s="12">
        <f>VLOOKUP(A9,Articulos,4,FALSE)</f>
        <v>161</v>
      </c>
      <c r="E9" s="13">
        <v>5</v>
      </c>
      <c r="F9" s="12">
        <f>D9*'IVA Y DESCUENTOS'!$B$4</f>
        <v>8.0500000000000007</v>
      </c>
      <c r="G9" s="11">
        <f>_xlfn.IFS(E9&gt;='IVA Y DESCUENTOS'!$A$14,D9*'IVA Y DESCUENTOS'!$B$14,E9&gt;='IVA Y DESCUENTOS'!$A$13,D9*'IVA Y DESCUENTOS'!$B$13,E9&gt;='IVA Y DESCUENTOS'!$A$12,Oferta!D9*'IVA Y DESCUENTOS'!$B$12,E9&lt;'IVA Y DESCUENTOS'!$A$12,0)</f>
        <v>24.15</v>
      </c>
      <c r="H9" s="12">
        <f t="shared" si="0"/>
        <v>128.79999999999998</v>
      </c>
      <c r="I9" s="12">
        <f>H9*'IVA Y DESCUENTOS'!$B$1</f>
        <v>27.047999999999995</v>
      </c>
      <c r="J9" s="12">
        <f t="shared" si="1"/>
        <v>155.84799999999998</v>
      </c>
    </row>
    <row r="10" spans="1:10" x14ac:dyDescent="0.25">
      <c r="A10" s="13">
        <v>1806</v>
      </c>
      <c r="B10" s="11" t="str">
        <f>VLOOKUP(A10,Articulos,2,FALSE)</f>
        <v>iPhone 11 Pro Max</v>
      </c>
      <c r="C10" s="11" t="str">
        <f>VLOOKUP(A10,Articulos,3,FALSE)</f>
        <v>8gb ram, capacidad 512gb, gris</v>
      </c>
      <c r="D10" s="12">
        <f>VLOOKUP(A10,Articulos,4,FALSE)</f>
        <v>1529</v>
      </c>
      <c r="E10" s="13"/>
      <c r="F10" s="12">
        <f>D10*'IVA Y DESCUENTOS'!$B$4</f>
        <v>76.45</v>
      </c>
      <c r="G10" s="11">
        <f>_xlfn.IFS(E10&gt;='IVA Y DESCUENTOS'!$A$14,D10*'IVA Y DESCUENTOS'!$B$14,E10&gt;='IVA Y DESCUENTOS'!$A$13,D10*'IVA Y DESCUENTOS'!$B$13,E10&gt;='IVA Y DESCUENTOS'!$A$12,Oferta!D10*'IVA Y DESCUENTOS'!$B$12,E10&lt;'IVA Y DESCUENTOS'!$A$12,0)</f>
        <v>0</v>
      </c>
      <c r="H10" s="12">
        <f t="shared" si="0"/>
        <v>1452.55</v>
      </c>
      <c r="I10" s="12">
        <f>H10*'IVA Y DESCUENTOS'!$B$1</f>
        <v>305.03549999999996</v>
      </c>
      <c r="J10" s="12">
        <f t="shared" si="1"/>
        <v>1757.5854999999999</v>
      </c>
    </row>
    <row r="11" spans="1:10" x14ac:dyDescent="0.25">
      <c r="A11" s="13"/>
      <c r="B11" s="11" t="e">
        <f>VLOOKUP(A11,Articulos,2,FALSE)</f>
        <v>#N/A</v>
      </c>
      <c r="C11" s="11" t="e">
        <f>VLOOKUP(A11,Articulos,3,FALSE)</f>
        <v>#N/A</v>
      </c>
      <c r="D11" s="12" t="e">
        <f>VLOOKUP(A11,Articulos,4,FALSE)</f>
        <v>#N/A</v>
      </c>
      <c r="E11" s="13"/>
      <c r="F11" s="12" t="e">
        <f>D11*'IVA Y DESCUENTOS'!$B$4</f>
        <v>#N/A</v>
      </c>
      <c r="G11" s="11">
        <f>_xlfn.IFS(E11&gt;='IVA Y DESCUENTOS'!$A$14,D11*'IVA Y DESCUENTOS'!$B$14,E11&gt;='IVA Y DESCUENTOS'!$A$13,D11*'IVA Y DESCUENTOS'!$B$13,E11&gt;='IVA Y DESCUENTOS'!$A$12,Oferta!D11*'IVA Y DESCUENTOS'!$B$12,E11&lt;'IVA Y DESCUENTOS'!$A$12,0)</f>
        <v>0</v>
      </c>
      <c r="H11" s="12" t="e">
        <f t="shared" si="0"/>
        <v>#N/A</v>
      </c>
      <c r="I11" s="12" t="e">
        <f>H11*'IVA Y DESCUENTOS'!$B$1</f>
        <v>#N/A</v>
      </c>
      <c r="J11" s="12" t="e">
        <f t="shared" si="1"/>
        <v>#N/A</v>
      </c>
    </row>
    <row r="12" spans="1:10" x14ac:dyDescent="0.25">
      <c r="A12" s="13"/>
      <c r="B12" s="11" t="e">
        <f>VLOOKUP(A12,Articulos,2,FALSE)</f>
        <v>#N/A</v>
      </c>
      <c r="C12" s="11" t="e">
        <f>VLOOKUP(A12,Articulos,3,FALSE)</f>
        <v>#N/A</v>
      </c>
      <c r="D12" s="12" t="e">
        <f>VLOOKUP(A12,Articulos,4,FALSE)</f>
        <v>#N/A</v>
      </c>
      <c r="E12" s="13"/>
      <c r="F12" s="12" t="e">
        <f>D12*'IVA Y DESCUENTOS'!$B$4</f>
        <v>#N/A</v>
      </c>
      <c r="G12" s="11">
        <f>_xlfn.IFS(E12&gt;='IVA Y DESCUENTOS'!$A$14,D12*'IVA Y DESCUENTOS'!$B$14,E12&gt;='IVA Y DESCUENTOS'!$A$13,D12*'IVA Y DESCUENTOS'!$B$13,E12&gt;='IVA Y DESCUENTOS'!$A$12,Oferta!D12*'IVA Y DESCUENTOS'!$B$12,E12&lt;'IVA Y DESCUENTOS'!$A$12,0)</f>
        <v>0</v>
      </c>
      <c r="H12" s="12" t="e">
        <f t="shared" si="0"/>
        <v>#N/A</v>
      </c>
      <c r="I12" s="12" t="e">
        <f>H12*'IVA Y DESCUENTOS'!$B$1</f>
        <v>#N/A</v>
      </c>
      <c r="J12" s="12" t="e">
        <f t="shared" si="1"/>
        <v>#N/A</v>
      </c>
    </row>
    <row r="13" spans="1:10" x14ac:dyDescent="0.25">
      <c r="A13" s="13"/>
      <c r="B13" s="11" t="e">
        <f>VLOOKUP(A13,Articulos,2,FALSE)</f>
        <v>#N/A</v>
      </c>
      <c r="C13" s="11" t="e">
        <f>VLOOKUP(A13,Articulos,3,FALSE)</f>
        <v>#N/A</v>
      </c>
      <c r="D13" s="12" t="e">
        <f>VLOOKUP(A13,Articulos,4,FALSE)</f>
        <v>#N/A</v>
      </c>
      <c r="E13" s="13"/>
      <c r="F13" s="12" t="e">
        <f>D13*'IVA Y DESCUENTOS'!$B$4</f>
        <v>#N/A</v>
      </c>
      <c r="G13" s="11">
        <f>_xlfn.IFS(E13&gt;='IVA Y DESCUENTOS'!$A$14,D13*'IVA Y DESCUENTOS'!$B$14,E13&gt;='IVA Y DESCUENTOS'!$A$13,D13*'IVA Y DESCUENTOS'!$B$13,E13&gt;='IVA Y DESCUENTOS'!$A$12,Oferta!D13*'IVA Y DESCUENTOS'!$B$12,E13&lt;'IVA Y DESCUENTOS'!$A$12,0)</f>
        <v>0</v>
      </c>
      <c r="H13" s="12" t="e">
        <f t="shared" si="0"/>
        <v>#N/A</v>
      </c>
      <c r="I13" s="12" t="e">
        <f>H13*'IVA Y DESCUENTOS'!$B$1</f>
        <v>#N/A</v>
      </c>
      <c r="J13" s="12" t="e">
        <f t="shared" si="1"/>
        <v>#N/A</v>
      </c>
    </row>
    <row r="14" spans="1:10" x14ac:dyDescent="0.25">
      <c r="A14" s="13"/>
      <c r="B14" s="11" t="e">
        <f>VLOOKUP(A14,Articulos,2,FALSE)</f>
        <v>#N/A</v>
      </c>
      <c r="C14" s="11" t="e">
        <f>VLOOKUP(A14,Articulos,3,FALSE)</f>
        <v>#N/A</v>
      </c>
      <c r="D14" s="12" t="e">
        <f>VLOOKUP(A14,Articulos,4,FALSE)</f>
        <v>#N/A</v>
      </c>
      <c r="E14" s="13"/>
      <c r="F14" s="12" t="e">
        <f>D14*'IVA Y DESCUENTOS'!$B$4</f>
        <v>#N/A</v>
      </c>
      <c r="G14" s="11">
        <f>_xlfn.IFS(E14&gt;='IVA Y DESCUENTOS'!$A$14,D14*'IVA Y DESCUENTOS'!$B$14,E14&gt;='IVA Y DESCUENTOS'!$A$13,D14*'IVA Y DESCUENTOS'!$B$13,E14&gt;='IVA Y DESCUENTOS'!$A$12,Oferta!D14*'IVA Y DESCUENTOS'!$B$12,E14&lt;'IVA Y DESCUENTOS'!$A$12,0)</f>
        <v>0</v>
      </c>
      <c r="H14" s="12" t="e">
        <f t="shared" si="0"/>
        <v>#N/A</v>
      </c>
      <c r="I14" s="12" t="e">
        <f>H14*'IVA Y DESCUENTOS'!$B$1</f>
        <v>#N/A</v>
      </c>
      <c r="J14" s="12" t="e">
        <f t="shared" si="1"/>
        <v>#N/A</v>
      </c>
    </row>
    <row r="21" spans="8:8" x14ac:dyDescent="0.25">
      <c r="H2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2BBF-8C30-438F-93A5-06B877B549DD}">
  <dimension ref="A1:D14"/>
  <sheetViews>
    <sheetView workbookViewId="0">
      <selection activeCell="D28" sqref="D28"/>
    </sheetView>
  </sheetViews>
  <sheetFormatPr baseColWidth="10" defaultRowHeight="15" x14ac:dyDescent="0.25"/>
  <cols>
    <col min="1" max="1" width="12.85546875" customWidth="1"/>
  </cols>
  <sheetData>
    <row r="1" spans="1:4" x14ac:dyDescent="0.25">
      <c r="A1" s="7" t="s">
        <v>32</v>
      </c>
      <c r="B1" s="8">
        <v>0.21</v>
      </c>
    </row>
    <row r="4" spans="1:4" x14ac:dyDescent="0.25">
      <c r="A4" s="7" t="s">
        <v>29</v>
      </c>
      <c r="B4" s="8">
        <v>0.05</v>
      </c>
    </row>
    <row r="5" spans="1:4" x14ac:dyDescent="0.25">
      <c r="A5" s="5" t="s">
        <v>35</v>
      </c>
      <c r="B5" s="5"/>
      <c r="C5" s="5"/>
      <c r="D5" s="5"/>
    </row>
    <row r="9" spans="1:4" x14ac:dyDescent="0.25">
      <c r="A9" s="7" t="s">
        <v>30</v>
      </c>
    </row>
    <row r="10" spans="1:4" x14ac:dyDescent="0.25">
      <c r="A10" s="5" t="s">
        <v>34</v>
      </c>
      <c r="B10" s="5"/>
    </row>
    <row r="11" spans="1:4" x14ac:dyDescent="0.25">
      <c r="A11" s="6" t="s">
        <v>27</v>
      </c>
      <c r="B11" s="6" t="s">
        <v>33</v>
      </c>
    </row>
    <row r="12" spans="1:4" x14ac:dyDescent="0.25">
      <c r="A12">
        <v>2</v>
      </c>
      <c r="B12" s="4">
        <v>0.1</v>
      </c>
    </row>
    <row r="13" spans="1:4" x14ac:dyDescent="0.25">
      <c r="A13">
        <v>5</v>
      </c>
      <c r="B13" s="4">
        <v>0.15</v>
      </c>
    </row>
    <row r="14" spans="1:4" x14ac:dyDescent="0.25">
      <c r="A14">
        <v>10</v>
      </c>
      <c r="B14" s="4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3728-6823-4B6B-9C8F-366D5B5894E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Articulos</vt:lpstr>
      <vt:lpstr>Oferta</vt:lpstr>
      <vt:lpstr>IVA Y DESCUENTOS</vt:lpstr>
      <vt:lpstr>Hoja4</vt:lpstr>
      <vt:lpstr>Articulos</vt:lpstr>
      <vt:lpstr>Descuento2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2019-10-23T17:17:19Z</dcterms:created>
  <dcterms:modified xsi:type="dcterms:W3CDTF">2019-10-23T18:18:42Z</dcterms:modified>
</cp:coreProperties>
</file>