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CC99A82E-D413-4832-8E7E-4012EFB5B724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Hoja1" sheetId="1" r:id="rId1"/>
    <sheet name="Full1" sheetId="2" r:id="rId2"/>
    <sheet name="Full2" sheetId="3" r:id="rId3"/>
    <sheet name="Full3" sheetId="4" r:id="rId4"/>
  </sheets>
  <calcPr calcId="191029" concurrentCalc="0"/>
  <extLst>
    <ext uri="GoogleSheetsCustomDataVersion1">
      <go:sheetsCustomData xmlns:go="http://customooxmlschemas.google.com/" r:id="rId6" roundtripDataSignature="AMtx7mi5pcHVFvOCL867XCtekeejnuuNyg=="/>
    </ext>
  </extLst>
</workbook>
</file>

<file path=xl/calcChain.xml><?xml version="1.0" encoding="utf-8"?>
<calcChain xmlns="http://schemas.openxmlformats.org/spreadsheetml/2006/main">
  <c r="J19" i="4" l="1"/>
  <c r="J18" i="4"/>
  <c r="J17" i="4"/>
  <c r="J16" i="4"/>
  <c r="F19" i="4"/>
  <c r="F18" i="4"/>
  <c r="F17" i="4"/>
  <c r="F16" i="4"/>
  <c r="C19" i="4"/>
  <c r="C18" i="4"/>
  <c r="C17" i="4"/>
  <c r="C16" i="4"/>
  <c r="J10" i="4"/>
  <c r="J9" i="4"/>
  <c r="J8" i="4"/>
  <c r="J7" i="4"/>
  <c r="F10" i="4"/>
  <c r="F9" i="4"/>
  <c r="F8" i="4"/>
  <c r="F7" i="4"/>
  <c r="C10" i="4"/>
  <c r="C9" i="4"/>
  <c r="C8" i="4"/>
  <c r="C7" i="4"/>
  <c r="D24" i="3"/>
  <c r="J9" i="3"/>
  <c r="J8" i="3"/>
  <c r="J7" i="3"/>
  <c r="J6" i="3"/>
  <c r="D38" i="3"/>
  <c r="D37" i="3"/>
  <c r="D35" i="3"/>
  <c r="D36" i="3"/>
  <c r="D31" i="3"/>
  <c r="D30" i="3"/>
  <c r="D29" i="3"/>
  <c r="D28" i="3"/>
  <c r="D23" i="3"/>
  <c r="D22" i="3"/>
  <c r="D21" i="3"/>
  <c r="D17" i="3"/>
  <c r="D16" i="3"/>
  <c r="D15" i="3"/>
  <c r="D14" i="3"/>
  <c r="D9" i="3"/>
  <c r="D8" i="3"/>
  <c r="D7" i="3"/>
  <c r="D6" i="3"/>
  <c r="F7" i="2"/>
  <c r="F16" i="2"/>
  <c r="E7" i="2"/>
  <c r="E16" i="2"/>
  <c r="D7" i="2"/>
  <c r="D16" i="2"/>
  <c r="C7" i="2"/>
  <c r="C16" i="2"/>
  <c r="E40" i="1"/>
  <c r="E43" i="1"/>
  <c r="E47" i="1"/>
  <c r="E53" i="1"/>
  <c r="E55" i="1"/>
  <c r="E57" i="1"/>
  <c r="E59" i="1"/>
  <c r="D40" i="1"/>
  <c r="D43" i="1"/>
  <c r="D47" i="1"/>
  <c r="D53" i="1"/>
  <c r="D55" i="1"/>
  <c r="D57" i="1"/>
  <c r="D59" i="1"/>
  <c r="C40" i="1"/>
  <c r="C43" i="1"/>
  <c r="C47" i="1"/>
  <c r="C53" i="1"/>
  <c r="C55" i="1"/>
  <c r="C57" i="1"/>
  <c r="C59" i="1"/>
  <c r="B40" i="1"/>
  <c r="B43" i="1"/>
  <c r="B47" i="1"/>
  <c r="B53" i="1"/>
  <c r="B55" i="1"/>
  <c r="B57" i="1"/>
  <c r="B59" i="1"/>
  <c r="E46" i="1"/>
  <c r="D46" i="1"/>
  <c r="C46" i="1"/>
  <c r="B46" i="1"/>
  <c r="E6" i="1"/>
  <c r="E11" i="1"/>
  <c r="E13" i="1"/>
  <c r="E16" i="1"/>
  <c r="E20" i="1"/>
  <c r="E23" i="1"/>
  <c r="E28" i="1"/>
  <c r="E31" i="1"/>
  <c r="E35" i="1"/>
  <c r="E37" i="1"/>
  <c r="D6" i="1"/>
  <c r="D11" i="1"/>
  <c r="D13" i="1"/>
  <c r="D16" i="1"/>
  <c r="D20" i="1"/>
  <c r="D23" i="1"/>
  <c r="D28" i="1"/>
  <c r="D31" i="1"/>
  <c r="D35" i="1"/>
  <c r="D37" i="1"/>
  <c r="C6" i="1"/>
  <c r="C11" i="1"/>
  <c r="C13" i="1"/>
  <c r="C16" i="1"/>
  <c r="C20" i="1"/>
  <c r="C23" i="1"/>
  <c r="C28" i="1"/>
  <c r="C31" i="1"/>
  <c r="C35" i="1"/>
  <c r="C37" i="1"/>
  <c r="B6" i="1"/>
  <c r="B11" i="1"/>
  <c r="B13" i="1"/>
  <c r="B16" i="1"/>
  <c r="B20" i="1"/>
  <c r="B23" i="1"/>
  <c r="B28" i="1"/>
  <c r="B31" i="1"/>
  <c r="B35" i="1"/>
  <c r="B37" i="1"/>
  <c r="E36" i="1"/>
  <c r="D36" i="1"/>
  <c r="C36" i="1"/>
  <c r="B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3" authorId="0" shapeId="0" xr:uid="{00000000-0006-0000-0000-000001000000}">
      <text>
        <r>
          <rPr>
            <sz val="12"/>
            <color theme="1"/>
            <rFont val="Arial"/>
            <family val="2"/>
          </rPr>
          <t>======
ID#AAAADzCNq8c
ARP    (2019-12-05 10:15:50)
BAII = BENEFICIO ANTES DE INTERESES E IMPUESTOS</t>
        </r>
      </text>
    </comment>
    <comment ref="A55" authorId="0" shapeId="0" xr:uid="{00000000-0006-0000-0000-000002000000}">
      <text>
        <r>
          <rPr>
            <sz val="12"/>
            <color theme="1"/>
            <rFont val="Arial"/>
            <family val="2"/>
          </rPr>
          <t>======
ID#AAAADzCNq8Y
ARP    (2019-12-05 10:15:50)
BAI = BENEFICIO ANTES DE IMPUESTOS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Gumwypn+IhLwkeTHxnGE1BWkdtw=="/>
    </ext>
  </extLst>
</comments>
</file>

<file path=xl/sharedStrings.xml><?xml version="1.0" encoding="utf-8"?>
<sst xmlns="http://schemas.openxmlformats.org/spreadsheetml/2006/main" count="87" uniqueCount="77">
  <si>
    <t>DATOS EN</t>
  </si>
  <si>
    <t>Miles de €</t>
  </si>
  <si>
    <t>PERIODOS</t>
  </si>
  <si>
    <t>ACTIVO</t>
  </si>
  <si>
    <t>ACTIVO NO CORRIENTE</t>
  </si>
  <si>
    <t>Inmovilizado material</t>
  </si>
  <si>
    <t>Inversiones financieras largo plazo</t>
  </si>
  <si>
    <t>Inmovilizado intangible</t>
  </si>
  <si>
    <t xml:space="preserve"> - Amortiz. acumulada inmovilizado</t>
  </si>
  <si>
    <t>EXISTENCIAS</t>
  </si>
  <si>
    <t>Existencias</t>
  </si>
  <si>
    <t>REALIZABLE</t>
  </si>
  <si>
    <t>Clientes</t>
  </si>
  <si>
    <t>Deudores varios</t>
  </si>
  <si>
    <t>DISPONIBLE</t>
  </si>
  <si>
    <t>Activo total</t>
  </si>
  <si>
    <t>Caja</t>
  </si>
  <si>
    <t>Bancos</t>
  </si>
  <si>
    <t>Equivalentes de tesorería</t>
  </si>
  <si>
    <t xml:space="preserve">TOTAL ACTIVO </t>
  </si>
  <si>
    <t>Activo no corriente</t>
  </si>
  <si>
    <t>Activo corriente</t>
  </si>
  <si>
    <t xml:space="preserve">Pasivo total    </t>
  </si>
  <si>
    <t xml:space="preserve"> Pasivo no corriente</t>
  </si>
  <si>
    <t>Patrimonio neto</t>
  </si>
  <si>
    <t>PASIVO</t>
  </si>
  <si>
    <t>Pasivo  corriente</t>
  </si>
  <si>
    <t>Fondo de maniobra</t>
  </si>
  <si>
    <t>PATRIMONIO NETO</t>
  </si>
  <si>
    <t>Capital</t>
  </si>
  <si>
    <t>Reservas</t>
  </si>
  <si>
    <t>Pérdidas y ganancias</t>
  </si>
  <si>
    <t xml:space="preserve">Otros recursos </t>
  </si>
  <si>
    <t>PASIVO NO CORRIENTE</t>
  </si>
  <si>
    <t>Deudas con entidades de crédito</t>
  </si>
  <si>
    <t>Otras dudas a largo plazo</t>
  </si>
  <si>
    <t>PASIVO CORRIENTE</t>
  </si>
  <si>
    <t>Proveedores</t>
  </si>
  <si>
    <t>Entidades de crédito</t>
  </si>
  <si>
    <t>Otras deudas a corto</t>
  </si>
  <si>
    <t>TOTAL PASIVO</t>
  </si>
  <si>
    <t>Descuadre</t>
  </si>
  <si>
    <t>CUENTA DE RESULTADOS</t>
  </si>
  <si>
    <t>INGRESOS ( I )</t>
  </si>
  <si>
    <t>Ventas</t>
  </si>
  <si>
    <t>Otros ingresos</t>
  </si>
  <si>
    <t>CONSUMOS ( C )</t>
  </si>
  <si>
    <t>Aprovisionamientos</t>
  </si>
  <si>
    <t>Variación de existencias</t>
  </si>
  <si>
    <t>MARGEN BRUTO ( M = I - C )</t>
  </si>
  <si>
    <t>GASTOS ( G )</t>
  </si>
  <si>
    <t>Gastos de personal</t>
  </si>
  <si>
    <t>Servicios exteriores</t>
  </si>
  <si>
    <t>Otros gastos de gestión</t>
  </si>
  <si>
    <t>Tributos</t>
  </si>
  <si>
    <t>Dotación para amortizaciones</t>
  </si>
  <si>
    <t>BENEFICIO BAII ( I - C - G )</t>
  </si>
  <si>
    <t>Gastos financieros ( F )</t>
  </si>
  <si>
    <t>BENEFICIO BAI ( BAII - F )</t>
  </si>
  <si>
    <t>Impuesto sobre beneficios</t>
  </si>
  <si>
    <t>BENEFICIO NETO EXPLOTACION</t>
  </si>
  <si>
    <t>Resultados extraordinarios</t>
  </si>
  <si>
    <t xml:space="preserve">BENEFICIO NETO </t>
  </si>
  <si>
    <t xml:space="preserve">Año </t>
  </si>
  <si>
    <t>Autonimía</t>
  </si>
  <si>
    <t>Garamtía</t>
  </si>
  <si>
    <t>Año</t>
  </si>
  <si>
    <t>Disponibilidad</t>
  </si>
  <si>
    <t>Calidad de la deuda</t>
  </si>
  <si>
    <t>Liquidez</t>
  </si>
  <si>
    <t>tesorería</t>
  </si>
  <si>
    <t xml:space="preserve">Rentabilidad económica </t>
  </si>
  <si>
    <t>Margen</t>
  </si>
  <si>
    <t xml:space="preserve">Margen neto </t>
  </si>
  <si>
    <t xml:space="preserve">Rentabilidad financiera </t>
  </si>
  <si>
    <t>Rotación</t>
  </si>
  <si>
    <t>Apalancamiento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</si>
</sst>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0"/>
      <color rgb="FF0000FF"/>
      <name val="Arial"/>
      <family val="2"/>
    </font>
    <font>
      <sz val="12"/>
      <name val="Arial"/>
      <family val="2"/>
    </font>
    <font>
      <b/>
      <sz val="8"/>
      <color theme="1"/>
      <name val="Arial"/>
      <family val="2"/>
    </font>
    <font>
      <sz val="8"/>
      <color rgb="FF0000FF"/>
      <name val="Arial"/>
      <family val="2"/>
    </font>
    <font>
      <sz val="12"/>
      <color theme="1"/>
      <name val="Calibri"/>
      <family val="2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>
      <alignment horizontal="right" vertic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/>
    <xf numFmtId="4" fontId="5" fillId="0" borderId="4" xfId="0" applyNumberFormat="1" applyFont="1" applyBorder="1"/>
    <xf numFmtId="0" fontId="3" fillId="0" borderId="4" xfId="0" applyFont="1" applyBorder="1" applyAlignment="1">
      <alignment horizontal="left"/>
    </xf>
    <xf numFmtId="4" fontId="6" fillId="0" borderId="4" xfId="0" applyNumberFormat="1" applyFont="1" applyBorder="1" applyAlignment="1">
      <alignment horizontal="right"/>
    </xf>
    <xf numFmtId="0" fontId="7" fillId="0" borderId="0" xfId="0" applyFont="1"/>
    <xf numFmtId="2" fontId="2" fillId="0" borderId="0" xfId="0" applyNumberFormat="1" applyFont="1"/>
    <xf numFmtId="4" fontId="2" fillId="0" borderId="0" xfId="0" applyNumberFormat="1" applyFont="1"/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8" fillId="0" borderId="0" xfId="0" applyFont="1" applyAlignment="1">
      <alignment horizontal="center"/>
    </xf>
    <xf numFmtId="4" fontId="9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0" fontId="10" fillId="0" borderId="0" xfId="0" applyFont="1" applyAlignment="1"/>
    <xf numFmtId="10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10" fontId="0" fillId="0" borderId="0" xfId="1" applyNumberFormat="1" applyFont="1" applyAlignment="1"/>
    <xf numFmtId="2" fontId="0" fillId="0" borderId="0" xfId="0" applyNumberFormat="1" applyFont="1" applyAlignment="1"/>
  </cellXfs>
  <cellStyles count="2">
    <cellStyle name="Normal" xfId="0" builtinId="0"/>
    <cellStyle name="Percentatge" xfId="1" builtinId="5"/>
  </cellStyles>
  <dxfs count="1">
    <dxf>
      <fill>
        <patternFill patternType="solid">
          <fgColor rgb="FFFFFFFF"/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Fondo de maniobra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3937007874016"/>
          <c:y val="0.17171296296296298"/>
          <c:w val="0.8459606299212598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Full1!$C$4:$F$4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Full1!$C$16:$F$16</c:f>
              <c:numCache>
                <c:formatCode>0.00</c:formatCode>
                <c:ptCount val="4"/>
                <c:pt idx="0">
                  <c:v>640</c:v>
                </c:pt>
                <c:pt idx="1">
                  <c:v>580</c:v>
                </c:pt>
                <c:pt idx="2" formatCode="#,##0.00">
                  <c:v>1168</c:v>
                </c:pt>
                <c:pt idx="3" formatCode="#,##0.00">
                  <c:v>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A-4626-900A-721302C75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475856"/>
        <c:axId val="1865839488"/>
      </c:lineChart>
      <c:catAx>
        <c:axId val="210947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39488"/>
        <c:crosses val="autoZero"/>
        <c:auto val="1"/>
        <c:lblAlgn val="ctr"/>
        <c:lblOffset val="100"/>
        <c:noMultiLvlLbl val="0"/>
      </c:catAx>
      <c:valAx>
        <c:axId val="18658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47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autonomía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Full2!$C$6:$C$9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Full2!$D$6:$D$9</c:f>
              <c:numCache>
                <c:formatCode>General</c:formatCode>
                <c:ptCount val="4"/>
                <c:pt idx="0">
                  <c:v>0.33942307692307694</c:v>
                </c:pt>
                <c:pt idx="1">
                  <c:v>0.38791593695271454</c:v>
                </c:pt>
                <c:pt idx="2">
                  <c:v>0.41023339317773788</c:v>
                </c:pt>
                <c:pt idx="3">
                  <c:v>0.44763271162123386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6-4B8E-B7F8-BF8FFB8B6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270368"/>
        <c:axId val="1853410304"/>
      </c:lineChart>
      <c:catAx>
        <c:axId val="174827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10304"/>
        <c:crosses val="autoZero"/>
        <c:auto val="1"/>
        <c:lblAlgn val="ctr"/>
        <c:lblOffset val="100"/>
        <c:noMultiLvlLbl val="0"/>
      </c:catAx>
      <c:valAx>
        <c:axId val="18534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Garantía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2016</c:v>
              </c:pt>
              <c:pt idx="1">
                <c:v>2016</c:v>
              </c:pt>
              <c:pt idx="2">
                <c:v>2018</c:v>
              </c:pt>
              <c:pt idx="3">
                <c:v>2019</c:v>
              </c:pt>
            </c:numLit>
          </c:cat>
          <c:val>
            <c:numRef>
              <c:f>Full2!$D$14:$D$17</c:f>
              <c:numCache>
                <c:formatCode>General</c:formatCode>
                <c:ptCount val="4"/>
                <c:pt idx="0">
                  <c:v>0.95849056603773586</c:v>
                </c:pt>
                <c:pt idx="1">
                  <c:v>0.85316698656429946</c:v>
                </c:pt>
                <c:pt idx="2">
                  <c:v>1.1746905089408528</c:v>
                </c:pt>
                <c:pt idx="3">
                  <c:v>0.89641894493646512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C-40F8-B4C0-2C3EDF07E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926928"/>
        <c:axId val="1853382016"/>
      </c:lineChart>
      <c:catAx>
        <c:axId val="17559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382016"/>
        <c:crosses val="autoZero"/>
        <c:auto val="1"/>
        <c:lblAlgn val="ctr"/>
        <c:lblOffset val="100"/>
        <c:noMultiLvlLbl val="0"/>
      </c:catAx>
      <c:valAx>
        <c:axId val="18533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92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Disponibilidad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</c:numLit>
          </c:cat>
          <c:val>
            <c:numRef>
              <c:f>Full2!$D$21:$D$24</c:f>
              <c:numCache>
                <c:formatCode>General</c:formatCode>
                <c:ptCount val="4"/>
                <c:pt idx="0">
                  <c:v>2.7149321266968326E-2</c:v>
                </c:pt>
                <c:pt idx="1">
                  <c:v>0.24040066777963273</c:v>
                </c:pt>
                <c:pt idx="2">
                  <c:v>0.75555555555555554</c:v>
                </c:pt>
                <c:pt idx="3">
                  <c:v>0.31343283582089554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C-415A-8D4B-4D0CCFAC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73088"/>
        <c:axId val="2115466240"/>
      </c:lineChart>
      <c:catAx>
        <c:axId val="5393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66240"/>
        <c:crosses val="autoZero"/>
        <c:auto val="1"/>
        <c:lblAlgn val="ctr"/>
        <c:lblOffset val="100"/>
        <c:noMultiLvlLbl val="0"/>
      </c:catAx>
      <c:valAx>
        <c:axId val="2115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Calidad de la deuda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</c:numLit>
          </c:cat>
          <c:val>
            <c:numRef>
              <c:f>Full2!$D$28:$D$31</c:f>
              <c:numCache>
                <c:formatCode>General</c:formatCode>
                <c:ptCount val="4"/>
                <c:pt idx="0">
                  <c:v>0.42499999999999999</c:v>
                </c:pt>
                <c:pt idx="1">
                  <c:v>0.52451838879159374</c:v>
                </c:pt>
                <c:pt idx="2">
                  <c:v>0.24236983842010773</c:v>
                </c:pt>
                <c:pt idx="3">
                  <c:v>0.48063127690100432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0-48E3-B599-EA3A3C21B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510336"/>
        <c:axId val="2111363632"/>
      </c:lineChart>
      <c:catAx>
        <c:axId val="5425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63632"/>
        <c:crosses val="autoZero"/>
        <c:auto val="1"/>
        <c:lblAlgn val="ctr"/>
        <c:lblOffset val="100"/>
        <c:noMultiLvlLbl val="0"/>
      </c:catAx>
      <c:valAx>
        <c:axId val="21113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Liquidez</a:t>
            </a:r>
          </a:p>
        </c:rich>
      </c:tx>
      <c:layout>
        <c:manualLayout>
          <c:xMode val="edge"/>
          <c:yMode val="edge"/>
          <c:x val="0.3513471128608923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</c:numLit>
          </c:cat>
          <c:val>
            <c:numRef>
              <c:f>Full2!$D$35:$D$38</c:f>
              <c:numCache>
                <c:formatCode>General</c:formatCode>
                <c:ptCount val="4"/>
                <c:pt idx="0">
                  <c:v>1.7239819004524888</c:v>
                </c:pt>
                <c:pt idx="1">
                  <c:v>1.4841402337228715</c:v>
                </c:pt>
                <c:pt idx="2">
                  <c:v>3.162962962962963</c:v>
                </c:pt>
                <c:pt idx="3">
                  <c:v>1.7257227575982208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9-4DE0-87A1-9F1634062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872944"/>
        <c:axId val="2111349904"/>
      </c:lineChart>
      <c:catAx>
        <c:axId val="21208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49904"/>
        <c:crosses val="autoZero"/>
        <c:auto val="1"/>
        <c:lblAlgn val="ctr"/>
        <c:lblOffset val="100"/>
        <c:noMultiLvlLbl val="0"/>
      </c:catAx>
      <c:valAx>
        <c:axId val="21113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-valenci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Tesorería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</c:numLit>
          </c:cat>
          <c:val>
            <c:numRef>
              <c:f>Full2!$J$6:$J$9</c:f>
              <c:numCache>
                <c:formatCode>General</c:formatCode>
                <c:ptCount val="4"/>
                <c:pt idx="0">
                  <c:v>0.29864253393665158</c:v>
                </c:pt>
                <c:pt idx="1">
                  <c:v>0.73288814691151916</c:v>
                </c:pt>
                <c:pt idx="2">
                  <c:v>2.0518518518518518</c:v>
                </c:pt>
                <c:pt idx="3">
                  <c:v>1.0208955223880598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1-440A-829A-2F08A0BC3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703248"/>
        <c:axId val="1750428256"/>
      </c:lineChart>
      <c:catAx>
        <c:axId val="18547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428256"/>
        <c:crosses val="autoZero"/>
        <c:auto val="1"/>
        <c:lblAlgn val="ctr"/>
        <c:lblOffset val="100"/>
        <c:noMultiLvlLbl val="0"/>
      </c:catAx>
      <c:valAx>
        <c:axId val="17504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10</xdr:row>
      <xdr:rowOff>57150</xdr:rowOff>
    </xdr:from>
    <xdr:to>
      <xdr:col>14</xdr:col>
      <xdr:colOff>728662</xdr:colOff>
      <xdr:row>24</xdr:row>
      <xdr:rowOff>0</xdr:rowOff>
    </xdr:to>
    <xdr:graphicFrame macro="">
      <xdr:nvGraphicFramePr>
        <xdr:cNvPr id="4" name="Gràfic 3">
          <a:extLst>
            <a:ext uri="{FF2B5EF4-FFF2-40B4-BE49-F238E27FC236}">
              <a16:creationId xmlns:a16="http://schemas.microsoft.com/office/drawing/2014/main" id="{9AEEB110-8262-4A2C-94CF-ACEE0FCE1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271462</xdr:colOff>
      <xdr:row>24</xdr:row>
      <xdr:rowOff>9525</xdr:rowOff>
    </xdr:from>
    <xdr:to>
      <xdr:col>17</xdr:col>
      <xdr:colOff>271462</xdr:colOff>
      <xdr:row>38</xdr:row>
      <xdr:rowOff>85725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BF4E5884-B25C-4047-8206-5F454395A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204787</xdr:colOff>
      <xdr:row>7</xdr:row>
      <xdr:rowOff>123825</xdr:rowOff>
    </xdr:from>
    <xdr:to>
      <xdr:col>16</xdr:col>
      <xdr:colOff>204787</xdr:colOff>
      <xdr:row>22</xdr:row>
      <xdr:rowOff>9525</xdr:rowOff>
    </xdr:to>
    <xdr:graphicFrame macro="">
      <xdr:nvGraphicFramePr>
        <xdr:cNvPr id="4" name="Gràfic 3">
          <a:extLst>
            <a:ext uri="{FF2B5EF4-FFF2-40B4-BE49-F238E27FC236}">
              <a16:creationId xmlns:a16="http://schemas.microsoft.com/office/drawing/2014/main" id="{87FF3A25-ED5D-4ED2-8643-A1E4E19B7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576262</xdr:colOff>
      <xdr:row>40</xdr:row>
      <xdr:rowOff>152400</xdr:rowOff>
    </xdr:from>
    <xdr:to>
      <xdr:col>13</xdr:col>
      <xdr:colOff>576262</xdr:colOff>
      <xdr:row>55</xdr:row>
      <xdr:rowOff>38100</xdr:rowOff>
    </xdr:to>
    <xdr:graphicFrame macro="">
      <xdr:nvGraphicFramePr>
        <xdr:cNvPr id="5" name="Gràfic 4">
          <a:extLst>
            <a:ext uri="{FF2B5EF4-FFF2-40B4-BE49-F238E27FC236}">
              <a16:creationId xmlns:a16="http://schemas.microsoft.com/office/drawing/2014/main" id="{5CC2C222-C736-489C-A94F-38A7C566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938212</xdr:colOff>
      <xdr:row>23</xdr:row>
      <xdr:rowOff>142875</xdr:rowOff>
    </xdr:from>
    <xdr:to>
      <xdr:col>10</xdr:col>
      <xdr:colOff>719137</xdr:colOff>
      <xdr:row>38</xdr:row>
      <xdr:rowOff>28575</xdr:rowOff>
    </xdr:to>
    <xdr:graphicFrame macro="">
      <xdr:nvGraphicFramePr>
        <xdr:cNvPr id="6" name="Gràfic 5">
          <a:extLst>
            <a:ext uri="{FF2B5EF4-FFF2-40B4-BE49-F238E27FC236}">
              <a16:creationId xmlns:a16="http://schemas.microsoft.com/office/drawing/2014/main" id="{A069A25E-240A-40E4-B057-B7F7D1B1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452437</xdr:colOff>
      <xdr:row>40</xdr:row>
      <xdr:rowOff>47625</xdr:rowOff>
    </xdr:from>
    <xdr:to>
      <xdr:col>7</xdr:col>
      <xdr:colOff>233362</xdr:colOff>
      <xdr:row>54</xdr:row>
      <xdr:rowOff>123825</xdr:rowOff>
    </xdr:to>
    <xdr:graphicFrame macro="">
      <xdr:nvGraphicFramePr>
        <xdr:cNvPr id="7" name="Gràfic 6">
          <a:extLst>
            <a:ext uri="{FF2B5EF4-FFF2-40B4-BE49-F238E27FC236}">
              <a16:creationId xmlns:a16="http://schemas.microsoft.com/office/drawing/2014/main" id="{147F6A86-99E2-4612-8657-E093CF043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109537</xdr:colOff>
      <xdr:row>41</xdr:row>
      <xdr:rowOff>19050</xdr:rowOff>
    </xdr:from>
    <xdr:to>
      <xdr:col>20</xdr:col>
      <xdr:colOff>109537</xdr:colOff>
      <xdr:row>55</xdr:row>
      <xdr:rowOff>95250</xdr:rowOff>
    </xdr:to>
    <xdr:graphicFrame macro="">
      <xdr:nvGraphicFramePr>
        <xdr:cNvPr id="8" name="Gràfic 7">
          <a:extLst>
            <a:ext uri="{FF2B5EF4-FFF2-40B4-BE49-F238E27FC236}">
              <a16:creationId xmlns:a16="http://schemas.microsoft.com/office/drawing/2014/main" id="{25D87033-39F2-47F2-8C85-3403ED937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19" workbookViewId="0">
      <selection activeCell="B23" sqref="B23"/>
    </sheetView>
  </sheetViews>
  <sheetFormatPr defaultColWidth="11.21875" defaultRowHeight="15" customHeight="1" x14ac:dyDescent="0.2"/>
  <cols>
    <col min="1" max="1" width="28.44140625" customWidth="1"/>
    <col min="2" max="26" width="11" customWidth="1"/>
  </cols>
  <sheetData>
    <row r="1" spans="1:5" ht="15.75" customHeight="1" x14ac:dyDescent="0.25">
      <c r="A1" s="1" t="s">
        <v>0</v>
      </c>
      <c r="B1" s="2" t="s">
        <v>1</v>
      </c>
      <c r="C1" s="3"/>
      <c r="D1" s="3"/>
    </row>
    <row r="2" spans="1:5" ht="15.75" customHeight="1" x14ac:dyDescent="0.25">
      <c r="A2" s="2"/>
      <c r="B2" s="2"/>
      <c r="C2" s="2"/>
      <c r="D2" s="2"/>
      <c r="E2" s="2"/>
    </row>
    <row r="3" spans="1:5" ht="15.75" customHeight="1" x14ac:dyDescent="0.25">
      <c r="A3" s="4"/>
      <c r="B3" s="24" t="s">
        <v>2</v>
      </c>
      <c r="C3" s="25"/>
      <c r="D3" s="25"/>
      <c r="E3" s="26"/>
    </row>
    <row r="4" spans="1:5" ht="15.75" customHeight="1" x14ac:dyDescent="0.25">
      <c r="A4" s="5"/>
      <c r="B4" s="6">
        <v>2016</v>
      </c>
      <c r="C4" s="6">
        <v>2017</v>
      </c>
      <c r="D4" s="6">
        <v>2018</v>
      </c>
      <c r="E4" s="6">
        <v>2019</v>
      </c>
    </row>
    <row r="5" spans="1:5" ht="15.75" customHeight="1" x14ac:dyDescent="0.25">
      <c r="A5" s="7" t="s">
        <v>3</v>
      </c>
      <c r="B5" s="8"/>
      <c r="C5" s="8"/>
      <c r="D5" s="8"/>
      <c r="E5" s="9"/>
    </row>
    <row r="6" spans="1:5" ht="15.75" customHeight="1" x14ac:dyDescent="0.2">
      <c r="A6" s="10" t="s">
        <v>4</v>
      </c>
      <c r="B6" s="11">
        <f t="shared" ref="B6:E6" si="0">SUM(B7:B9)-B10</f>
        <v>556</v>
      </c>
      <c r="C6" s="11">
        <f t="shared" si="0"/>
        <v>506</v>
      </c>
      <c r="D6" s="11">
        <f t="shared" si="0"/>
        <v>520</v>
      </c>
      <c r="E6" s="11">
        <f t="shared" si="0"/>
        <v>460</v>
      </c>
    </row>
    <row r="7" spans="1:5" ht="15.75" customHeight="1" x14ac:dyDescent="0.2">
      <c r="A7" s="12" t="s">
        <v>5</v>
      </c>
      <c r="B7" s="13">
        <v>614</v>
      </c>
      <c r="C7" s="13">
        <v>614</v>
      </c>
      <c r="D7" s="13">
        <v>700</v>
      </c>
      <c r="E7" s="13">
        <v>700</v>
      </c>
    </row>
    <row r="8" spans="1:5" ht="15.75" customHeight="1" x14ac:dyDescent="0.2">
      <c r="A8" s="12" t="s">
        <v>6</v>
      </c>
      <c r="B8" s="13"/>
      <c r="C8" s="13"/>
      <c r="D8" s="13"/>
      <c r="E8" s="13"/>
    </row>
    <row r="9" spans="1:5" ht="15.75" customHeight="1" x14ac:dyDescent="0.2">
      <c r="A9" s="12" t="s">
        <v>7</v>
      </c>
      <c r="B9" s="13">
        <v>42</v>
      </c>
      <c r="C9" s="13">
        <v>42</v>
      </c>
      <c r="D9" s="13">
        <v>20</v>
      </c>
      <c r="E9" s="13">
        <v>20</v>
      </c>
    </row>
    <row r="10" spans="1:5" ht="15.75" customHeight="1" x14ac:dyDescent="0.2">
      <c r="A10" s="12" t="s">
        <v>8</v>
      </c>
      <c r="B10" s="13">
        <v>100</v>
      </c>
      <c r="C10" s="13">
        <v>150</v>
      </c>
      <c r="D10" s="13">
        <v>200</v>
      </c>
      <c r="E10" s="13">
        <v>260</v>
      </c>
    </row>
    <row r="11" spans="1:5" ht="15.75" customHeight="1" x14ac:dyDescent="0.2">
      <c r="A11" s="10" t="s">
        <v>9</v>
      </c>
      <c r="B11" s="11">
        <f t="shared" ref="B11:E11" si="1">B12</f>
        <v>1260</v>
      </c>
      <c r="C11" s="11">
        <f t="shared" si="1"/>
        <v>900</v>
      </c>
      <c r="D11" s="11">
        <f t="shared" si="1"/>
        <v>600</v>
      </c>
      <c r="E11" s="11">
        <f t="shared" si="1"/>
        <v>960</v>
      </c>
    </row>
    <row r="12" spans="1:5" ht="15.75" customHeight="1" x14ac:dyDescent="0.2">
      <c r="A12" s="12" t="s">
        <v>10</v>
      </c>
      <c r="B12" s="13">
        <v>1260</v>
      </c>
      <c r="C12" s="13">
        <v>900</v>
      </c>
      <c r="D12" s="13">
        <v>600</v>
      </c>
      <c r="E12" s="13">
        <v>960</v>
      </c>
    </row>
    <row r="13" spans="1:5" ht="15.75" customHeight="1" x14ac:dyDescent="0.2">
      <c r="A13" s="10" t="s">
        <v>11</v>
      </c>
      <c r="B13" s="11">
        <f t="shared" ref="B13:E13" si="2">SUM(B14:B15)</f>
        <v>240</v>
      </c>
      <c r="C13" s="11">
        <f t="shared" si="2"/>
        <v>590</v>
      </c>
      <c r="D13" s="11">
        <f t="shared" si="2"/>
        <v>700</v>
      </c>
      <c r="E13" s="11">
        <f t="shared" si="2"/>
        <v>948</v>
      </c>
    </row>
    <row r="14" spans="1:5" ht="15.75" customHeight="1" x14ac:dyDescent="0.2">
      <c r="A14" s="12" t="s">
        <v>12</v>
      </c>
      <c r="B14" s="13">
        <v>220</v>
      </c>
      <c r="C14" s="13">
        <v>590</v>
      </c>
      <c r="D14" s="13">
        <v>700</v>
      </c>
      <c r="E14" s="13">
        <v>680</v>
      </c>
    </row>
    <row r="15" spans="1:5" ht="15.75" customHeight="1" x14ac:dyDescent="0.2">
      <c r="A15" s="12" t="s">
        <v>13</v>
      </c>
      <c r="B15" s="13">
        <v>20</v>
      </c>
      <c r="C15" s="13"/>
      <c r="D15" s="13"/>
      <c r="E15" s="13">
        <v>268</v>
      </c>
    </row>
    <row r="16" spans="1:5" ht="15.75" customHeight="1" x14ac:dyDescent="0.2">
      <c r="A16" s="10" t="s">
        <v>14</v>
      </c>
      <c r="B16" s="11">
        <f t="shared" ref="B16:E16" si="3">SUM(B17:B19)</f>
        <v>24</v>
      </c>
      <c r="C16" s="11">
        <f t="shared" si="3"/>
        <v>288</v>
      </c>
      <c r="D16" s="11">
        <f t="shared" si="3"/>
        <v>408</v>
      </c>
      <c r="E16" s="11">
        <f t="shared" si="3"/>
        <v>420</v>
      </c>
    </row>
    <row r="17" spans="1:5" ht="15.75" customHeight="1" x14ac:dyDescent="0.2">
      <c r="A17" s="12" t="s">
        <v>16</v>
      </c>
      <c r="B17" s="13">
        <v>4</v>
      </c>
      <c r="C17" s="13">
        <v>8</v>
      </c>
      <c r="D17" s="13">
        <v>174</v>
      </c>
      <c r="E17" s="13">
        <v>140</v>
      </c>
    </row>
    <row r="18" spans="1:5" ht="15.75" customHeight="1" x14ac:dyDescent="0.2">
      <c r="A18" s="12" t="s">
        <v>17</v>
      </c>
      <c r="B18" s="13">
        <v>20</v>
      </c>
      <c r="C18" s="13">
        <v>280</v>
      </c>
      <c r="D18" s="13">
        <v>120</v>
      </c>
      <c r="E18" s="13">
        <v>280</v>
      </c>
    </row>
    <row r="19" spans="1:5" ht="15.75" customHeight="1" x14ac:dyDescent="0.2">
      <c r="A19" s="12" t="s">
        <v>18</v>
      </c>
      <c r="B19" s="13"/>
      <c r="C19" s="13"/>
      <c r="D19" s="13">
        <v>114</v>
      </c>
      <c r="E19" s="13"/>
    </row>
    <row r="20" spans="1:5" ht="15.75" customHeight="1" x14ac:dyDescent="0.2">
      <c r="A20" s="17" t="s">
        <v>19</v>
      </c>
      <c r="B20" s="11">
        <f t="shared" ref="B20:E20" si="4">B6+B11+B13+B16</f>
        <v>2080</v>
      </c>
      <c r="C20" s="11">
        <f t="shared" si="4"/>
        <v>2284</v>
      </c>
      <c r="D20" s="11">
        <f t="shared" si="4"/>
        <v>2228</v>
      </c>
      <c r="E20" s="11">
        <f t="shared" si="4"/>
        <v>2788</v>
      </c>
    </row>
    <row r="21" spans="1:5" ht="15.75" customHeight="1" x14ac:dyDescent="0.25">
      <c r="A21" s="2"/>
      <c r="B21" s="2"/>
      <c r="C21" s="2"/>
      <c r="D21" s="2"/>
      <c r="E21" s="2"/>
    </row>
    <row r="22" spans="1:5" ht="15.75" customHeight="1" x14ac:dyDescent="0.25">
      <c r="A22" s="17" t="s">
        <v>25</v>
      </c>
      <c r="B22" s="18"/>
      <c r="C22" s="18"/>
      <c r="D22" s="18"/>
      <c r="E22" s="18"/>
    </row>
    <row r="23" spans="1:5" ht="15.75" customHeight="1" x14ac:dyDescent="0.2">
      <c r="A23" s="10" t="s">
        <v>28</v>
      </c>
      <c r="B23" s="11">
        <f t="shared" ref="B23:E23" si="5">SUM(B24:B27)</f>
        <v>706</v>
      </c>
      <c r="C23" s="11">
        <f t="shared" si="5"/>
        <v>886</v>
      </c>
      <c r="D23" s="11">
        <f t="shared" si="5"/>
        <v>914</v>
      </c>
      <c r="E23" s="11">
        <f t="shared" si="5"/>
        <v>1248</v>
      </c>
    </row>
    <row r="24" spans="1:5" ht="15.75" customHeight="1" x14ac:dyDescent="0.2">
      <c r="A24" s="12" t="s">
        <v>29</v>
      </c>
      <c r="B24" s="13">
        <v>460</v>
      </c>
      <c r="C24" s="13">
        <v>460</v>
      </c>
      <c r="D24" s="13">
        <v>460</v>
      </c>
      <c r="E24" s="13">
        <v>460</v>
      </c>
    </row>
    <row r="25" spans="1:5" ht="15.75" customHeight="1" x14ac:dyDescent="0.2">
      <c r="A25" s="12" t="s">
        <v>30</v>
      </c>
      <c r="B25" s="13">
        <v>200</v>
      </c>
      <c r="C25" s="13">
        <v>240</v>
      </c>
      <c r="D25" s="13">
        <v>300</v>
      </c>
      <c r="E25" s="13">
        <v>400</v>
      </c>
    </row>
    <row r="26" spans="1:5" ht="15.75" customHeight="1" x14ac:dyDescent="0.2">
      <c r="A26" s="12" t="s">
        <v>31</v>
      </c>
      <c r="B26" s="13">
        <v>46</v>
      </c>
      <c r="C26" s="13">
        <v>186</v>
      </c>
      <c r="D26" s="13">
        <v>154</v>
      </c>
      <c r="E26" s="13">
        <v>388</v>
      </c>
    </row>
    <row r="27" spans="1:5" ht="15.75" customHeight="1" x14ac:dyDescent="0.2">
      <c r="A27" s="12" t="s">
        <v>32</v>
      </c>
      <c r="B27" s="13"/>
      <c r="C27" s="13"/>
      <c r="D27" s="13"/>
      <c r="E27" s="13"/>
    </row>
    <row r="28" spans="1:5" ht="15.75" customHeight="1" x14ac:dyDescent="0.2">
      <c r="A28" s="10" t="s">
        <v>33</v>
      </c>
      <c r="B28" s="11">
        <f t="shared" ref="B28:E28" si="6">SUM(B29:B30)</f>
        <v>490</v>
      </c>
      <c r="C28" s="11">
        <f t="shared" si="6"/>
        <v>200</v>
      </c>
      <c r="D28" s="11">
        <f t="shared" si="6"/>
        <v>774</v>
      </c>
      <c r="E28" s="11">
        <f t="shared" si="6"/>
        <v>200</v>
      </c>
    </row>
    <row r="29" spans="1:5" ht="15.75" customHeight="1" x14ac:dyDescent="0.2">
      <c r="A29" s="12" t="s">
        <v>34</v>
      </c>
      <c r="B29" s="13">
        <v>390</v>
      </c>
      <c r="C29" s="13">
        <v>200</v>
      </c>
      <c r="D29" s="13">
        <v>660</v>
      </c>
      <c r="E29" s="13">
        <v>200</v>
      </c>
    </row>
    <row r="30" spans="1:5" ht="15.75" customHeight="1" x14ac:dyDescent="0.2">
      <c r="A30" s="12" t="s">
        <v>35</v>
      </c>
      <c r="B30" s="13">
        <v>100</v>
      </c>
      <c r="C30" s="13"/>
      <c r="D30" s="13">
        <v>114</v>
      </c>
      <c r="E30" s="13"/>
    </row>
    <row r="31" spans="1:5" ht="15.75" customHeight="1" x14ac:dyDescent="0.2">
      <c r="A31" s="10" t="s">
        <v>36</v>
      </c>
      <c r="B31" s="11">
        <f t="shared" ref="B31:E31" si="7">SUM(B32:B34)</f>
        <v>884</v>
      </c>
      <c r="C31" s="11">
        <f t="shared" si="7"/>
        <v>1198</v>
      </c>
      <c r="D31" s="11">
        <f t="shared" si="7"/>
        <v>540</v>
      </c>
      <c r="E31" s="11">
        <f t="shared" si="7"/>
        <v>1340</v>
      </c>
    </row>
    <row r="32" spans="1:5" ht="15.75" customHeight="1" x14ac:dyDescent="0.2">
      <c r="A32" s="12" t="s">
        <v>37</v>
      </c>
      <c r="B32" s="13">
        <v>380</v>
      </c>
      <c r="C32" s="13">
        <v>400</v>
      </c>
      <c r="D32" s="13">
        <v>120</v>
      </c>
      <c r="E32" s="13">
        <v>600</v>
      </c>
    </row>
    <row r="33" spans="1:7" ht="15.75" customHeight="1" x14ac:dyDescent="0.2">
      <c r="A33" s="12" t="s">
        <v>38</v>
      </c>
      <c r="B33" s="13">
        <v>386</v>
      </c>
      <c r="C33" s="13">
        <v>680</v>
      </c>
      <c r="D33" s="13">
        <v>400</v>
      </c>
      <c r="E33" s="13">
        <v>700</v>
      </c>
    </row>
    <row r="34" spans="1:7" ht="15.75" customHeight="1" x14ac:dyDescent="0.2">
      <c r="A34" s="12" t="s">
        <v>39</v>
      </c>
      <c r="B34" s="13">
        <v>118</v>
      </c>
      <c r="C34" s="13">
        <v>118</v>
      </c>
      <c r="D34" s="13">
        <v>20</v>
      </c>
      <c r="E34" s="13">
        <v>40</v>
      </c>
    </row>
    <row r="35" spans="1:7" ht="15.75" customHeight="1" x14ac:dyDescent="0.2">
      <c r="A35" s="17" t="s">
        <v>40</v>
      </c>
      <c r="B35" s="11">
        <f t="shared" ref="B35:E35" si="8">B23+B28+B31</f>
        <v>2080</v>
      </c>
      <c r="C35" s="11">
        <f t="shared" si="8"/>
        <v>2284</v>
      </c>
      <c r="D35" s="11">
        <f t="shared" si="8"/>
        <v>2228</v>
      </c>
      <c r="E35" s="11">
        <f t="shared" si="8"/>
        <v>2788</v>
      </c>
    </row>
    <row r="36" spans="1:7" ht="15.75" customHeight="1" x14ac:dyDescent="0.2">
      <c r="A36" s="19"/>
      <c r="B36" s="20" t="str">
        <f t="shared" ref="B36:E36" si="9">IF(B20&lt;&gt;B35,"DESCUADRE POR","")</f>
        <v/>
      </c>
      <c r="C36" s="20" t="str">
        <f t="shared" si="9"/>
        <v/>
      </c>
      <c r="D36" s="20" t="str">
        <f t="shared" si="9"/>
        <v/>
      </c>
      <c r="E36" s="20" t="str">
        <f t="shared" si="9"/>
        <v/>
      </c>
    </row>
    <row r="37" spans="1:7" ht="15.75" customHeight="1" x14ac:dyDescent="0.2">
      <c r="A37" s="19" t="s">
        <v>41</v>
      </c>
      <c r="B37" s="21">
        <f t="shared" ref="B37:E37" si="10">B20-B35</f>
        <v>0</v>
      </c>
      <c r="C37" s="21">
        <f t="shared" si="10"/>
        <v>0</v>
      </c>
      <c r="D37" s="21">
        <f t="shared" si="10"/>
        <v>0</v>
      </c>
      <c r="E37" s="21">
        <f t="shared" si="10"/>
        <v>0</v>
      </c>
    </row>
    <row r="38" spans="1:7" ht="15.75" customHeight="1" x14ac:dyDescent="0.25">
      <c r="A38" s="5"/>
      <c r="B38" s="2"/>
      <c r="C38" s="2"/>
      <c r="D38" s="2"/>
      <c r="E38" s="2"/>
    </row>
    <row r="39" spans="1:7" ht="15.75" customHeight="1" x14ac:dyDescent="0.25">
      <c r="A39" s="17" t="s">
        <v>42</v>
      </c>
      <c r="B39" s="18"/>
      <c r="C39" s="18"/>
      <c r="D39" s="18"/>
      <c r="E39" s="18"/>
    </row>
    <row r="40" spans="1:7" ht="15.75" customHeight="1" x14ac:dyDescent="0.2">
      <c r="A40" s="10" t="s">
        <v>43</v>
      </c>
      <c r="B40" s="11">
        <f t="shared" ref="B40:E40" si="11">SUM(B41:B42)</f>
        <v>2283</v>
      </c>
      <c r="C40" s="11">
        <f t="shared" si="11"/>
        <v>2393</v>
      </c>
      <c r="D40" s="11">
        <f t="shared" si="11"/>
        <v>2577</v>
      </c>
      <c r="E40" s="11">
        <f t="shared" si="11"/>
        <v>2894</v>
      </c>
      <c r="G40" s="11"/>
    </row>
    <row r="41" spans="1:7" ht="15.75" customHeight="1" x14ac:dyDescent="0.2">
      <c r="A41" s="12" t="s">
        <v>44</v>
      </c>
      <c r="B41" s="13">
        <v>2260</v>
      </c>
      <c r="C41" s="13">
        <v>2300</v>
      </c>
      <c r="D41" s="13">
        <v>2500</v>
      </c>
      <c r="E41" s="13">
        <v>2800</v>
      </c>
    </row>
    <row r="42" spans="1:7" ht="15.75" customHeight="1" x14ac:dyDescent="0.2">
      <c r="A42" s="12" t="s">
        <v>45</v>
      </c>
      <c r="B42" s="13">
        <v>23</v>
      </c>
      <c r="C42" s="13">
        <v>93</v>
      </c>
      <c r="D42" s="13">
        <v>77</v>
      </c>
      <c r="E42" s="13">
        <v>94</v>
      </c>
    </row>
    <row r="43" spans="1:7" ht="15.75" customHeight="1" x14ac:dyDescent="0.2">
      <c r="A43" s="10" t="s">
        <v>46</v>
      </c>
      <c r="B43" s="11">
        <f t="shared" ref="B43:E43" si="12">SUM(B44:B45)</f>
        <v>1600</v>
      </c>
      <c r="C43" s="11">
        <f t="shared" si="12"/>
        <v>1560</v>
      </c>
      <c r="D43" s="11">
        <f t="shared" si="12"/>
        <v>1700</v>
      </c>
      <c r="E43" s="11">
        <f t="shared" si="12"/>
        <v>1730</v>
      </c>
    </row>
    <row r="44" spans="1:7" ht="15.75" customHeight="1" x14ac:dyDescent="0.2">
      <c r="A44" s="12" t="s">
        <v>47</v>
      </c>
      <c r="B44" s="13">
        <v>1600</v>
      </c>
      <c r="C44" s="13">
        <v>1560</v>
      </c>
      <c r="D44" s="13">
        <v>1700</v>
      </c>
      <c r="E44" s="13">
        <v>1730</v>
      </c>
    </row>
    <row r="45" spans="1:7" ht="15.75" customHeight="1" x14ac:dyDescent="0.2">
      <c r="A45" s="12" t="s">
        <v>48</v>
      </c>
      <c r="B45" s="13"/>
      <c r="C45" s="13"/>
      <c r="D45" s="13"/>
      <c r="E45" s="13"/>
    </row>
    <row r="46" spans="1:7" ht="15.75" customHeight="1" x14ac:dyDescent="0.2">
      <c r="A46" s="10" t="s">
        <v>49</v>
      </c>
      <c r="B46" s="11">
        <f t="shared" ref="B46:E46" si="13">B40-B43</f>
        <v>683</v>
      </c>
      <c r="C46" s="11">
        <f t="shared" si="13"/>
        <v>833</v>
      </c>
      <c r="D46" s="11">
        <f t="shared" si="13"/>
        <v>877</v>
      </c>
      <c r="E46" s="11">
        <f t="shared" si="13"/>
        <v>1164</v>
      </c>
    </row>
    <row r="47" spans="1:7" ht="15.75" customHeight="1" x14ac:dyDescent="0.2">
      <c r="A47" s="10" t="s">
        <v>50</v>
      </c>
      <c r="B47" s="11">
        <f t="shared" ref="B47:E47" si="14">SUM(B48:B52)</f>
        <v>563</v>
      </c>
      <c r="C47" s="11">
        <f t="shared" si="14"/>
        <v>546</v>
      </c>
      <c r="D47" s="11">
        <f t="shared" si="14"/>
        <v>655</v>
      </c>
      <c r="E47" s="11">
        <f t="shared" si="14"/>
        <v>715</v>
      </c>
    </row>
    <row r="48" spans="1:7" ht="15.75" customHeight="1" x14ac:dyDescent="0.2">
      <c r="A48" s="12" t="s">
        <v>51</v>
      </c>
      <c r="B48" s="13">
        <v>204</v>
      </c>
      <c r="C48" s="13">
        <v>220</v>
      </c>
      <c r="D48" s="13">
        <v>230</v>
      </c>
      <c r="E48" s="13">
        <v>225</v>
      </c>
    </row>
    <row r="49" spans="1:5" ht="15.75" customHeight="1" x14ac:dyDescent="0.2">
      <c r="A49" s="12" t="s">
        <v>52</v>
      </c>
      <c r="B49" s="13"/>
      <c r="C49" s="13"/>
      <c r="D49" s="13">
        <v>110</v>
      </c>
      <c r="E49" s="13">
        <v>60</v>
      </c>
    </row>
    <row r="50" spans="1:5" ht="15.75" customHeight="1" x14ac:dyDescent="0.2">
      <c r="A50" s="12" t="s">
        <v>53</v>
      </c>
      <c r="B50" s="13">
        <v>333</v>
      </c>
      <c r="C50" s="13">
        <v>300</v>
      </c>
      <c r="D50" s="13">
        <v>290</v>
      </c>
      <c r="E50" s="13">
        <v>400</v>
      </c>
    </row>
    <row r="51" spans="1:5" ht="15.75" customHeight="1" x14ac:dyDescent="0.2">
      <c r="A51" s="12" t="s">
        <v>54</v>
      </c>
      <c r="B51" s="13">
        <v>1</v>
      </c>
      <c r="C51" s="13">
        <v>1</v>
      </c>
      <c r="D51" s="13"/>
      <c r="E51" s="13"/>
    </row>
    <row r="52" spans="1:5" ht="15.75" customHeight="1" x14ac:dyDescent="0.2">
      <c r="A52" s="12" t="s">
        <v>55</v>
      </c>
      <c r="B52" s="13">
        <v>25</v>
      </c>
      <c r="C52" s="13">
        <v>25</v>
      </c>
      <c r="D52" s="13">
        <v>25</v>
      </c>
      <c r="E52" s="13">
        <v>30</v>
      </c>
    </row>
    <row r="53" spans="1:5" ht="15.75" customHeight="1" x14ac:dyDescent="0.2">
      <c r="A53" s="10" t="s">
        <v>56</v>
      </c>
      <c r="B53" s="11">
        <f t="shared" ref="B53:E53" si="15">B40-B43-B47</f>
        <v>120</v>
      </c>
      <c r="C53" s="11">
        <f t="shared" si="15"/>
        <v>287</v>
      </c>
      <c r="D53" s="11">
        <f t="shared" si="15"/>
        <v>222</v>
      </c>
      <c r="E53" s="11">
        <f t="shared" si="15"/>
        <v>449</v>
      </c>
    </row>
    <row r="54" spans="1:5" ht="15.75" customHeight="1" x14ac:dyDescent="0.2">
      <c r="A54" s="12" t="s">
        <v>57</v>
      </c>
      <c r="B54" s="13">
        <v>65</v>
      </c>
      <c r="C54" s="13">
        <v>70</v>
      </c>
      <c r="D54" s="13">
        <v>40</v>
      </c>
      <c r="E54" s="13">
        <v>33</v>
      </c>
    </row>
    <row r="55" spans="1:5" ht="15.75" customHeight="1" x14ac:dyDescent="0.2">
      <c r="A55" s="10" t="s">
        <v>58</v>
      </c>
      <c r="B55" s="11">
        <f t="shared" ref="B55:E55" si="16">B53-B54</f>
        <v>55</v>
      </c>
      <c r="C55" s="11">
        <f t="shared" si="16"/>
        <v>217</v>
      </c>
      <c r="D55" s="11">
        <f t="shared" si="16"/>
        <v>182</v>
      </c>
      <c r="E55" s="11">
        <f t="shared" si="16"/>
        <v>416</v>
      </c>
    </row>
    <row r="56" spans="1:5" ht="15.75" customHeight="1" x14ac:dyDescent="0.2">
      <c r="A56" s="12" t="s">
        <v>59</v>
      </c>
      <c r="B56" s="13">
        <v>9</v>
      </c>
      <c r="C56" s="13">
        <v>30</v>
      </c>
      <c r="D56" s="13">
        <v>28</v>
      </c>
      <c r="E56" s="13">
        <v>28</v>
      </c>
    </row>
    <row r="57" spans="1:5" ht="15.75" customHeight="1" x14ac:dyDescent="0.2">
      <c r="A57" s="10" t="s">
        <v>60</v>
      </c>
      <c r="B57" s="11">
        <f t="shared" ref="B57:E57" si="17">B55-B56</f>
        <v>46</v>
      </c>
      <c r="C57" s="11">
        <f t="shared" si="17"/>
        <v>187</v>
      </c>
      <c r="D57" s="11">
        <f t="shared" si="17"/>
        <v>154</v>
      </c>
      <c r="E57" s="11">
        <f t="shared" si="17"/>
        <v>388</v>
      </c>
    </row>
    <row r="58" spans="1:5" ht="15.75" customHeight="1" x14ac:dyDescent="0.2">
      <c r="A58" s="12" t="s">
        <v>61</v>
      </c>
      <c r="B58" s="13"/>
      <c r="C58" s="13">
        <v>1</v>
      </c>
      <c r="D58" s="13"/>
      <c r="E58" s="13"/>
    </row>
    <row r="59" spans="1:5" ht="15.75" customHeight="1" x14ac:dyDescent="0.2">
      <c r="A59" s="10" t="s">
        <v>62</v>
      </c>
      <c r="B59" s="11">
        <f t="shared" ref="B59:E59" si="18">B57-B58</f>
        <v>46</v>
      </c>
      <c r="C59" s="11">
        <f t="shared" si="18"/>
        <v>186</v>
      </c>
      <c r="D59" s="11">
        <f t="shared" si="18"/>
        <v>154</v>
      </c>
      <c r="E59" s="11">
        <f t="shared" si="18"/>
        <v>388</v>
      </c>
    </row>
    <row r="60" spans="1:5" ht="15.75" customHeight="1" x14ac:dyDescent="0.2"/>
    <row r="61" spans="1:5" ht="15.75" customHeight="1" x14ac:dyDescent="0.2"/>
    <row r="62" spans="1:5" ht="15.75" customHeight="1" x14ac:dyDescent="0.2"/>
    <row r="63" spans="1:5" ht="15.75" customHeight="1" x14ac:dyDescent="0.2"/>
    <row r="64" spans="1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E3"/>
  </mergeCells>
  <conditionalFormatting sqref="B37:E37">
    <cfRule type="cellIs" dxfId="0" priority="1" stopIfTrue="1" operator="notEqual">
      <formula>0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workbookViewId="0">
      <selection activeCell="D20" sqref="D20"/>
    </sheetView>
  </sheetViews>
  <sheetFormatPr defaultColWidth="11.21875" defaultRowHeight="15" customHeight="1" x14ac:dyDescent="0.2"/>
  <cols>
    <col min="1" max="1" width="8.5546875" customWidth="1"/>
    <col min="2" max="2" width="18.88671875" customWidth="1"/>
    <col min="3" max="3" width="10.77734375" customWidth="1"/>
    <col min="4" max="26" width="8.5546875" customWidth="1"/>
  </cols>
  <sheetData>
    <row r="1" spans="2:6" ht="15.75" customHeight="1" x14ac:dyDescent="0.2"/>
    <row r="2" spans="2:6" ht="15.75" customHeight="1" x14ac:dyDescent="0.2"/>
    <row r="3" spans="2:6" ht="15.75" customHeight="1" x14ac:dyDescent="0.2"/>
    <row r="4" spans="2:6" ht="15.75" customHeight="1" x14ac:dyDescent="0.25">
      <c r="C4" s="14">
        <v>2016</v>
      </c>
      <c r="D4" s="14">
        <v>2017</v>
      </c>
      <c r="E4" s="14">
        <v>2018</v>
      </c>
      <c r="F4" s="14">
        <v>2019</v>
      </c>
    </row>
    <row r="5" spans="2:6" ht="15.75" customHeight="1" x14ac:dyDescent="0.25">
      <c r="B5" s="14" t="s">
        <v>15</v>
      </c>
      <c r="C5" s="15">
        <v>2080</v>
      </c>
      <c r="D5" s="16">
        <v>2284</v>
      </c>
      <c r="E5" s="16">
        <v>2228</v>
      </c>
      <c r="F5" s="16">
        <v>2788</v>
      </c>
    </row>
    <row r="6" spans="2:6" ht="15.75" customHeight="1" x14ac:dyDescent="0.25">
      <c r="B6" s="14" t="s">
        <v>20</v>
      </c>
      <c r="C6" s="15">
        <v>556</v>
      </c>
      <c r="D6" s="15">
        <v>506</v>
      </c>
      <c r="E6" s="15">
        <v>520</v>
      </c>
      <c r="F6" s="15">
        <v>460</v>
      </c>
    </row>
    <row r="7" spans="2:6" ht="15.75" customHeight="1" x14ac:dyDescent="0.25">
      <c r="B7" s="14" t="s">
        <v>21</v>
      </c>
      <c r="C7" s="15">
        <f t="shared" ref="C7:F7" si="0">C5-C6</f>
        <v>1524</v>
      </c>
      <c r="D7" s="15">
        <f t="shared" si="0"/>
        <v>1778</v>
      </c>
      <c r="E7" s="16">
        <f t="shared" si="0"/>
        <v>1708</v>
      </c>
      <c r="F7" s="16">
        <f t="shared" si="0"/>
        <v>2328</v>
      </c>
    </row>
    <row r="8" spans="2:6" ht="15.75" customHeight="1" x14ac:dyDescent="0.2"/>
    <row r="9" spans="2:6" ht="15.75" customHeight="1" x14ac:dyDescent="0.2"/>
    <row r="10" spans="2:6" ht="15.75" customHeight="1" x14ac:dyDescent="0.2"/>
    <row r="11" spans="2:6" ht="15.75" customHeight="1" x14ac:dyDescent="0.25">
      <c r="B11" s="14" t="s">
        <v>22</v>
      </c>
      <c r="C11" s="15">
        <v>2080</v>
      </c>
      <c r="D11" s="16">
        <v>2284</v>
      </c>
      <c r="E11" s="16">
        <v>2228</v>
      </c>
      <c r="F11" s="16">
        <v>2788</v>
      </c>
    </row>
    <row r="12" spans="2:6" ht="15.75" customHeight="1" x14ac:dyDescent="0.25">
      <c r="B12" s="14" t="s">
        <v>23</v>
      </c>
      <c r="C12" s="15">
        <v>490</v>
      </c>
      <c r="D12" s="15">
        <v>200</v>
      </c>
      <c r="E12" s="15">
        <v>774</v>
      </c>
      <c r="F12" s="15">
        <v>200</v>
      </c>
    </row>
    <row r="13" spans="2:6" ht="15.75" customHeight="1" x14ac:dyDescent="0.25">
      <c r="B13" s="14" t="s">
        <v>24</v>
      </c>
      <c r="C13" s="15">
        <v>706</v>
      </c>
      <c r="D13" s="15">
        <v>886</v>
      </c>
      <c r="E13" s="15">
        <v>914</v>
      </c>
      <c r="F13" s="15">
        <v>1248</v>
      </c>
    </row>
    <row r="14" spans="2:6" ht="15.75" customHeight="1" x14ac:dyDescent="0.25">
      <c r="B14" s="14" t="s">
        <v>26</v>
      </c>
      <c r="C14" s="15">
        <v>884</v>
      </c>
      <c r="D14" s="15">
        <v>1198</v>
      </c>
      <c r="E14" s="15">
        <v>540</v>
      </c>
      <c r="F14" s="15">
        <v>1349</v>
      </c>
    </row>
    <row r="15" spans="2:6" ht="15.75" customHeight="1" x14ac:dyDescent="0.2"/>
    <row r="16" spans="2:6" ht="15.75" customHeight="1" x14ac:dyDescent="0.25">
      <c r="B16" s="14" t="s">
        <v>27</v>
      </c>
      <c r="C16" s="15">
        <f t="shared" ref="C16:F16" si="1">C7-C14</f>
        <v>640</v>
      </c>
      <c r="D16" s="15">
        <f t="shared" si="1"/>
        <v>580</v>
      </c>
      <c r="E16" s="16">
        <f t="shared" si="1"/>
        <v>1168</v>
      </c>
      <c r="F16" s="16">
        <f t="shared" si="1"/>
        <v>979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4CCC-E22A-43EB-9721-A35417D2A831}">
  <dimension ref="C5:J38"/>
  <sheetViews>
    <sheetView topLeftCell="A34" workbookViewId="0">
      <selection activeCell="H13" sqref="H13"/>
    </sheetView>
  </sheetViews>
  <sheetFormatPr defaultRowHeight="15" x14ac:dyDescent="0.2"/>
  <cols>
    <col min="5" max="5" width="11.44140625" customWidth="1"/>
  </cols>
  <sheetData>
    <row r="5" spans="3:10" x14ac:dyDescent="0.2">
      <c r="C5" s="22" t="s">
        <v>63</v>
      </c>
      <c r="D5" s="22" t="s">
        <v>64</v>
      </c>
      <c r="I5" s="22" t="s">
        <v>66</v>
      </c>
      <c r="J5" s="22" t="s">
        <v>70</v>
      </c>
    </row>
    <row r="6" spans="3:10" x14ac:dyDescent="0.2">
      <c r="C6">
        <v>2016</v>
      </c>
      <c r="D6">
        <f>(Hoja1!B23/Hoja1!B35)</f>
        <v>0.33942307692307694</v>
      </c>
      <c r="I6">
        <v>2016</v>
      </c>
      <c r="J6">
        <f>((Hoja1!B16+Hoja1!B13)/Hoja1!B31)</f>
        <v>0.29864253393665158</v>
      </c>
    </row>
    <row r="7" spans="3:10" x14ac:dyDescent="0.2">
      <c r="C7">
        <v>2017</v>
      </c>
      <c r="D7">
        <f>(Hoja1!C23/Hoja1!C35)</f>
        <v>0.38791593695271454</v>
      </c>
      <c r="I7">
        <v>2017</v>
      </c>
      <c r="J7">
        <f>((Hoja1!C16+Hoja1!C13)/Hoja1!C31)</f>
        <v>0.73288814691151916</v>
      </c>
    </row>
    <row r="8" spans="3:10" x14ac:dyDescent="0.2">
      <c r="C8">
        <v>2018</v>
      </c>
      <c r="D8">
        <f>(Hoja1!D23/Hoja1!D35)</f>
        <v>0.41023339317773788</v>
      </c>
      <c r="I8">
        <v>2018</v>
      </c>
      <c r="J8">
        <f>((Hoja1!D16+Hoja1!D13)/Hoja1!D31)</f>
        <v>2.0518518518518518</v>
      </c>
    </row>
    <row r="9" spans="3:10" x14ac:dyDescent="0.2">
      <c r="C9">
        <v>2019</v>
      </c>
      <c r="D9">
        <f>(Hoja1!E23/Hoja1!E35)</f>
        <v>0.44763271162123386</v>
      </c>
      <c r="I9">
        <v>2019</v>
      </c>
      <c r="J9">
        <f>((Hoja1!E16+Hoja1!E13)/Hoja1!E31)</f>
        <v>1.0208955223880598</v>
      </c>
    </row>
    <row r="13" spans="3:10" x14ac:dyDescent="0.2">
      <c r="C13" s="22" t="s">
        <v>63</v>
      </c>
      <c r="D13" s="22" t="s">
        <v>65</v>
      </c>
    </row>
    <row r="14" spans="3:10" x14ac:dyDescent="0.2">
      <c r="C14">
        <v>2016</v>
      </c>
      <c r="D14">
        <f>Full1!C7/(Full1!C13+Full1!C14)</f>
        <v>0.95849056603773586</v>
      </c>
    </row>
    <row r="15" spans="3:10" x14ac:dyDescent="0.2">
      <c r="C15">
        <v>2017</v>
      </c>
      <c r="D15">
        <f>Full1!D7/(Full1!D13+Full1!D14)</f>
        <v>0.85316698656429946</v>
      </c>
    </row>
    <row r="16" spans="3:10" x14ac:dyDescent="0.2">
      <c r="C16">
        <v>2018</v>
      </c>
      <c r="D16">
        <f>Full1!E7/(Full1!E13+Full1!E14)</f>
        <v>1.1746905089408528</v>
      </c>
    </row>
    <row r="17" spans="3:4" x14ac:dyDescent="0.2">
      <c r="C17">
        <v>2019</v>
      </c>
      <c r="D17">
        <f>Full1!F7/(Full1!F13+Full1!F14)</f>
        <v>0.89641894493646512</v>
      </c>
    </row>
    <row r="20" spans="3:4" x14ac:dyDescent="0.2">
      <c r="C20" s="22" t="s">
        <v>66</v>
      </c>
      <c r="D20" s="22" t="s">
        <v>67</v>
      </c>
    </row>
    <row r="21" spans="3:4" x14ac:dyDescent="0.2">
      <c r="C21">
        <v>2016</v>
      </c>
      <c r="D21">
        <f>(Hoja1!B16/Hoja1!B31)</f>
        <v>2.7149321266968326E-2</v>
      </c>
    </row>
    <row r="22" spans="3:4" x14ac:dyDescent="0.2">
      <c r="C22">
        <v>2017</v>
      </c>
      <c r="D22">
        <f>(Hoja1!C16/Hoja1!C31)</f>
        <v>0.24040066777963273</v>
      </c>
    </row>
    <row r="23" spans="3:4" x14ac:dyDescent="0.2">
      <c r="C23">
        <v>2018</v>
      </c>
      <c r="D23">
        <f>(Hoja1!D16/Hoja1!D31)</f>
        <v>0.75555555555555554</v>
      </c>
    </row>
    <row r="24" spans="3:4" x14ac:dyDescent="0.2">
      <c r="C24">
        <v>2019</v>
      </c>
      <c r="D24">
        <f>(Hoja1!E16/Hoja1!E31)</f>
        <v>0.31343283582089554</v>
      </c>
    </row>
    <row r="27" spans="3:4" x14ac:dyDescent="0.2">
      <c r="C27" s="22" t="s">
        <v>66</v>
      </c>
      <c r="D27" s="22" t="s">
        <v>68</v>
      </c>
    </row>
    <row r="28" spans="3:4" x14ac:dyDescent="0.2">
      <c r="C28">
        <v>2016</v>
      </c>
      <c r="D28">
        <f>Hoja1!B31/Hoja1!B35</f>
        <v>0.42499999999999999</v>
      </c>
    </row>
    <row r="29" spans="3:4" x14ac:dyDescent="0.2">
      <c r="C29">
        <v>2017</v>
      </c>
      <c r="D29">
        <f>Hoja1!C31/Hoja1!C35</f>
        <v>0.52451838879159374</v>
      </c>
    </row>
    <row r="30" spans="3:4" x14ac:dyDescent="0.2">
      <c r="C30">
        <v>2018</v>
      </c>
      <c r="D30">
        <f>Hoja1!D31/Hoja1!D35</f>
        <v>0.24236983842010773</v>
      </c>
    </row>
    <row r="31" spans="3:4" x14ac:dyDescent="0.2">
      <c r="C31">
        <v>2019</v>
      </c>
      <c r="D31">
        <f>Hoja1!E31/Hoja1!E35</f>
        <v>0.48063127690100432</v>
      </c>
    </row>
    <row r="34" spans="3:4" x14ac:dyDescent="0.2">
      <c r="C34" s="22" t="s">
        <v>66</v>
      </c>
      <c r="D34" s="22" t="s">
        <v>69</v>
      </c>
    </row>
    <row r="35" spans="3:4" x14ac:dyDescent="0.2">
      <c r="C35">
        <v>2016</v>
      </c>
      <c r="D35">
        <f>Full1!C7/Full1!C14</f>
        <v>1.7239819004524888</v>
      </c>
    </row>
    <row r="36" spans="3:4" x14ac:dyDescent="0.2">
      <c r="C36">
        <v>2017</v>
      </c>
      <c r="D36">
        <f>Full1!D7/Full1!D14</f>
        <v>1.4841402337228715</v>
      </c>
    </row>
    <row r="37" spans="3:4" x14ac:dyDescent="0.2">
      <c r="C37">
        <v>2018</v>
      </c>
      <c r="D37">
        <f>Full1!E7/Full1!E14</f>
        <v>3.162962962962963</v>
      </c>
    </row>
    <row r="38" spans="3:4" x14ac:dyDescent="0.2">
      <c r="C38">
        <v>2019</v>
      </c>
      <c r="D38">
        <f>Full1!F7/Full1!F14</f>
        <v>1.7257227575982208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1E90C-5821-4243-AFF5-556771FAB544}">
  <dimension ref="B6:J19"/>
  <sheetViews>
    <sheetView tabSelected="1" workbookViewId="0">
      <selection activeCell="L26" sqref="L26"/>
    </sheetView>
  </sheetViews>
  <sheetFormatPr defaultRowHeight="15" x14ac:dyDescent="0.2"/>
  <cols>
    <col min="3" max="3" width="22" customWidth="1"/>
    <col min="6" max="6" width="11.21875" customWidth="1"/>
    <col min="10" max="10" width="13.44140625" customWidth="1"/>
  </cols>
  <sheetData>
    <row r="6" spans="2:10" x14ac:dyDescent="0.2">
      <c r="B6" s="22" t="s">
        <v>63</v>
      </c>
      <c r="C6" s="22" t="s">
        <v>71</v>
      </c>
      <c r="E6" s="22" t="s">
        <v>63</v>
      </c>
      <c r="F6" s="22" t="s">
        <v>72</v>
      </c>
      <c r="I6" s="22" t="s">
        <v>63</v>
      </c>
      <c r="J6" s="22" t="s">
        <v>73</v>
      </c>
    </row>
    <row r="7" spans="2:10" x14ac:dyDescent="0.2">
      <c r="B7">
        <v>2016</v>
      </c>
      <c r="C7" s="23">
        <f>Hoja1!B53/Hoja1!B35</f>
        <v>5.7692307692307696E-2</v>
      </c>
      <c r="E7">
        <v>2016</v>
      </c>
      <c r="F7" s="27">
        <f>Hoja1!B53/Hoja1!B41</f>
        <v>5.3097345132743362E-2</v>
      </c>
      <c r="I7">
        <v>2016</v>
      </c>
      <c r="J7" s="27">
        <f>Hoja1!B59/Hoja1!B41</f>
        <v>2.0353982300884955E-2</v>
      </c>
    </row>
    <row r="8" spans="2:10" x14ac:dyDescent="0.2">
      <c r="B8">
        <v>2017</v>
      </c>
      <c r="C8" s="23">
        <f>Hoja1!C53/Hoja1!C35</f>
        <v>0.12565674255691769</v>
      </c>
      <c r="E8">
        <v>2017</v>
      </c>
      <c r="F8" s="27">
        <f>Hoja1!C53/Hoja1!C41</f>
        <v>0.12478260869565218</v>
      </c>
      <c r="I8">
        <v>2017</v>
      </c>
      <c r="J8" s="27">
        <f>Hoja1!C59/Hoja1!C41</f>
        <v>8.0869565217391304E-2</v>
      </c>
    </row>
    <row r="9" spans="2:10" x14ac:dyDescent="0.2">
      <c r="B9">
        <v>2018</v>
      </c>
      <c r="C9" s="23">
        <f>Hoja1!D53/Hoja1!D35</f>
        <v>9.9640933572710949E-2</v>
      </c>
      <c r="E9">
        <v>2018</v>
      </c>
      <c r="F9" s="27">
        <f>Hoja1!D53/Hoja1!D41</f>
        <v>8.8800000000000004E-2</v>
      </c>
      <c r="I9">
        <v>2018</v>
      </c>
      <c r="J9" s="27">
        <f>Hoja1!D59/Hoja1!D41</f>
        <v>6.1600000000000002E-2</v>
      </c>
    </row>
    <row r="10" spans="2:10" x14ac:dyDescent="0.2">
      <c r="B10">
        <v>2019</v>
      </c>
      <c r="C10" s="23">
        <f>Hoja1!E53/Hoja1!E35</f>
        <v>0.16104734576757532</v>
      </c>
      <c r="E10">
        <v>2019</v>
      </c>
      <c r="F10" s="27">
        <f>Hoja1!E53/Hoja1!E41</f>
        <v>0.16035714285714286</v>
      </c>
      <c r="I10">
        <v>2019</v>
      </c>
      <c r="J10" s="27">
        <f>Hoja1!E59/Hoja1!E41</f>
        <v>0.13857142857142857</v>
      </c>
    </row>
    <row r="15" spans="2:10" x14ac:dyDescent="0.2">
      <c r="B15" s="22" t="s">
        <v>63</v>
      </c>
      <c r="C15" s="22" t="s">
        <v>74</v>
      </c>
      <c r="E15" s="22" t="s">
        <v>63</v>
      </c>
      <c r="F15" s="22" t="s">
        <v>75</v>
      </c>
      <c r="I15" s="22" t="s">
        <v>66</v>
      </c>
      <c r="J15" s="22" t="s">
        <v>76</v>
      </c>
    </row>
    <row r="16" spans="2:10" x14ac:dyDescent="0.2">
      <c r="B16">
        <v>2016</v>
      </c>
      <c r="C16" s="27">
        <f>Hoja1!B59/Hoja1!B23</f>
        <v>6.5155807365439092E-2</v>
      </c>
      <c r="E16">
        <v>2016</v>
      </c>
      <c r="F16" s="28">
        <f>Hoja1!B41/Hoja1!B20</f>
        <v>1.0865384615384615</v>
      </c>
      <c r="I16">
        <v>2016</v>
      </c>
      <c r="J16">
        <f>Hoja1!B20/Hoja1!B23</f>
        <v>2.9461756373937678</v>
      </c>
    </row>
    <row r="17" spans="2:10" x14ac:dyDescent="0.2">
      <c r="B17">
        <v>2017</v>
      </c>
      <c r="C17" s="27">
        <f>Hoja1!C59/Hoja1!C23</f>
        <v>0.20993227990970656</v>
      </c>
      <c r="E17">
        <v>2017</v>
      </c>
      <c r="F17" s="28">
        <f>Hoja1!C41/Hoja1!C20</f>
        <v>1.0070052539404553</v>
      </c>
      <c r="I17">
        <v>2017</v>
      </c>
      <c r="J17">
        <f>Hoja1!C20/Hoja1!C23</f>
        <v>2.5778781038374716</v>
      </c>
    </row>
    <row r="18" spans="2:10" x14ac:dyDescent="0.2">
      <c r="B18">
        <v>2018</v>
      </c>
      <c r="C18" s="27">
        <f>Hoja1!D59/Hoja1!D23</f>
        <v>0.16849015317286653</v>
      </c>
      <c r="E18">
        <v>2018</v>
      </c>
      <c r="F18" s="28">
        <f>Hoja1!D41/Hoja1!D20</f>
        <v>1.1220825852782765</v>
      </c>
      <c r="I18">
        <v>2018</v>
      </c>
      <c r="J18">
        <f>Hoja1!D20/Hoja1!D23</f>
        <v>2.437636761487965</v>
      </c>
    </row>
    <row r="19" spans="2:10" x14ac:dyDescent="0.2">
      <c r="B19">
        <v>2019</v>
      </c>
      <c r="C19" s="27">
        <f>Hoja1!E59/Hoja1!E23</f>
        <v>0.3108974358974359</v>
      </c>
      <c r="E19">
        <v>2019</v>
      </c>
      <c r="F19" s="28">
        <f>Hoja1!E41/Hoja1!E20</f>
        <v>1.0043041606886658</v>
      </c>
      <c r="I19">
        <v>2019</v>
      </c>
      <c r="J19">
        <f>Hoja1!E20/Hoja1!E23</f>
        <v>2.233974358974359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Hoja1</vt:lpstr>
      <vt:lpstr>Full1</vt:lpstr>
      <vt:lpstr>Full2</vt:lpstr>
      <vt:lpstr>Full3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EPS</cp:lastModifiedBy>
  <dcterms:created xsi:type="dcterms:W3CDTF">2017-11-07T17:32:59Z</dcterms:created>
  <dcterms:modified xsi:type="dcterms:W3CDTF">2019-12-05T13:42:40Z</dcterms:modified>
</cp:coreProperties>
</file>