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20" windowWidth="15690" windowHeight="12615" tabRatio="900" activeTab="1"/>
  </bookViews>
  <sheets>
    <sheet name="GIORB-stacionarne" sheetId="28" r:id="rId1"/>
    <sheet name="tab 1" sheetId="43" r:id="rId2"/>
    <sheet name="tab 2" sheetId="2" r:id="rId3"/>
    <sheet name="tab 3.1 " sheetId="3" r:id="rId4"/>
    <sheet name="tab 3.2" sheetId="4" r:id="rId5"/>
    <sheet name="tab 3.3" sheetId="5" r:id="rId6"/>
    <sheet name="tab 4" sheetId="38" r:id="rId7"/>
    <sheet name="tab 5.1" sheetId="6" r:id="rId8"/>
    <sheet name="5.2" sheetId="41" r:id="rId9"/>
    <sheet name="tab 5.3" sheetId="7" r:id="rId10"/>
    <sheet name="tab 6.1" sheetId="8" r:id="rId11"/>
    <sheet name="tab 6.2" sheetId="42" r:id="rId12"/>
    <sheet name="6.3" sheetId="9" r:id="rId13"/>
    <sheet name="tab 7" sheetId="10" r:id="rId14"/>
    <sheet name="tab 8" sheetId="39" r:id="rId15"/>
    <sheet name="tab 9" sheetId="12" r:id="rId16"/>
    <sheet name="tab 10" sheetId="11" r:id="rId17"/>
    <sheet name="tab 11" sheetId="13" r:id="rId18"/>
    <sheet name="tab 12" sheetId="40" r:id="rId19"/>
    <sheet name="tab 13" sheetId="14" r:id="rId20"/>
    <sheet name="tab 14" sheetId="15" r:id="rId21"/>
    <sheet name="tab 15.1" sheetId="16" r:id="rId22"/>
    <sheet name="tab 15.2" sheetId="27" r:id="rId23"/>
    <sheet name=" Stac BSO 16.1" sheetId="29" r:id="rId24"/>
    <sheet name="Stac BSO 16.2" sheetId="30" r:id="rId25"/>
    <sheet name="Stac BSO 16.3" sheetId="31" r:id="rId26"/>
    <sheet name="Stac BSO 17.1" sheetId="32" r:id="rId27"/>
    <sheet name="Stac BSO 17.2" sheetId="33" r:id="rId28"/>
    <sheet name="Stac BSO 17.3" sheetId="34" r:id="rId29"/>
    <sheet name="Stac BSO 18" sheetId="35" r:id="rId30"/>
  </sheets>
  <definedNames>
    <definedName name="_xlnm._FilterDatabase" localSheetId="26" hidden="1">'Stac BSO 17.1'!$A$8:$K$36</definedName>
    <definedName name="_xlnm._FilterDatabase" localSheetId="28" hidden="1">'Stac BSO 17.3'!#REF!</definedName>
    <definedName name="DOBNE">#REF!</definedName>
  </definedNames>
  <calcPr calcId="152511"/>
</workbook>
</file>

<file path=xl/calcChain.xml><?xml version="1.0" encoding="utf-8"?>
<calcChain xmlns="http://schemas.openxmlformats.org/spreadsheetml/2006/main">
  <c r="C25" i="27"/>
  <c r="D25"/>
  <c r="E25"/>
  <c r="F25"/>
  <c r="B25"/>
  <c r="H272" i="43" l="1"/>
  <c r="F272"/>
  <c r="D272"/>
  <c r="B272"/>
  <c r="H271"/>
  <c r="G271"/>
  <c r="F271"/>
  <c r="E271"/>
  <c r="D271"/>
  <c r="C271"/>
  <c r="B271"/>
  <c r="H270"/>
  <c r="F270"/>
  <c r="D270"/>
  <c r="B270"/>
  <c r="H269"/>
  <c r="G269"/>
  <c r="G272" s="1"/>
  <c r="F269"/>
  <c r="E269"/>
  <c r="E270" s="1"/>
  <c r="D269"/>
  <c r="C269"/>
  <c r="C272" s="1"/>
  <c r="B269"/>
  <c r="H268"/>
  <c r="G268"/>
  <c r="F268"/>
  <c r="E268"/>
  <c r="D268"/>
  <c r="C268"/>
  <c r="B268"/>
  <c r="H265"/>
  <c r="G265"/>
  <c r="F265"/>
  <c r="E265"/>
  <c r="D265"/>
  <c r="C265"/>
  <c r="B265"/>
  <c r="H263"/>
  <c r="G263"/>
  <c r="F263"/>
  <c r="E263"/>
  <c r="D263"/>
  <c r="C263"/>
  <c r="B263"/>
  <c r="E257"/>
  <c r="D257"/>
  <c r="C257"/>
  <c r="B257"/>
  <c r="E255"/>
  <c r="E258" s="1"/>
  <c r="D255"/>
  <c r="D258" s="1"/>
  <c r="C255"/>
  <c r="C258" s="1"/>
  <c r="B255"/>
  <c r="B258" s="1"/>
  <c r="E254"/>
  <c r="D254"/>
  <c r="C254"/>
  <c r="B254"/>
  <c r="E251"/>
  <c r="C251"/>
  <c r="B251"/>
  <c r="E249"/>
  <c r="D249"/>
  <c r="C249"/>
  <c r="B249"/>
  <c r="E246"/>
  <c r="H245"/>
  <c r="F245"/>
  <c r="E245"/>
  <c r="D245"/>
  <c r="C245"/>
  <c r="B245"/>
  <c r="E244"/>
  <c r="D244"/>
  <c r="H243"/>
  <c r="H246" s="1"/>
  <c r="F243"/>
  <c r="F246" s="1"/>
  <c r="E243"/>
  <c r="D243"/>
  <c r="D246" s="1"/>
  <c r="C243"/>
  <c r="C246" s="1"/>
  <c r="B243"/>
  <c r="B246" s="1"/>
  <c r="H242"/>
  <c r="F242"/>
  <c r="E242"/>
  <c r="D242"/>
  <c r="C242"/>
  <c r="B242"/>
  <c r="H239"/>
  <c r="F239"/>
  <c r="E239"/>
  <c r="D239"/>
  <c r="C239"/>
  <c r="B239"/>
  <c r="H237"/>
  <c r="F237"/>
  <c r="E237"/>
  <c r="D237"/>
  <c r="C237"/>
  <c r="B237"/>
  <c r="H234"/>
  <c r="C234"/>
  <c r="H233"/>
  <c r="F233"/>
  <c r="E233"/>
  <c r="D233"/>
  <c r="C233"/>
  <c r="B233"/>
  <c r="H232"/>
  <c r="C232"/>
  <c r="H231"/>
  <c r="F231"/>
  <c r="F234" s="1"/>
  <c r="E231"/>
  <c r="E234" s="1"/>
  <c r="D231"/>
  <c r="D234" s="1"/>
  <c r="C231"/>
  <c r="B231"/>
  <c r="B234" s="1"/>
  <c r="H230"/>
  <c r="F230"/>
  <c r="E230"/>
  <c r="D230"/>
  <c r="C230"/>
  <c r="B230"/>
  <c r="H227"/>
  <c r="F227"/>
  <c r="E227"/>
  <c r="D227"/>
  <c r="C227"/>
  <c r="B227"/>
  <c r="H225"/>
  <c r="F225"/>
  <c r="E225"/>
  <c r="D225"/>
  <c r="C225"/>
  <c r="B225"/>
  <c r="F222"/>
  <c r="H221"/>
  <c r="G221"/>
  <c r="F221"/>
  <c r="D221"/>
  <c r="C221"/>
  <c r="B221"/>
  <c r="F220"/>
  <c r="H219"/>
  <c r="H222" s="1"/>
  <c r="G219"/>
  <c r="G222" s="1"/>
  <c r="F219"/>
  <c r="D219"/>
  <c r="D222" s="1"/>
  <c r="C219"/>
  <c r="C222" s="1"/>
  <c r="B219"/>
  <c r="B222" s="1"/>
  <c r="H218"/>
  <c r="G218"/>
  <c r="F218"/>
  <c r="D218"/>
  <c r="C218"/>
  <c r="B218"/>
  <c r="H215"/>
  <c r="G215"/>
  <c r="F215"/>
  <c r="D215"/>
  <c r="C215"/>
  <c r="B215"/>
  <c r="H213"/>
  <c r="G213"/>
  <c r="F213"/>
  <c r="D213"/>
  <c r="C213"/>
  <c r="B213"/>
  <c r="E209"/>
  <c r="D209"/>
  <c r="C209"/>
  <c r="B209"/>
  <c r="E207"/>
  <c r="E210" s="1"/>
  <c r="D207"/>
  <c r="D210" s="1"/>
  <c r="C207"/>
  <c r="C210" s="1"/>
  <c r="B207"/>
  <c r="B210" s="1"/>
  <c r="E206"/>
  <c r="D206"/>
  <c r="C206"/>
  <c r="B206"/>
  <c r="E203"/>
  <c r="C203"/>
  <c r="B203"/>
  <c r="E201"/>
  <c r="D201"/>
  <c r="C201"/>
  <c r="B201"/>
  <c r="E197"/>
  <c r="D197"/>
  <c r="C197"/>
  <c r="B197"/>
  <c r="E195"/>
  <c r="E198" s="1"/>
  <c r="D195"/>
  <c r="D198" s="1"/>
  <c r="C195"/>
  <c r="C198" s="1"/>
  <c r="B195"/>
  <c r="B198" s="1"/>
  <c r="E194"/>
  <c r="D194"/>
  <c r="C194"/>
  <c r="B194"/>
  <c r="E191"/>
  <c r="D191"/>
  <c r="C191"/>
  <c r="B191"/>
  <c r="E189"/>
  <c r="D189"/>
  <c r="C189"/>
  <c r="B189"/>
  <c r="G186"/>
  <c r="B186"/>
  <c r="H185"/>
  <c r="G185"/>
  <c r="E185"/>
  <c r="D185"/>
  <c r="C185"/>
  <c r="B185"/>
  <c r="G184"/>
  <c r="B184"/>
  <c r="H183"/>
  <c r="H186" s="1"/>
  <c r="G183"/>
  <c r="E183"/>
  <c r="E186" s="1"/>
  <c r="D183"/>
  <c r="D186" s="1"/>
  <c r="C183"/>
  <c r="C186" s="1"/>
  <c r="B183"/>
  <c r="H182"/>
  <c r="G182"/>
  <c r="E182"/>
  <c r="D182"/>
  <c r="C182"/>
  <c r="B182"/>
  <c r="H179"/>
  <c r="G179"/>
  <c r="E179"/>
  <c r="D179"/>
  <c r="C179"/>
  <c r="B179"/>
  <c r="H177"/>
  <c r="G177"/>
  <c r="E177"/>
  <c r="D177"/>
  <c r="C177"/>
  <c r="B177"/>
  <c r="E174"/>
  <c r="C174"/>
  <c r="H173"/>
  <c r="E173"/>
  <c r="D173"/>
  <c r="C173"/>
  <c r="B173"/>
  <c r="E172"/>
  <c r="C172"/>
  <c r="H171"/>
  <c r="H172" s="1"/>
  <c r="E171"/>
  <c r="D171"/>
  <c r="D174" s="1"/>
  <c r="C171"/>
  <c r="B171"/>
  <c r="B172" s="1"/>
  <c r="H170"/>
  <c r="E170"/>
  <c r="D170"/>
  <c r="C170"/>
  <c r="B170"/>
  <c r="H167"/>
  <c r="E167"/>
  <c r="D167"/>
  <c r="C167"/>
  <c r="B167"/>
  <c r="H165"/>
  <c r="E165"/>
  <c r="D165"/>
  <c r="C165"/>
  <c r="B165"/>
  <c r="H162"/>
  <c r="D162"/>
  <c r="B162"/>
  <c r="H161"/>
  <c r="E161"/>
  <c r="D161"/>
  <c r="C161"/>
  <c r="B161"/>
  <c r="H160"/>
  <c r="D160"/>
  <c r="B160"/>
  <c r="H159"/>
  <c r="E159"/>
  <c r="E160" s="1"/>
  <c r="D159"/>
  <c r="C159"/>
  <c r="C162" s="1"/>
  <c r="B159"/>
  <c r="H158"/>
  <c r="E158"/>
  <c r="D158"/>
  <c r="C158"/>
  <c r="B158"/>
  <c r="H155"/>
  <c r="E155"/>
  <c r="D155"/>
  <c r="C155"/>
  <c r="B155"/>
  <c r="H153"/>
  <c r="E153"/>
  <c r="D153"/>
  <c r="C153"/>
  <c r="B153"/>
  <c r="E150"/>
  <c r="C150"/>
  <c r="H149"/>
  <c r="E149"/>
  <c r="D149"/>
  <c r="C149"/>
  <c r="B149"/>
  <c r="E148"/>
  <c r="C148"/>
  <c r="H147"/>
  <c r="H150" s="1"/>
  <c r="E147"/>
  <c r="D147"/>
  <c r="D148" s="1"/>
  <c r="C147"/>
  <c r="B147"/>
  <c r="B150" s="1"/>
  <c r="H146"/>
  <c r="E146"/>
  <c r="D146"/>
  <c r="C146"/>
  <c r="B146"/>
  <c r="H143"/>
  <c r="E143"/>
  <c r="D143"/>
  <c r="C143"/>
  <c r="B143"/>
  <c r="H141"/>
  <c r="E141"/>
  <c r="D141"/>
  <c r="C141"/>
  <c r="B141"/>
  <c r="E137"/>
  <c r="D137"/>
  <c r="C137"/>
  <c r="B137"/>
  <c r="E135"/>
  <c r="E138" s="1"/>
  <c r="D135"/>
  <c r="D138" s="1"/>
  <c r="C135"/>
  <c r="C138" s="1"/>
  <c r="B135"/>
  <c r="B138" s="1"/>
  <c r="E134"/>
  <c r="D134"/>
  <c r="C134"/>
  <c r="B134"/>
  <c r="E131"/>
  <c r="D131"/>
  <c r="C131"/>
  <c r="B131"/>
  <c r="E129"/>
  <c r="D129"/>
  <c r="C129"/>
  <c r="B129"/>
  <c r="F125"/>
  <c r="E125"/>
  <c r="C125"/>
  <c r="B125"/>
  <c r="F123"/>
  <c r="F126" s="1"/>
  <c r="E123"/>
  <c r="E126" s="1"/>
  <c r="C123"/>
  <c r="C124" s="1"/>
  <c r="B123"/>
  <c r="B126" s="1"/>
  <c r="F122"/>
  <c r="E122"/>
  <c r="C122"/>
  <c r="B122"/>
  <c r="F119"/>
  <c r="E119"/>
  <c r="C119"/>
  <c r="B119"/>
  <c r="F117"/>
  <c r="E117"/>
  <c r="C117"/>
  <c r="B117"/>
  <c r="F114"/>
  <c r="H113"/>
  <c r="G113"/>
  <c r="F113"/>
  <c r="D113"/>
  <c r="C113"/>
  <c r="B113"/>
  <c r="F112"/>
  <c r="H111"/>
  <c r="H114" s="1"/>
  <c r="G111"/>
  <c r="G114" s="1"/>
  <c r="F111"/>
  <c r="D111"/>
  <c r="D114" s="1"/>
  <c r="C111"/>
  <c r="C114" s="1"/>
  <c r="B111"/>
  <c r="B114" s="1"/>
  <c r="H110"/>
  <c r="G110"/>
  <c r="F110"/>
  <c r="D110"/>
  <c r="C110"/>
  <c r="B110"/>
  <c r="H107"/>
  <c r="G107"/>
  <c r="F107"/>
  <c r="D107"/>
  <c r="C107"/>
  <c r="B107"/>
  <c r="H105"/>
  <c r="G105"/>
  <c r="F105"/>
  <c r="D105"/>
  <c r="C105"/>
  <c r="B105"/>
  <c r="H102"/>
  <c r="B102"/>
  <c r="H101"/>
  <c r="E101"/>
  <c r="D101"/>
  <c r="C101"/>
  <c r="B101"/>
  <c r="D100"/>
  <c r="H99"/>
  <c r="H100" s="1"/>
  <c r="E99"/>
  <c r="E100" s="1"/>
  <c r="D99"/>
  <c r="D102" s="1"/>
  <c r="C99"/>
  <c r="C102" s="1"/>
  <c r="B99"/>
  <c r="B100" s="1"/>
  <c r="H98"/>
  <c r="E98"/>
  <c r="D98"/>
  <c r="C98"/>
  <c r="B98"/>
  <c r="H95"/>
  <c r="E95"/>
  <c r="D95"/>
  <c r="C95"/>
  <c r="B95"/>
  <c r="H93"/>
  <c r="E93"/>
  <c r="D93"/>
  <c r="C93"/>
  <c r="B93"/>
  <c r="C90"/>
  <c r="E89"/>
  <c r="C89"/>
  <c r="B89"/>
  <c r="E87"/>
  <c r="E90" s="1"/>
  <c r="C87"/>
  <c r="C88" s="1"/>
  <c r="B87"/>
  <c r="B88" s="1"/>
  <c r="E86"/>
  <c r="C86"/>
  <c r="B86"/>
  <c r="E83"/>
  <c r="C83"/>
  <c r="B83"/>
  <c r="E81"/>
  <c r="C81"/>
  <c r="B81"/>
  <c r="H78"/>
  <c r="B78"/>
  <c r="H77"/>
  <c r="E77"/>
  <c r="D77"/>
  <c r="C77"/>
  <c r="B77"/>
  <c r="D76"/>
  <c r="H75"/>
  <c r="H76" s="1"/>
  <c r="E75"/>
  <c r="E76" s="1"/>
  <c r="D75"/>
  <c r="D78" s="1"/>
  <c r="C75"/>
  <c r="C78" s="1"/>
  <c r="B75"/>
  <c r="B76" s="1"/>
  <c r="H74"/>
  <c r="E74"/>
  <c r="D74"/>
  <c r="C74"/>
  <c r="B74"/>
  <c r="H71"/>
  <c r="E71"/>
  <c r="D71"/>
  <c r="C71"/>
  <c r="B71"/>
  <c r="H69"/>
  <c r="E69"/>
  <c r="D69"/>
  <c r="C69"/>
  <c r="B69"/>
  <c r="E66"/>
  <c r="H65"/>
  <c r="E65"/>
  <c r="D65"/>
  <c r="C65"/>
  <c r="B65"/>
  <c r="C64"/>
  <c r="H63"/>
  <c r="H66" s="1"/>
  <c r="E63"/>
  <c r="E64" s="1"/>
  <c r="D63"/>
  <c r="D64" s="1"/>
  <c r="C63"/>
  <c r="C66" s="1"/>
  <c r="B63"/>
  <c r="B66" s="1"/>
  <c r="H62"/>
  <c r="E62"/>
  <c r="D62"/>
  <c r="C62"/>
  <c r="B62"/>
  <c r="H59"/>
  <c r="E59"/>
  <c r="D59"/>
  <c r="C59"/>
  <c r="B59"/>
  <c r="H57"/>
  <c r="E57"/>
  <c r="D57"/>
  <c r="C57"/>
  <c r="B57"/>
  <c r="D54"/>
  <c r="H53"/>
  <c r="E53"/>
  <c r="D53"/>
  <c r="C53"/>
  <c r="B53"/>
  <c r="H52"/>
  <c r="B52"/>
  <c r="H51"/>
  <c r="H54" s="1"/>
  <c r="E51"/>
  <c r="E54" s="1"/>
  <c r="D51"/>
  <c r="D52" s="1"/>
  <c r="C51"/>
  <c r="C52" s="1"/>
  <c r="B51"/>
  <c r="B54" s="1"/>
  <c r="H50"/>
  <c r="E50"/>
  <c r="D50"/>
  <c r="C50"/>
  <c r="B50"/>
  <c r="H47"/>
  <c r="E47"/>
  <c r="D47"/>
  <c r="C47"/>
  <c r="B47"/>
  <c r="H45"/>
  <c r="E45"/>
  <c r="D45"/>
  <c r="C45"/>
  <c r="B45"/>
  <c r="D42"/>
  <c r="H41"/>
  <c r="G41"/>
  <c r="E41"/>
  <c r="D41"/>
  <c r="C41"/>
  <c r="B41"/>
  <c r="D40"/>
  <c r="H39"/>
  <c r="H42" s="1"/>
  <c r="G39"/>
  <c r="G42" s="1"/>
  <c r="E39"/>
  <c r="E42" s="1"/>
  <c r="D39"/>
  <c r="C39"/>
  <c r="C42" s="1"/>
  <c r="B39"/>
  <c r="B42" s="1"/>
  <c r="H38"/>
  <c r="G38"/>
  <c r="E38"/>
  <c r="D38"/>
  <c r="C38"/>
  <c r="B38"/>
  <c r="H35"/>
  <c r="G35"/>
  <c r="E35"/>
  <c r="D35"/>
  <c r="C35"/>
  <c r="B35"/>
  <c r="H33"/>
  <c r="G33"/>
  <c r="E33"/>
  <c r="D33"/>
  <c r="C33"/>
  <c r="B33"/>
  <c r="D30"/>
  <c r="H29"/>
  <c r="D29"/>
  <c r="B29"/>
  <c r="H27"/>
  <c r="H30" s="1"/>
  <c r="D27"/>
  <c r="D28" s="1"/>
  <c r="B27"/>
  <c r="B28" s="1"/>
  <c r="H26"/>
  <c r="D26"/>
  <c r="C26"/>
  <c r="B26"/>
  <c r="H23"/>
  <c r="D23"/>
  <c r="C23"/>
  <c r="B23"/>
  <c r="H21"/>
  <c r="D21"/>
  <c r="C21"/>
  <c r="B21"/>
  <c r="G18"/>
  <c r="H17"/>
  <c r="G17"/>
  <c r="D17"/>
  <c r="C17"/>
  <c r="B17"/>
  <c r="C16"/>
  <c r="H15"/>
  <c r="H18" s="1"/>
  <c r="G15"/>
  <c r="G16" s="1"/>
  <c r="D15"/>
  <c r="D16" s="1"/>
  <c r="C15"/>
  <c r="C18" s="1"/>
  <c r="B15"/>
  <c r="B18" s="1"/>
  <c r="H14"/>
  <c r="G14"/>
  <c r="D14"/>
  <c r="C14"/>
  <c r="B14"/>
  <c r="H11"/>
  <c r="G11"/>
  <c r="D11"/>
  <c r="C11"/>
  <c r="B11"/>
  <c r="H9"/>
  <c r="G9"/>
  <c r="D9"/>
  <c r="C9"/>
  <c r="B9"/>
  <c r="D196" l="1"/>
  <c r="D256"/>
  <c r="B16"/>
  <c r="H16"/>
  <c r="D18"/>
  <c r="H28"/>
  <c r="B30"/>
  <c r="C40"/>
  <c r="H40"/>
  <c r="E52"/>
  <c r="C54"/>
  <c r="B64"/>
  <c r="H64"/>
  <c r="D66"/>
  <c r="C76"/>
  <c r="E78"/>
  <c r="E88"/>
  <c r="B90"/>
  <c r="C100"/>
  <c r="E102"/>
  <c r="D112"/>
  <c r="B124"/>
  <c r="B136"/>
  <c r="B148"/>
  <c r="H148"/>
  <c r="D150"/>
  <c r="C160"/>
  <c r="E162"/>
  <c r="D172"/>
  <c r="B174"/>
  <c r="H174"/>
  <c r="E184"/>
  <c r="C196"/>
  <c r="D208"/>
  <c r="D220"/>
  <c r="B232"/>
  <c r="F232"/>
  <c r="C256"/>
  <c r="C270"/>
  <c r="G270"/>
  <c r="E272"/>
  <c r="C126"/>
  <c r="E208"/>
  <c r="E40"/>
  <c r="B112"/>
  <c r="G112"/>
  <c r="E124"/>
  <c r="D136"/>
  <c r="C184"/>
  <c r="H184"/>
  <c r="E196"/>
  <c r="B208"/>
  <c r="B220"/>
  <c r="G220"/>
  <c r="D232"/>
  <c r="B244"/>
  <c r="F244"/>
  <c r="E256"/>
  <c r="C136"/>
  <c r="B40"/>
  <c r="G40"/>
  <c r="C112"/>
  <c r="H112"/>
  <c r="F124"/>
  <c r="E136"/>
  <c r="D184"/>
  <c r="B196"/>
  <c r="C208"/>
  <c r="C220"/>
  <c r="H220"/>
  <c r="E232"/>
  <c r="C244"/>
  <c r="H244"/>
  <c r="B256"/>
  <c r="D46" i="30" l="1"/>
  <c r="E46"/>
  <c r="F46"/>
  <c r="G46"/>
  <c r="H46"/>
  <c r="I46"/>
  <c r="J46"/>
  <c r="K46"/>
  <c r="D42" i="34" l="1"/>
  <c r="E42"/>
  <c r="F42"/>
  <c r="G42"/>
  <c r="H42"/>
  <c r="I42"/>
  <c r="J42"/>
  <c r="K42"/>
  <c r="E48" i="31" l="1"/>
  <c r="F48"/>
  <c r="G48"/>
  <c r="H48"/>
  <c r="I48"/>
  <c r="J48"/>
  <c r="K48"/>
  <c r="D48"/>
  <c r="E48" i="30"/>
  <c r="F48"/>
  <c r="G48"/>
  <c r="H48"/>
  <c r="I48"/>
  <c r="J48"/>
  <c r="K48"/>
  <c r="D48"/>
  <c r="E48" i="29"/>
  <c r="F48"/>
  <c r="G48"/>
  <c r="H48"/>
  <c r="I48"/>
  <c r="J48"/>
  <c r="K48"/>
  <c r="D48"/>
  <c r="D11" i="6" l="1"/>
  <c r="D12"/>
  <c r="D13"/>
  <c r="D14"/>
  <c r="D15"/>
  <c r="D16"/>
  <c r="D17"/>
  <c r="D18"/>
  <c r="D19"/>
  <c r="D21"/>
  <c r="D22"/>
  <c r="D24"/>
  <c r="D25"/>
  <c r="D26"/>
  <c r="D28"/>
  <c r="D29"/>
  <c r="D31"/>
  <c r="D32"/>
  <c r="D9"/>
  <c r="G35" i="35" l="1"/>
  <c r="H35"/>
  <c r="I35"/>
  <c r="G8"/>
  <c r="H8"/>
  <c r="I8"/>
  <c r="G12"/>
  <c r="H12"/>
  <c r="I12"/>
  <c r="G16"/>
  <c r="H16"/>
  <c r="I16"/>
  <c r="G20"/>
  <c r="H20"/>
  <c r="I20"/>
  <c r="G24"/>
  <c r="H24"/>
  <c r="I24"/>
  <c r="G28"/>
  <c r="H28"/>
  <c r="I28"/>
  <c r="D36" i="33"/>
  <c r="E36"/>
  <c r="F36"/>
  <c r="G36"/>
  <c r="H36"/>
  <c r="I36"/>
  <c r="J36"/>
  <c r="K36"/>
  <c r="D28" i="32" l="1"/>
  <c r="E28"/>
  <c r="F28"/>
  <c r="G28"/>
  <c r="H28"/>
  <c r="I28"/>
  <c r="J28"/>
  <c r="K28"/>
  <c r="K42" i="29" l="1"/>
  <c r="E42"/>
  <c r="F42"/>
  <c r="G42"/>
  <c r="H42"/>
  <c r="I42"/>
  <c r="J42"/>
  <c r="D42"/>
  <c r="H41" i="35" l="1"/>
  <c r="I41"/>
  <c r="G41"/>
  <c r="E36" i="34" l="1"/>
  <c r="F36"/>
  <c r="G36"/>
  <c r="H36"/>
  <c r="I36"/>
  <c r="J36"/>
  <c r="K36"/>
  <c r="D36"/>
  <c r="E34"/>
  <c r="F34"/>
  <c r="G34"/>
  <c r="H34"/>
  <c r="I34"/>
  <c r="J34"/>
  <c r="K34"/>
  <c r="D34"/>
  <c r="E32"/>
  <c r="F32"/>
  <c r="G32"/>
  <c r="H32"/>
  <c r="I32"/>
  <c r="J32"/>
  <c r="K32"/>
  <c r="D32"/>
  <c r="E30"/>
  <c r="F30"/>
  <c r="G30"/>
  <c r="H30"/>
  <c r="I30"/>
  <c r="J30"/>
  <c r="K30"/>
  <c r="D30"/>
  <c r="E28"/>
  <c r="F28"/>
  <c r="G28"/>
  <c r="H28"/>
  <c r="I28"/>
  <c r="J28"/>
  <c r="K28"/>
  <c r="D28"/>
  <c r="E26"/>
  <c r="F26"/>
  <c r="G26"/>
  <c r="H26"/>
  <c r="I26"/>
  <c r="J26"/>
  <c r="K26"/>
  <c r="D26"/>
  <c r="E22"/>
  <c r="F22"/>
  <c r="G22"/>
  <c r="H22"/>
  <c r="I22"/>
  <c r="J22"/>
  <c r="K22"/>
  <c r="D22"/>
  <c r="E24"/>
  <c r="F24"/>
  <c r="G24"/>
  <c r="H24"/>
  <c r="I24"/>
  <c r="J24"/>
  <c r="K24"/>
  <c r="D24"/>
  <c r="E18"/>
  <c r="F18"/>
  <c r="G18"/>
  <c r="H18"/>
  <c r="I18"/>
  <c r="J18"/>
  <c r="K18"/>
  <c r="D18"/>
  <c r="E20"/>
  <c r="F20"/>
  <c r="G20"/>
  <c r="H20"/>
  <c r="I20"/>
  <c r="J20"/>
  <c r="K20"/>
  <c r="D20"/>
  <c r="E16"/>
  <c r="F16"/>
  <c r="G16"/>
  <c r="H16"/>
  <c r="I16"/>
  <c r="J16"/>
  <c r="K16"/>
  <c r="D16"/>
  <c r="E14"/>
  <c r="F14"/>
  <c r="G14"/>
  <c r="H14"/>
  <c r="I14"/>
  <c r="J14"/>
  <c r="K14"/>
  <c r="D14"/>
  <c r="E12"/>
  <c r="F12"/>
  <c r="G12"/>
  <c r="H12"/>
  <c r="I12"/>
  <c r="J12"/>
  <c r="K12"/>
  <c r="D12"/>
  <c r="E10"/>
  <c r="F10"/>
  <c r="G10"/>
  <c r="H10"/>
  <c r="I10"/>
  <c r="J10"/>
  <c r="K10"/>
  <c r="D10"/>
  <c r="E8"/>
  <c r="F8"/>
  <c r="G8"/>
  <c r="H8"/>
  <c r="I8"/>
  <c r="J8"/>
  <c r="K8"/>
  <c r="D8"/>
  <c r="E42" i="33"/>
  <c r="F42"/>
  <c r="G42"/>
  <c r="H42"/>
  <c r="I42"/>
  <c r="J42"/>
  <c r="K42"/>
  <c r="D42"/>
  <c r="E39"/>
  <c r="F39"/>
  <c r="G39"/>
  <c r="H39"/>
  <c r="I39"/>
  <c r="J39"/>
  <c r="K39"/>
  <c r="D39"/>
  <c r="E34"/>
  <c r="F34"/>
  <c r="G34"/>
  <c r="H34"/>
  <c r="I34"/>
  <c r="J34"/>
  <c r="K34"/>
  <c r="D34"/>
  <c r="E32"/>
  <c r="F32"/>
  <c r="G32"/>
  <c r="H32"/>
  <c r="I32"/>
  <c r="J32"/>
  <c r="K32"/>
  <c r="D32"/>
  <c r="E30"/>
  <c r="F30"/>
  <c r="G30"/>
  <c r="H30"/>
  <c r="I30"/>
  <c r="J30"/>
  <c r="K30"/>
  <c r="D30"/>
  <c r="E28"/>
  <c r="F28"/>
  <c r="G28"/>
  <c r="H28"/>
  <c r="I28"/>
  <c r="J28"/>
  <c r="K28"/>
  <c r="D28"/>
  <c r="E24"/>
  <c r="F24"/>
  <c r="G24"/>
  <c r="H24"/>
  <c r="I24"/>
  <c r="J24"/>
  <c r="K24"/>
  <c r="D24"/>
  <c r="E26"/>
  <c r="F26"/>
  <c r="G26"/>
  <c r="H26"/>
  <c r="I26"/>
  <c r="J26"/>
  <c r="K26"/>
  <c r="D26"/>
  <c r="E22"/>
  <c r="F22"/>
  <c r="G22"/>
  <c r="H22"/>
  <c r="I22"/>
  <c r="J22"/>
  <c r="K22"/>
  <c r="D22"/>
  <c r="E20"/>
  <c r="F20"/>
  <c r="G20"/>
  <c r="H20"/>
  <c r="I20"/>
  <c r="J20"/>
  <c r="K20"/>
  <c r="D20"/>
  <c r="E18"/>
  <c r="F18"/>
  <c r="G18"/>
  <c r="H18"/>
  <c r="I18"/>
  <c r="J18"/>
  <c r="K18"/>
  <c r="D18"/>
  <c r="E16"/>
  <c r="F16"/>
  <c r="G16"/>
  <c r="H16"/>
  <c r="I16"/>
  <c r="J16"/>
  <c r="K16"/>
  <c r="D16"/>
  <c r="E14"/>
  <c r="F14"/>
  <c r="G14"/>
  <c r="H14"/>
  <c r="I14"/>
  <c r="J14"/>
  <c r="K14"/>
  <c r="D14"/>
  <c r="E12"/>
  <c r="F12"/>
  <c r="G12"/>
  <c r="H12"/>
  <c r="I12"/>
  <c r="J12"/>
  <c r="K12"/>
  <c r="D12"/>
  <c r="E10"/>
  <c r="F10"/>
  <c r="G10"/>
  <c r="H10"/>
  <c r="I10"/>
  <c r="J10"/>
  <c r="K10"/>
  <c r="D10"/>
  <c r="E8"/>
  <c r="F8"/>
  <c r="G8"/>
  <c r="H8"/>
  <c r="I8"/>
  <c r="J8"/>
  <c r="K8"/>
  <c r="D8"/>
  <c r="F39" i="34" l="1"/>
  <c r="I39"/>
  <c r="E39"/>
  <c r="D39"/>
  <c r="H39"/>
  <c r="J39"/>
  <c r="G39"/>
  <c r="K39"/>
  <c r="E42" i="32"/>
  <c r="F42"/>
  <c r="G42"/>
  <c r="H42"/>
  <c r="I42"/>
  <c r="J42"/>
  <c r="K42"/>
  <c r="D42"/>
  <c r="E39"/>
  <c r="F39"/>
  <c r="G39"/>
  <c r="H39"/>
  <c r="I39"/>
  <c r="J39"/>
  <c r="K39"/>
  <c r="D39"/>
  <c r="E36"/>
  <c r="F36"/>
  <c r="G36"/>
  <c r="H36"/>
  <c r="I36"/>
  <c r="J36"/>
  <c r="K36"/>
  <c r="D36"/>
  <c r="E34"/>
  <c r="F34"/>
  <c r="G34"/>
  <c r="H34"/>
  <c r="I34"/>
  <c r="J34"/>
  <c r="K34"/>
  <c r="D34"/>
  <c r="E32"/>
  <c r="F32"/>
  <c r="G32"/>
  <c r="H32"/>
  <c r="I32"/>
  <c r="J32"/>
  <c r="K32"/>
  <c r="D32"/>
  <c r="E30"/>
  <c r="F30"/>
  <c r="G30"/>
  <c r="H30"/>
  <c r="I30"/>
  <c r="J30"/>
  <c r="K30"/>
  <c r="D30"/>
  <c r="E24"/>
  <c r="F24"/>
  <c r="G24"/>
  <c r="H24"/>
  <c r="I24"/>
  <c r="J24"/>
  <c r="K24"/>
  <c r="D24"/>
  <c r="E26"/>
  <c r="F26"/>
  <c r="G26"/>
  <c r="H26"/>
  <c r="I26"/>
  <c r="J26"/>
  <c r="K26"/>
  <c r="D26"/>
  <c r="E22"/>
  <c r="F22"/>
  <c r="G22"/>
  <c r="H22"/>
  <c r="I22"/>
  <c r="J22"/>
  <c r="K22"/>
  <c r="D22"/>
  <c r="E20"/>
  <c r="F20"/>
  <c r="G20"/>
  <c r="H20"/>
  <c r="I20"/>
  <c r="J20"/>
  <c r="K20"/>
  <c r="D20"/>
  <c r="E18"/>
  <c r="F18"/>
  <c r="G18"/>
  <c r="H18"/>
  <c r="I18"/>
  <c r="J18"/>
  <c r="K18"/>
  <c r="D18"/>
  <c r="E16"/>
  <c r="F16"/>
  <c r="G16"/>
  <c r="H16"/>
  <c r="I16"/>
  <c r="J16"/>
  <c r="K16"/>
  <c r="D16"/>
  <c r="E14"/>
  <c r="F14"/>
  <c r="G14"/>
  <c r="H14"/>
  <c r="I14"/>
  <c r="J14"/>
  <c r="K14"/>
  <c r="D14"/>
  <c r="E12"/>
  <c r="F12"/>
  <c r="G12"/>
  <c r="H12"/>
  <c r="I12"/>
  <c r="J12"/>
  <c r="K12"/>
  <c r="D12"/>
  <c r="E10"/>
  <c r="F10"/>
  <c r="G10"/>
  <c r="H10"/>
  <c r="I10"/>
  <c r="J10"/>
  <c r="K10"/>
  <c r="D10"/>
  <c r="E8"/>
  <c r="F8"/>
  <c r="G8"/>
  <c r="H8"/>
  <c r="I8"/>
  <c r="J8"/>
  <c r="K8"/>
  <c r="D8"/>
  <c r="E50" i="31"/>
  <c r="F50"/>
  <c r="G50"/>
  <c r="H50"/>
  <c r="I50"/>
  <c r="J50"/>
  <c r="K50"/>
  <c r="D50"/>
  <c r="E46"/>
  <c r="F46"/>
  <c r="G46"/>
  <c r="H46"/>
  <c r="I46"/>
  <c r="J46"/>
  <c r="K46"/>
  <c r="D46"/>
  <c r="E44"/>
  <c r="F44"/>
  <c r="G44"/>
  <c r="H44"/>
  <c r="I44"/>
  <c r="J44"/>
  <c r="K44"/>
  <c r="D44"/>
  <c r="E42"/>
  <c r="F42"/>
  <c r="G42"/>
  <c r="H42"/>
  <c r="I42"/>
  <c r="J42"/>
  <c r="K42"/>
  <c r="D42"/>
  <c r="E40"/>
  <c r="F40"/>
  <c r="G40"/>
  <c r="H40"/>
  <c r="I40"/>
  <c r="J40"/>
  <c r="K40"/>
  <c r="D40"/>
  <c r="E38"/>
  <c r="F38"/>
  <c r="G38"/>
  <c r="H38"/>
  <c r="I38"/>
  <c r="J38"/>
  <c r="K38"/>
  <c r="D38"/>
  <c r="E36"/>
  <c r="F36"/>
  <c r="G36"/>
  <c r="H36"/>
  <c r="I36"/>
  <c r="J36"/>
  <c r="K36"/>
  <c r="D36"/>
  <c r="E34"/>
  <c r="F34"/>
  <c r="G34"/>
  <c r="H34"/>
  <c r="I34"/>
  <c r="J34"/>
  <c r="K34"/>
  <c r="D34"/>
  <c r="E32"/>
  <c r="F32"/>
  <c r="G32"/>
  <c r="H32"/>
  <c r="I32"/>
  <c r="J32"/>
  <c r="K32"/>
  <c r="D32"/>
  <c r="E30"/>
  <c r="F30"/>
  <c r="G30"/>
  <c r="H30"/>
  <c r="I30"/>
  <c r="J30"/>
  <c r="K30"/>
  <c r="D30"/>
  <c r="E28"/>
  <c r="F28"/>
  <c r="G28"/>
  <c r="H28"/>
  <c r="I28"/>
  <c r="J28"/>
  <c r="K28"/>
  <c r="D28"/>
  <c r="E26"/>
  <c r="F26"/>
  <c r="G26"/>
  <c r="H26"/>
  <c r="I26"/>
  <c r="J26"/>
  <c r="K26"/>
  <c r="D26"/>
  <c r="E24"/>
  <c r="F24"/>
  <c r="G24"/>
  <c r="H24"/>
  <c r="I24"/>
  <c r="J24"/>
  <c r="K24"/>
  <c r="D24"/>
  <c r="E22"/>
  <c r="F22"/>
  <c r="G22"/>
  <c r="H22"/>
  <c r="I22"/>
  <c r="J22"/>
  <c r="K22"/>
  <c r="D22"/>
  <c r="E20"/>
  <c r="F20"/>
  <c r="G20"/>
  <c r="H20"/>
  <c r="I20"/>
  <c r="J20"/>
  <c r="K20"/>
  <c r="D20"/>
  <c r="E18"/>
  <c r="F18"/>
  <c r="G18"/>
  <c r="H18"/>
  <c r="I18"/>
  <c r="J18"/>
  <c r="K18"/>
  <c r="D18"/>
  <c r="E16"/>
  <c r="F16"/>
  <c r="G16"/>
  <c r="H16"/>
  <c r="I16"/>
  <c r="J16"/>
  <c r="K16"/>
  <c r="D16"/>
  <c r="E14"/>
  <c r="F14"/>
  <c r="G14"/>
  <c r="H14"/>
  <c r="I14"/>
  <c r="J14"/>
  <c r="K14"/>
  <c r="D14"/>
  <c r="E12"/>
  <c r="F12"/>
  <c r="G12"/>
  <c r="H12"/>
  <c r="I12"/>
  <c r="J12"/>
  <c r="K12"/>
  <c r="D12"/>
  <c r="E10"/>
  <c r="F10"/>
  <c r="G10"/>
  <c r="H10"/>
  <c r="I10"/>
  <c r="J10"/>
  <c r="K10"/>
  <c r="D10"/>
  <c r="E8"/>
  <c r="F8"/>
  <c r="G8"/>
  <c r="H8"/>
  <c r="I8"/>
  <c r="J8"/>
  <c r="K8"/>
  <c r="D8"/>
  <c r="E44" i="30"/>
  <c r="F44"/>
  <c r="G44"/>
  <c r="H44"/>
  <c r="I44"/>
  <c r="J44"/>
  <c r="K44"/>
  <c r="D44"/>
  <c r="E42"/>
  <c r="F42"/>
  <c r="G42"/>
  <c r="H42"/>
  <c r="I42"/>
  <c r="J42"/>
  <c r="K42"/>
  <c r="D42"/>
  <c r="E40"/>
  <c r="F40"/>
  <c r="G40"/>
  <c r="H40"/>
  <c r="I40"/>
  <c r="J40"/>
  <c r="K40"/>
  <c r="D40"/>
  <c r="E38"/>
  <c r="F38"/>
  <c r="G38"/>
  <c r="H38"/>
  <c r="I38"/>
  <c r="J38"/>
  <c r="K38"/>
  <c r="D38"/>
  <c r="E36"/>
  <c r="F36"/>
  <c r="G36"/>
  <c r="H36"/>
  <c r="I36"/>
  <c r="J36"/>
  <c r="K36"/>
  <c r="D36"/>
  <c r="E34"/>
  <c r="F34"/>
  <c r="G34"/>
  <c r="H34"/>
  <c r="I34"/>
  <c r="J34"/>
  <c r="K34"/>
  <c r="D34"/>
  <c r="E32"/>
  <c r="F32"/>
  <c r="G32"/>
  <c r="H32"/>
  <c r="I32"/>
  <c r="J32"/>
  <c r="K32"/>
  <c r="D32"/>
  <c r="E30"/>
  <c r="F30"/>
  <c r="G30"/>
  <c r="H30"/>
  <c r="I30"/>
  <c r="J30"/>
  <c r="K30"/>
  <c r="D30"/>
  <c r="E28"/>
  <c r="F28"/>
  <c r="G28"/>
  <c r="H28"/>
  <c r="I28"/>
  <c r="J28"/>
  <c r="K28"/>
  <c r="D28"/>
  <c r="E26"/>
  <c r="F26"/>
  <c r="G26"/>
  <c r="H26"/>
  <c r="I26"/>
  <c r="J26"/>
  <c r="K26"/>
  <c r="D26"/>
  <c r="E24"/>
  <c r="F24"/>
  <c r="G24"/>
  <c r="H24"/>
  <c r="I24"/>
  <c r="J24"/>
  <c r="K24"/>
  <c r="D24"/>
  <c r="E22"/>
  <c r="F22"/>
  <c r="G22"/>
  <c r="H22"/>
  <c r="I22"/>
  <c r="J22"/>
  <c r="K22"/>
  <c r="D22"/>
  <c r="E20"/>
  <c r="F20"/>
  <c r="G20"/>
  <c r="H20"/>
  <c r="I20"/>
  <c r="J20"/>
  <c r="K20"/>
  <c r="D20"/>
  <c r="E18"/>
  <c r="F18"/>
  <c r="G18"/>
  <c r="H18"/>
  <c r="I18"/>
  <c r="J18"/>
  <c r="K18"/>
  <c r="D18"/>
  <c r="E16"/>
  <c r="F16"/>
  <c r="G16"/>
  <c r="H16"/>
  <c r="I16"/>
  <c r="J16"/>
  <c r="K16"/>
  <c r="D16"/>
  <c r="E14"/>
  <c r="F14"/>
  <c r="G14"/>
  <c r="H14"/>
  <c r="I14"/>
  <c r="J14"/>
  <c r="K14"/>
  <c r="D14"/>
  <c r="E12"/>
  <c r="F12"/>
  <c r="G12"/>
  <c r="H12"/>
  <c r="I12"/>
  <c r="J12"/>
  <c r="K12"/>
  <c r="D12"/>
  <c r="E10"/>
  <c r="F10"/>
  <c r="G10"/>
  <c r="H10"/>
  <c r="I10"/>
  <c r="J10"/>
  <c r="K10"/>
  <c r="D10"/>
  <c r="E8"/>
  <c r="F8"/>
  <c r="G8"/>
  <c r="H8"/>
  <c r="I8"/>
  <c r="J8"/>
  <c r="K8"/>
  <c r="D8"/>
  <c r="E46" i="29"/>
  <c r="F46"/>
  <c r="G46"/>
  <c r="H46"/>
  <c r="I46"/>
  <c r="J46"/>
  <c r="K46"/>
  <c r="D46"/>
  <c r="E44"/>
  <c r="F44"/>
  <c r="G44"/>
  <c r="H44"/>
  <c r="I44"/>
  <c r="J44"/>
  <c r="K44"/>
  <c r="D44"/>
  <c r="E40"/>
  <c r="F40"/>
  <c r="G40"/>
  <c r="H40"/>
  <c r="I40"/>
  <c r="J40"/>
  <c r="K40"/>
  <c r="D40"/>
  <c r="E38"/>
  <c r="F38"/>
  <c r="G38"/>
  <c r="H38"/>
  <c r="I38"/>
  <c r="J38"/>
  <c r="K38"/>
  <c r="D38"/>
  <c r="E36"/>
  <c r="F36"/>
  <c r="G36"/>
  <c r="H36"/>
  <c r="I36"/>
  <c r="J36"/>
  <c r="K36"/>
  <c r="D36"/>
  <c r="E34"/>
  <c r="F34"/>
  <c r="G34"/>
  <c r="H34"/>
  <c r="I34"/>
  <c r="J34"/>
  <c r="K34"/>
  <c r="D34"/>
  <c r="E32"/>
  <c r="F32"/>
  <c r="G32"/>
  <c r="H32"/>
  <c r="I32"/>
  <c r="J32"/>
  <c r="K32"/>
  <c r="D32"/>
  <c r="E30"/>
  <c r="F30"/>
  <c r="G30"/>
  <c r="H30"/>
  <c r="I30"/>
  <c r="J30"/>
  <c r="K30"/>
  <c r="D30"/>
  <c r="E28"/>
  <c r="F28"/>
  <c r="G28"/>
  <c r="H28"/>
  <c r="I28"/>
  <c r="J28"/>
  <c r="K28"/>
  <c r="D28"/>
  <c r="E26"/>
  <c r="F26"/>
  <c r="G26"/>
  <c r="H26"/>
  <c r="I26"/>
  <c r="J26"/>
  <c r="K26"/>
  <c r="D26"/>
  <c r="E24"/>
  <c r="F24"/>
  <c r="G24"/>
  <c r="H24"/>
  <c r="I24"/>
  <c r="J24"/>
  <c r="K24"/>
  <c r="D24"/>
  <c r="E22"/>
  <c r="F22"/>
  <c r="G22"/>
  <c r="H22"/>
  <c r="I22"/>
  <c r="J22"/>
  <c r="K22"/>
  <c r="D22"/>
  <c r="E20"/>
  <c r="F20"/>
  <c r="G20"/>
  <c r="H20"/>
  <c r="I20"/>
  <c r="J20"/>
  <c r="K20"/>
  <c r="D20"/>
  <c r="E18"/>
  <c r="F18"/>
  <c r="G18"/>
  <c r="H18"/>
  <c r="I18"/>
  <c r="J18"/>
  <c r="K18"/>
  <c r="D18"/>
  <c r="E16"/>
  <c r="F16"/>
  <c r="G16"/>
  <c r="H16"/>
  <c r="I16"/>
  <c r="J16"/>
  <c r="K16"/>
  <c r="D16"/>
  <c r="E14"/>
  <c r="F14"/>
  <c r="G14"/>
  <c r="H14"/>
  <c r="I14"/>
  <c r="J14"/>
  <c r="K14"/>
  <c r="D14"/>
  <c r="E12"/>
  <c r="F12"/>
  <c r="G12"/>
  <c r="H12"/>
  <c r="I12"/>
  <c r="J12"/>
  <c r="K12"/>
  <c r="D12"/>
  <c r="E10"/>
  <c r="F10"/>
  <c r="G10"/>
  <c r="H10"/>
  <c r="I10"/>
  <c r="J10"/>
  <c r="K10"/>
  <c r="D10"/>
  <c r="E8"/>
  <c r="F8"/>
  <c r="G8"/>
  <c r="H8"/>
  <c r="I8"/>
  <c r="J8"/>
  <c r="K8"/>
  <c r="D8"/>
  <c r="E50" i="30"/>
  <c r="F50"/>
  <c r="G50"/>
  <c r="H50"/>
  <c r="I50"/>
  <c r="J50"/>
  <c r="K50"/>
  <c r="D50"/>
  <c r="G50" i="29"/>
  <c r="K50"/>
  <c r="E50"/>
  <c r="F50"/>
  <c r="H50"/>
  <c r="I50"/>
  <c r="J50"/>
  <c r="D50" l="1"/>
</calcChain>
</file>

<file path=xl/sharedStrings.xml><?xml version="1.0" encoding="utf-8"?>
<sst xmlns="http://schemas.openxmlformats.org/spreadsheetml/2006/main" count="2327" uniqueCount="708">
  <si>
    <t>ŽUPANIJA</t>
  </si>
  <si>
    <t>Sveukupno</t>
  </si>
  <si>
    <t>Total</t>
  </si>
  <si>
    <t xml:space="preserve">  Specijalnosti </t>
  </si>
  <si>
    <t>Broj postelja na</t>
  </si>
  <si>
    <t>Prosječna</t>
  </si>
  <si>
    <t>1.000 stanovnika</t>
  </si>
  <si>
    <t>dužina liječenja</t>
  </si>
  <si>
    <t xml:space="preserve">  Specialty</t>
  </si>
  <si>
    <t>No. of beds per</t>
  </si>
  <si>
    <t>Average length</t>
  </si>
  <si>
    <t>1,000 population</t>
  </si>
  <si>
    <t>of treatment</t>
  </si>
  <si>
    <t xml:space="preserve">Interna medicina </t>
  </si>
  <si>
    <t xml:space="preserve">Infektologija </t>
  </si>
  <si>
    <t>Onkologija i radioterapija</t>
  </si>
  <si>
    <t>Dermatologija i venerologija</t>
  </si>
  <si>
    <t>Fizikalna medicina i rehabilitacija</t>
  </si>
  <si>
    <t>- Physical medicine and rehabilitation</t>
  </si>
  <si>
    <t>Neurologija</t>
  </si>
  <si>
    <t>- Neurology</t>
  </si>
  <si>
    <t>Psihijatrija</t>
  </si>
  <si>
    <t>Pedijatrija</t>
  </si>
  <si>
    <t>- Surgery</t>
  </si>
  <si>
    <t>Dječja kirurgija</t>
  </si>
  <si>
    <t>- Pediatric surgery</t>
  </si>
  <si>
    <t>Neurokirurgija</t>
  </si>
  <si>
    <t>- Neurosurgery</t>
  </si>
  <si>
    <t>Maksilofacijalna kirurgija</t>
  </si>
  <si>
    <t>- Maxillary surgery</t>
  </si>
  <si>
    <t>Urologija</t>
  </si>
  <si>
    <t>Ortopedija</t>
  </si>
  <si>
    <t>Otorinolaringologija</t>
  </si>
  <si>
    <t>- Otorhinolaryngology</t>
  </si>
  <si>
    <t>Ginekologija i opstetricija</t>
  </si>
  <si>
    <t>Anesteziologija, reanimatologija</t>
  </si>
  <si>
    <t>Izvanbolničko rodilište</t>
  </si>
  <si>
    <t>- Maternity ward</t>
  </si>
  <si>
    <t>Stacionar</t>
  </si>
  <si>
    <t>- Infirmary</t>
  </si>
  <si>
    <t>Liječenje akutnih bolesnika</t>
  </si>
  <si>
    <t xml:space="preserve">Treatment of acute patients </t>
  </si>
  <si>
    <t>Dugotrajno liječenje</t>
  </si>
  <si>
    <t>- Long - term treatment</t>
  </si>
  <si>
    <t>Kronične duševne bolesti</t>
  </si>
  <si>
    <t>- Chronic mental illness</t>
  </si>
  <si>
    <t xml:space="preserve">- Physical medicine and rehabilitation in </t>
  </si>
  <si>
    <t>bolnicama i lječilištima</t>
  </si>
  <si>
    <t>specialty hospitals and spas</t>
  </si>
  <si>
    <t>Kronične dječje bolesti</t>
  </si>
  <si>
    <t>Kronične plućne bolesti</t>
  </si>
  <si>
    <t>- Chronic lung diseases</t>
  </si>
  <si>
    <t>Palijativna skrb</t>
  </si>
  <si>
    <t>- Palliative care</t>
  </si>
  <si>
    <t>Ukupno</t>
  </si>
  <si>
    <t>S  P  E  C  I  J  A  L  N  O  S  T  I</t>
  </si>
  <si>
    <t>UKUPNO</t>
  </si>
  <si>
    <t>Interna medicina</t>
  </si>
  <si>
    <t>Dermatologija</t>
  </si>
  <si>
    <t>Fizikal. med.</t>
  </si>
  <si>
    <t>i venerologija</t>
  </si>
  <si>
    <t>i rehabilitac.</t>
  </si>
  <si>
    <t>post.</t>
  </si>
  <si>
    <t>dr.</t>
  </si>
  <si>
    <t>P/dr.</t>
  </si>
  <si>
    <t>S  P  E  C  I  A  L  T  Y</t>
  </si>
  <si>
    <t xml:space="preserve">    County</t>
  </si>
  <si>
    <t>Internal medicine</t>
  </si>
  <si>
    <t xml:space="preserve">Infective </t>
  </si>
  <si>
    <t xml:space="preserve">Physical medicine </t>
  </si>
  <si>
    <t>Neurology</t>
  </si>
  <si>
    <t>Psichiatry</t>
  </si>
  <si>
    <t>and rehabilitation</t>
  </si>
  <si>
    <t>Beds</t>
  </si>
  <si>
    <t>MD</t>
  </si>
  <si>
    <t>Ratio</t>
  </si>
  <si>
    <t xml:space="preserve">Krapinsko-zagorska </t>
  </si>
  <si>
    <t>Zabok</t>
  </si>
  <si>
    <t xml:space="preserve">Sisačko-moslavačka </t>
  </si>
  <si>
    <t>Sisak</t>
  </si>
  <si>
    <t xml:space="preserve">Karlovačka </t>
  </si>
  <si>
    <t>Karlovac</t>
  </si>
  <si>
    <t>Ogulin</t>
  </si>
  <si>
    <t xml:space="preserve">Varaždinska </t>
  </si>
  <si>
    <t>Varaždin</t>
  </si>
  <si>
    <t xml:space="preserve">Koprivničko-križevačka </t>
  </si>
  <si>
    <t>Koprivnica</t>
  </si>
  <si>
    <t>Bjelovarsko-bilogorska</t>
  </si>
  <si>
    <t>Bjelovar</t>
  </si>
  <si>
    <t>Primorsko-goranska</t>
  </si>
  <si>
    <t xml:space="preserve">Ličko-senjska </t>
  </si>
  <si>
    <t>Gospić</t>
  </si>
  <si>
    <t xml:space="preserve">Virovitičko-podravska </t>
  </si>
  <si>
    <t>Virovitica</t>
  </si>
  <si>
    <t>Požeško-slavonska</t>
  </si>
  <si>
    <t>Požega</t>
  </si>
  <si>
    <t>Brodsko-posavska</t>
  </si>
  <si>
    <t>Slavonski Brod</t>
  </si>
  <si>
    <t xml:space="preserve">Zadarska </t>
  </si>
  <si>
    <t>Zadar</t>
  </si>
  <si>
    <t xml:space="preserve">Osječko-baranjska </t>
  </si>
  <si>
    <t>Našice</t>
  </si>
  <si>
    <t xml:space="preserve">Šibensko-kninska </t>
  </si>
  <si>
    <t>Šibenik</t>
  </si>
  <si>
    <t>Knin</t>
  </si>
  <si>
    <t xml:space="preserve">Vukovarsko-srijemska </t>
  </si>
  <si>
    <t>Vinkovci</t>
  </si>
  <si>
    <t>Vukovar</t>
  </si>
  <si>
    <t xml:space="preserve">Splitsko-dalmatinska </t>
  </si>
  <si>
    <t>Istarska</t>
  </si>
  <si>
    <t>Pula</t>
  </si>
  <si>
    <t xml:space="preserve">Dubrovačko-neretvanska </t>
  </si>
  <si>
    <t xml:space="preserve">Međimurska </t>
  </si>
  <si>
    <t>Čakovec</t>
  </si>
  <si>
    <t>Broj postelja</t>
  </si>
  <si>
    <t>Zagrebačka županija</t>
  </si>
  <si>
    <t>Krapinsko-zagorska županija</t>
  </si>
  <si>
    <t>Sisačko-moslavačka županija</t>
  </si>
  <si>
    <t>Karlovačka županija</t>
  </si>
  <si>
    <t>Varaždinska županija</t>
  </si>
  <si>
    <t>Bjelovarsko-bilogorska županija</t>
  </si>
  <si>
    <t>Primorsko-goranska županija</t>
  </si>
  <si>
    <t>Požeško-slavonska županija</t>
  </si>
  <si>
    <t>Brodsko-posavska županija</t>
  </si>
  <si>
    <t>Zadarska županija</t>
  </si>
  <si>
    <t>Osječko-baranjska županija</t>
  </si>
  <si>
    <t>Istarska županija</t>
  </si>
  <si>
    <t>Dubrovačko-neretvanska županija</t>
  </si>
  <si>
    <t>Krapinsko-zagorska</t>
  </si>
  <si>
    <t>Sisačko-moslavačka</t>
  </si>
  <si>
    <t>Karlovačka</t>
  </si>
  <si>
    <t>Zadarska</t>
  </si>
  <si>
    <t>Osječko-baranjska</t>
  </si>
  <si>
    <t>Splitsko-dalmatinska</t>
  </si>
  <si>
    <t>Dubrovačko-neretvanska</t>
  </si>
  <si>
    <t xml:space="preserve">BROJ POSTELJA NA 1.000 STANOVNIKA I PROSJEČNA DUŽINA LIJEČENJA PO </t>
  </si>
  <si>
    <t>Dermatovenerology</t>
  </si>
  <si>
    <t>Maksilofacijalna</t>
  </si>
  <si>
    <t>kirurgija</t>
  </si>
  <si>
    <t>i traumatologija</t>
  </si>
  <si>
    <t>ORL</t>
  </si>
  <si>
    <t>Pediatrics</t>
  </si>
  <si>
    <t>Surgery</t>
  </si>
  <si>
    <t>Pediatric surgery</t>
  </si>
  <si>
    <t xml:space="preserve">Neurosurgery </t>
  </si>
  <si>
    <t>Maxillary surgey</t>
  </si>
  <si>
    <t>Urology</t>
  </si>
  <si>
    <t xml:space="preserve">Orthopedics </t>
  </si>
  <si>
    <t>Rodilište</t>
  </si>
  <si>
    <t>Ophthalmology</t>
  </si>
  <si>
    <t>Opća kirurgija</t>
  </si>
  <si>
    <t>KBC  Zagreb</t>
  </si>
  <si>
    <t>KBC Sestre milosrdnice</t>
  </si>
  <si>
    <t>KB Dubrava</t>
  </si>
  <si>
    <t>KB Merkur</t>
  </si>
  <si>
    <t>Kl. za infektivne bolesti</t>
  </si>
  <si>
    <t>KB Sveti Duh</t>
  </si>
  <si>
    <t>Klinika Vrapče</t>
  </si>
  <si>
    <t>Klinika za dječje bolesti</t>
  </si>
  <si>
    <t>KBC Rijeka</t>
  </si>
  <si>
    <t>KBC  Osijek</t>
  </si>
  <si>
    <t>KBC Split</t>
  </si>
  <si>
    <t>Neurosurgery</t>
  </si>
  <si>
    <t>Orthopedics</t>
  </si>
  <si>
    <t>Ophtalmology</t>
  </si>
  <si>
    <t>Klinika za ortopediju Lovran</t>
  </si>
  <si>
    <t>KBC Osijek</t>
  </si>
  <si>
    <t>SB "Srebrnjak"</t>
  </si>
  <si>
    <t>SB "Goljak"</t>
  </si>
  <si>
    <t>SB "Rockefellerova"</t>
  </si>
  <si>
    <t>SB Podobnik</t>
  </si>
  <si>
    <t>Zagrebačka</t>
  </si>
  <si>
    <t>SB "Sv. Katarina"</t>
  </si>
  <si>
    <t>Varaždinska</t>
  </si>
  <si>
    <t xml:space="preserve">SB "Dr Nemec" </t>
  </si>
  <si>
    <t xml:space="preserve">Hospicij "M.K.Kozulić" </t>
  </si>
  <si>
    <t>Splitsko-dalmatinska  županija</t>
  </si>
  <si>
    <t xml:space="preserve">  Županija</t>
  </si>
  <si>
    <t>ISPISANI BOLESNICI</t>
  </si>
  <si>
    <t xml:space="preserve">DANI BOLNIČKOG LIJEČENJA </t>
  </si>
  <si>
    <t xml:space="preserve">  County</t>
  </si>
  <si>
    <t>DISCHARGED PATIENTS</t>
  </si>
  <si>
    <t>BED DAYS</t>
  </si>
  <si>
    <t>HRVATSKA - Croatia</t>
  </si>
  <si>
    <t>Krapinsko-zagorska županija – county</t>
  </si>
  <si>
    <t>Sisačko-moslavačka županija - county</t>
  </si>
  <si>
    <t>Karlovačka županija - county</t>
  </si>
  <si>
    <t>Varaždinska županija - county</t>
  </si>
  <si>
    <t>Koprivničko-križevačka županija - county</t>
  </si>
  <si>
    <t>Bjelovarsko-bilogorska županija - county</t>
  </si>
  <si>
    <t>Primorsko-goranska županija - county</t>
  </si>
  <si>
    <t>Ličko-senjska županija - county</t>
  </si>
  <si>
    <t>Virovitičko-podravska županija - county</t>
  </si>
  <si>
    <t>Požeško-slavonska županija - county</t>
  </si>
  <si>
    <t>Brodsko-posavska županija - county</t>
  </si>
  <si>
    <t>Zadarska županija - county</t>
  </si>
  <si>
    <t>Osječko-baranjska županija - county</t>
  </si>
  <si>
    <t>Šibensko-kninska županija - county</t>
  </si>
  <si>
    <t xml:space="preserve">Knin                                                                                            </t>
  </si>
  <si>
    <t>Vukovarsko-srijemska županija - county</t>
  </si>
  <si>
    <t>Istarska županija - county</t>
  </si>
  <si>
    <t>Dubrovačko-neretvanska županija - county</t>
  </si>
  <si>
    <t>Međimurska županija - county</t>
  </si>
  <si>
    <t xml:space="preserve">Čakovec </t>
  </si>
  <si>
    <t>Županija</t>
  </si>
  <si>
    <t>KBC Zagreb</t>
  </si>
  <si>
    <t>.</t>
  </si>
  <si>
    <t>SB " Srebrnjak"</t>
  </si>
  <si>
    <t>SB " Goljak"</t>
  </si>
  <si>
    <t>SB " Rockefellerova"</t>
  </si>
  <si>
    <t>Specijalna bolnica za kronične</t>
  </si>
  <si>
    <t>bolesti dječje dobi Gornja Bistra</t>
  </si>
  <si>
    <t>Hospicij " M.K.Kozulić"</t>
  </si>
  <si>
    <t>Specijalnosti</t>
  </si>
  <si>
    <t>Broj</t>
  </si>
  <si>
    <t>Ispisani</t>
  </si>
  <si>
    <t>Dani boln.</t>
  </si>
  <si>
    <t>Godišnja</t>
  </si>
  <si>
    <t>%</t>
  </si>
  <si>
    <t>postelja</t>
  </si>
  <si>
    <t xml:space="preserve">bolesnici </t>
  </si>
  <si>
    <t xml:space="preserve">liječenja </t>
  </si>
  <si>
    <t xml:space="preserve">zauzetost </t>
  </si>
  <si>
    <t>iskorištenosti</t>
  </si>
  <si>
    <t xml:space="preserve">dužina </t>
  </si>
  <si>
    <t xml:space="preserve">postelja </t>
  </si>
  <si>
    <t>liječenja</t>
  </si>
  <si>
    <t>Discharged</t>
  </si>
  <si>
    <t>Bed</t>
  </si>
  <si>
    <t>Annual bed</t>
  </si>
  <si>
    <t>patients</t>
  </si>
  <si>
    <t>days</t>
  </si>
  <si>
    <t>occupancy</t>
  </si>
  <si>
    <t>utilization (%)</t>
  </si>
  <si>
    <t>of hospital care</t>
  </si>
  <si>
    <t>- Internal medicine</t>
  </si>
  <si>
    <t>- Infectology</t>
  </si>
  <si>
    <t>- Psychiatry</t>
  </si>
  <si>
    <t>- Pediatrics</t>
  </si>
  <si>
    <t>- Urology</t>
  </si>
  <si>
    <t>- Orthopedics</t>
  </si>
  <si>
    <t>- ORL</t>
  </si>
  <si>
    <t>- Ophthalmology</t>
  </si>
  <si>
    <t>- Gynecology and obstetrics</t>
  </si>
  <si>
    <t>- Resuscitation and anesthesia</t>
  </si>
  <si>
    <t>Opći stacionar</t>
  </si>
  <si>
    <t>Ukupno akutni</t>
  </si>
  <si>
    <t>Ukupno kronični</t>
  </si>
  <si>
    <t xml:space="preserve"> - Pediatric   surgery</t>
  </si>
  <si>
    <t>- Maternity infirmaries</t>
  </si>
  <si>
    <t xml:space="preserve">- Long-term treatment </t>
  </si>
  <si>
    <t>- Chronic lung iseases</t>
  </si>
  <si>
    <t xml:space="preserve">- Palliative care </t>
  </si>
  <si>
    <t>Ortopedija i traumatologija</t>
  </si>
  <si>
    <t>- Onkology and radiology</t>
  </si>
  <si>
    <t>- Dermatovenerology</t>
  </si>
  <si>
    <t>- Physical medicine</t>
  </si>
  <si>
    <t xml:space="preserve">Average </t>
  </si>
  <si>
    <t xml:space="preserve">utilization </t>
  </si>
  <si>
    <t xml:space="preserve">length of </t>
  </si>
  <si>
    <t>(%)</t>
  </si>
  <si>
    <t>hospital care</t>
  </si>
  <si>
    <t>Fiz. med. i reh.u SB</t>
  </si>
  <si>
    <t>SPECIJALNE BOLNICE</t>
  </si>
  <si>
    <t>I LJEČILIŠTA</t>
  </si>
  <si>
    <t>bolesnici</t>
  </si>
  <si>
    <t>liječenja i</t>
  </si>
  <si>
    <t xml:space="preserve">na 1000 stan. </t>
  </si>
  <si>
    <t>SPECIAL HOSPITALS</t>
  </si>
  <si>
    <t>Beds per</t>
  </si>
  <si>
    <t>AND NATURAL SPAS</t>
  </si>
  <si>
    <t>1,000 pop.</t>
  </si>
  <si>
    <t>Specijalna bolnica za plućne bolesti Zagreb</t>
  </si>
  <si>
    <t>Specijalna bolnica za ortopediju, Biograd na Moru</t>
  </si>
  <si>
    <t>Bolnica za ortopediju i rehabilitaciju "Prim.dr. Martin Horvat" Rovinj</t>
  </si>
  <si>
    <t>Dječja bolnica "Srebrnjak" Zagreb</t>
  </si>
  <si>
    <t>Specijalna bolnica za zaštitu djece s neurorazvojnim i motoričkim smetnjama Zagreb</t>
  </si>
  <si>
    <t>Psihijatrijska bolnica "Sveti Ivan" Zagreb</t>
  </si>
  <si>
    <t>Neuropsihijatrijska bolnica "Dr.Ivan Barbot" Popovača</t>
  </si>
  <si>
    <t>Psihijatrijska bolnica Rab</t>
  </si>
  <si>
    <t>Psihijatrijska bolnica Ugljan</t>
  </si>
  <si>
    <t>Psihijatrijska bolnica Lopača</t>
  </si>
  <si>
    <t>Psihijatrijska bolnica "Sveti Rafael" Strmac</t>
  </si>
  <si>
    <t>Psihijatrijska bolnica za djecu i mladež Zagreb</t>
  </si>
  <si>
    <t>Specijalna bolnica za produženo liječenje Duga Resa</t>
  </si>
  <si>
    <t>Thalassotherapia - specijalna bolnica za medicinsku rehabilitaciju Crikvenica</t>
  </si>
  <si>
    <t>Specijalna bolnica za medicinsku rehabilitaciju "Daruvarske Toplice"</t>
  </si>
  <si>
    <t>"Naftalan", specijalna bolnica za medicinsku rehabilitaciju, Ivanić Grad</t>
  </si>
  <si>
    <t>Specijalna bolnica za medicinsku rehabilitaciju Krapinske Toplice</t>
  </si>
  <si>
    <t>Specijalna bolnica za medicinsku rehabilitaciju Lipik</t>
  </si>
  <si>
    <t>Specijalna bolnica za medicinsku rehabilitaciju "Biokovka", Makarska</t>
  </si>
  <si>
    <t>Thalassotherapia - specijalna bolnica za medicinsku rehabilitaciju bolesti srca, pluća i reumatizma, Opatija</t>
  </si>
  <si>
    <t>Specijalna bolnica za medicinsku rehabilitaciju Stubičke Toplice</t>
  </si>
  <si>
    <t>Specijalna bolnica za medicinsku rehabilitaciju Varaždinske Toplice</t>
  </si>
  <si>
    <t>Specijalna bolnica za medicinsku rehabilitaciju "Kalos" -  Vela Luka</t>
  </si>
  <si>
    <t>Lječilište "Bizovačke toplice""</t>
  </si>
  <si>
    <t>Lječilište "Topusko"</t>
  </si>
  <si>
    <t>Lječilište "Veli Lošinj"</t>
  </si>
  <si>
    <t>BOLNICA ZA GINEKOLOGIJU I PORODNIŠTVO</t>
  </si>
  <si>
    <t>USTANOVA ZA PALIJATIVNU SKRB</t>
  </si>
  <si>
    <t>Hospicij "Marija K. Kozulić" - Rijeka</t>
  </si>
  <si>
    <t>- Chronic  mental diseases</t>
  </si>
  <si>
    <t>Anesteziologija i reanimatologija</t>
  </si>
  <si>
    <t xml:space="preserve">- Chronic child  diseases </t>
  </si>
  <si>
    <t>- Physical medicine and rehabilitation u SB</t>
  </si>
  <si>
    <t xml:space="preserve">G I O R B  </t>
  </si>
  <si>
    <t>tablice za stacionarne djelatnosti</t>
  </si>
  <si>
    <t>Opća Kirurgija</t>
  </si>
  <si>
    <t>Oftalmologija i optometrija</t>
  </si>
  <si>
    <t xml:space="preserve">Fiz. med. i rehabilitacija u spec. </t>
  </si>
  <si>
    <t>Gynecology/ obstetrics</t>
  </si>
  <si>
    <t>Resuscitation and anesthesia</t>
  </si>
  <si>
    <t>Maternity ward</t>
  </si>
  <si>
    <t>Maternity Infirmaries</t>
  </si>
  <si>
    <t>Long-term treatment</t>
  </si>
  <si>
    <t xml:space="preserve">Palliative care </t>
  </si>
  <si>
    <t>Chronic lung iseases</t>
  </si>
  <si>
    <t>Onkologija radioterapija</t>
  </si>
  <si>
    <t>Oncology&amp; radiotherapy</t>
  </si>
  <si>
    <t>Physical medicine and rehabilitation</t>
  </si>
  <si>
    <t>Pediatric  surgery</t>
  </si>
  <si>
    <t>Maxillary surgery</t>
  </si>
  <si>
    <t>Gynecology and obstetrics</t>
  </si>
  <si>
    <t>Resuscitation &amp;anesthesia</t>
  </si>
  <si>
    <t>Chronic  mental diseases</t>
  </si>
  <si>
    <t>Palliative care</t>
  </si>
  <si>
    <t>Fizikalna medicina i rehabilitacija u SB</t>
  </si>
  <si>
    <r>
      <t xml:space="preserve">Tablica </t>
    </r>
    <r>
      <rPr>
        <i/>
        <sz val="10"/>
        <rFont val="Arial Narrow"/>
        <family val="2"/>
        <charset val="238"/>
      </rPr>
      <t>- Table</t>
    </r>
    <r>
      <rPr>
        <b/>
        <sz val="10"/>
        <rFont val="Arial Narrow"/>
        <family val="2"/>
        <charset val="238"/>
      </rPr>
      <t xml:space="preserve"> 2.</t>
    </r>
  </si>
  <si>
    <r>
      <t xml:space="preserve">- </t>
    </r>
    <r>
      <rPr>
        <i/>
        <sz val="10"/>
        <rFont val="Arial Narrow"/>
        <family val="2"/>
        <charset val="238"/>
      </rPr>
      <t>Internal medicine</t>
    </r>
  </si>
  <si>
    <r>
      <t xml:space="preserve">- </t>
    </r>
    <r>
      <rPr>
        <i/>
        <sz val="10"/>
        <rFont val="Arial Narrow"/>
        <family val="2"/>
        <charset val="238"/>
      </rPr>
      <t>Infectology</t>
    </r>
  </si>
  <si>
    <r>
      <t xml:space="preserve">- </t>
    </r>
    <r>
      <rPr>
        <i/>
        <sz val="10"/>
        <rFont val="Arial Narrow"/>
        <family val="2"/>
        <charset val="238"/>
      </rPr>
      <t>Oncology and radiotherapy</t>
    </r>
  </si>
  <si>
    <r>
      <t xml:space="preserve">- </t>
    </r>
    <r>
      <rPr>
        <i/>
        <sz val="10"/>
        <rFont val="Arial Narrow"/>
        <family val="2"/>
        <charset val="238"/>
      </rPr>
      <t>Dermatovenerology</t>
    </r>
  </si>
  <si>
    <r>
      <t xml:space="preserve">- </t>
    </r>
    <r>
      <rPr>
        <i/>
        <sz val="10"/>
        <rFont val="Arial Narrow"/>
        <family val="2"/>
        <charset val="238"/>
      </rPr>
      <t>Psychiatry</t>
    </r>
  </si>
  <si>
    <r>
      <t xml:space="preserve">- </t>
    </r>
    <r>
      <rPr>
        <i/>
        <sz val="10"/>
        <rFont val="Arial Narrow"/>
        <family val="2"/>
        <charset val="238"/>
      </rPr>
      <t>Pediatrics</t>
    </r>
  </si>
  <si>
    <r>
      <t xml:space="preserve">- </t>
    </r>
    <r>
      <rPr>
        <i/>
        <sz val="10"/>
        <rFont val="Arial Narrow"/>
        <family val="2"/>
        <charset val="238"/>
      </rPr>
      <t>Urology</t>
    </r>
  </si>
  <si>
    <r>
      <t xml:space="preserve">- </t>
    </r>
    <r>
      <rPr>
        <i/>
        <sz val="10"/>
        <rFont val="Arial Narrow"/>
        <family val="2"/>
        <charset val="238"/>
      </rPr>
      <t>Orthopedics</t>
    </r>
  </si>
  <si>
    <r>
      <t xml:space="preserve">- </t>
    </r>
    <r>
      <rPr>
        <i/>
        <sz val="10"/>
        <rFont val="Arial Narrow"/>
        <family val="2"/>
        <charset val="238"/>
      </rPr>
      <t>Ophtalmology</t>
    </r>
  </si>
  <si>
    <r>
      <t xml:space="preserve">- </t>
    </r>
    <r>
      <rPr>
        <i/>
        <sz val="10"/>
        <rFont val="Arial Narrow"/>
        <family val="2"/>
        <charset val="238"/>
      </rPr>
      <t>Gynecology and obstetrics</t>
    </r>
  </si>
  <si>
    <r>
      <t xml:space="preserve">- </t>
    </r>
    <r>
      <rPr>
        <i/>
        <sz val="10"/>
        <rFont val="Arial Narrow"/>
        <family val="2"/>
        <charset val="238"/>
      </rPr>
      <t>Resuscitation and anesthesia</t>
    </r>
  </si>
  <si>
    <r>
      <t xml:space="preserve">- </t>
    </r>
    <r>
      <rPr>
        <i/>
        <sz val="10"/>
        <rFont val="Arial Narrow"/>
        <family val="2"/>
        <charset val="238"/>
      </rPr>
      <t>Chronic child diseases</t>
    </r>
  </si>
  <si>
    <r>
      <t xml:space="preserve">Tablica </t>
    </r>
    <r>
      <rPr>
        <i/>
        <sz val="10"/>
        <rFont val="Arial Narrow"/>
        <family val="2"/>
        <charset val="238"/>
      </rPr>
      <t>- Table</t>
    </r>
    <r>
      <rPr>
        <b/>
        <sz val="10"/>
        <rFont val="Arial Narrow"/>
        <family val="2"/>
        <charset val="238"/>
      </rPr>
      <t xml:space="preserve"> 3/I.</t>
    </r>
  </si>
  <si>
    <r>
      <t xml:space="preserve">HRVATSKA - </t>
    </r>
    <r>
      <rPr>
        <i/>
        <sz val="10"/>
        <rFont val="Arial Narrow"/>
        <family val="2"/>
        <charset val="238"/>
      </rPr>
      <t>Croatia</t>
    </r>
  </si>
  <si>
    <r>
      <t xml:space="preserve">Tablica </t>
    </r>
    <r>
      <rPr>
        <i/>
        <sz val="10"/>
        <rFont val="Arial Narrow"/>
        <family val="2"/>
        <charset val="238"/>
      </rPr>
      <t>- Table</t>
    </r>
    <r>
      <rPr>
        <b/>
        <sz val="10"/>
        <rFont val="Arial Narrow"/>
        <family val="2"/>
        <charset val="238"/>
      </rPr>
      <t xml:space="preserve"> 3/II.</t>
    </r>
  </si>
  <si>
    <r>
      <t xml:space="preserve">Tablica </t>
    </r>
    <r>
      <rPr>
        <i/>
        <sz val="10"/>
        <rFont val="Arial Narrow"/>
        <family val="2"/>
        <charset val="238"/>
      </rPr>
      <t>- Table</t>
    </r>
    <r>
      <rPr>
        <b/>
        <sz val="10"/>
        <rFont val="Arial Narrow"/>
        <family val="2"/>
        <charset val="238"/>
      </rPr>
      <t xml:space="preserve"> 3/III.</t>
    </r>
  </si>
  <si>
    <r>
      <t xml:space="preserve">HRVATSKA </t>
    </r>
    <r>
      <rPr>
        <i/>
        <sz val="10"/>
        <rFont val="Arial Narrow"/>
        <family val="2"/>
        <charset val="238"/>
      </rPr>
      <t>- Croatia</t>
    </r>
  </si>
  <si>
    <r>
      <t xml:space="preserve">Grad Zagreb </t>
    </r>
    <r>
      <rPr>
        <i/>
        <sz val="10"/>
        <rFont val="Arial Narrow"/>
        <family val="2"/>
        <charset val="238"/>
      </rPr>
      <t>- City</t>
    </r>
  </si>
  <si>
    <r>
      <t xml:space="preserve">Tablica </t>
    </r>
    <r>
      <rPr>
        <i/>
        <sz val="10"/>
        <rFont val="Arial Narrow"/>
        <family val="2"/>
        <charset val="238"/>
      </rPr>
      <t>- Table</t>
    </r>
    <r>
      <rPr>
        <b/>
        <sz val="10"/>
        <rFont val="Arial Narrow"/>
        <family val="2"/>
        <charset val="238"/>
      </rPr>
      <t xml:space="preserve"> 5/I.</t>
    </r>
  </si>
  <si>
    <t>Resuscitation  and anesthesia</t>
  </si>
  <si>
    <t>Gynecology/obstetrics</t>
  </si>
  <si>
    <r>
      <t xml:space="preserve">Tablica </t>
    </r>
    <r>
      <rPr>
        <i/>
        <sz val="10"/>
        <rFont val="Arial Narrow"/>
        <family val="2"/>
        <charset val="238"/>
      </rPr>
      <t>- Table</t>
    </r>
    <r>
      <rPr>
        <b/>
        <sz val="10"/>
        <rFont val="Arial Narrow"/>
        <family val="2"/>
        <charset val="238"/>
      </rPr>
      <t xml:space="preserve"> 5/II.</t>
    </r>
  </si>
  <si>
    <r>
      <t xml:space="preserve">Grad Zagreb </t>
    </r>
    <r>
      <rPr>
        <b/>
        <i/>
        <sz val="10"/>
        <rFont val="Arial Narrow"/>
        <family val="2"/>
        <charset val="238"/>
      </rPr>
      <t>- City</t>
    </r>
  </si>
  <si>
    <r>
      <t xml:space="preserve">HRVATSKA </t>
    </r>
    <r>
      <rPr>
        <i/>
        <sz val="8"/>
        <rFont val="Arial"/>
        <family val="2"/>
        <charset val="238"/>
      </rPr>
      <t>- Croatia</t>
    </r>
  </si>
  <si>
    <r>
      <t xml:space="preserve">Grad Zagreb </t>
    </r>
    <r>
      <rPr>
        <sz val="8"/>
        <rFont val="Arial"/>
        <family val="2"/>
        <charset val="238"/>
      </rPr>
      <t xml:space="preserve">- </t>
    </r>
    <r>
      <rPr>
        <i/>
        <sz val="8"/>
        <rFont val="Arial"/>
        <family val="2"/>
        <charset val="238"/>
      </rPr>
      <t>City</t>
    </r>
  </si>
  <si>
    <r>
      <t xml:space="preserve">Krapinsko-zagorska županija </t>
    </r>
    <r>
      <rPr>
        <i/>
        <sz val="8"/>
        <rFont val="Arial"/>
        <family val="2"/>
        <charset val="238"/>
      </rPr>
      <t>- county</t>
    </r>
  </si>
  <si>
    <r>
      <t xml:space="preserve">Primorsko-goranska županija </t>
    </r>
    <r>
      <rPr>
        <i/>
        <sz val="8"/>
        <rFont val="Arial"/>
        <family val="2"/>
        <charset val="238"/>
      </rPr>
      <t>- county</t>
    </r>
  </si>
  <si>
    <r>
      <t xml:space="preserve">Osječko-baranjska županija </t>
    </r>
    <r>
      <rPr>
        <i/>
        <sz val="8"/>
        <rFont val="Arial"/>
        <family val="2"/>
        <charset val="238"/>
      </rPr>
      <t>- county</t>
    </r>
  </si>
  <si>
    <r>
      <t xml:space="preserve">Splitsko-dalmatinska županija </t>
    </r>
    <r>
      <rPr>
        <i/>
        <sz val="8"/>
        <rFont val="Arial"/>
        <family val="2"/>
        <charset val="238"/>
      </rPr>
      <t>- county</t>
    </r>
  </si>
  <si>
    <r>
      <t xml:space="preserve">Tablica </t>
    </r>
    <r>
      <rPr>
        <i/>
        <sz val="9"/>
        <rFont val="Arial"/>
        <family val="2"/>
        <charset val="238"/>
      </rPr>
      <t>- Table</t>
    </r>
    <r>
      <rPr>
        <b/>
        <sz val="9"/>
        <rFont val="Arial"/>
        <family val="2"/>
        <charset val="238"/>
      </rPr>
      <t xml:space="preserve"> 8.</t>
    </r>
  </si>
  <si>
    <r>
      <t xml:space="preserve">HRVATSKA - </t>
    </r>
    <r>
      <rPr>
        <i/>
        <sz val="8"/>
        <rFont val="Arial"/>
        <family val="2"/>
        <charset val="238"/>
      </rPr>
      <t>Croatia</t>
    </r>
  </si>
  <si>
    <r>
      <t xml:space="preserve">Tablica </t>
    </r>
    <r>
      <rPr>
        <i/>
        <sz val="9"/>
        <rFont val="Arial"/>
        <family val="2"/>
        <charset val="238"/>
      </rPr>
      <t>- Table</t>
    </r>
    <r>
      <rPr>
        <b/>
        <sz val="9"/>
        <rFont val="Arial"/>
        <family val="2"/>
        <charset val="238"/>
      </rPr>
      <t xml:space="preserve"> 10.</t>
    </r>
  </si>
  <si>
    <r>
      <t>Specialty</t>
    </r>
    <r>
      <rPr>
        <b/>
        <sz val="10"/>
        <rFont val="Arial Narrow"/>
        <family val="2"/>
        <charset val="238"/>
      </rPr>
      <t> </t>
    </r>
  </si>
  <si>
    <r>
      <t>Specialty</t>
    </r>
    <r>
      <rPr>
        <b/>
        <sz val="10"/>
        <rFont val="Arial"/>
        <family val="2"/>
        <charset val="238"/>
      </rPr>
      <t> </t>
    </r>
  </si>
  <si>
    <r>
      <t xml:space="preserve">Tablica </t>
    </r>
    <r>
      <rPr>
        <i/>
        <sz val="9"/>
        <rFont val="Arial"/>
        <family val="2"/>
        <charset val="238"/>
      </rPr>
      <t>- Table</t>
    </r>
    <r>
      <rPr>
        <b/>
        <sz val="9"/>
        <rFont val="Arial"/>
        <family val="2"/>
        <charset val="238"/>
      </rPr>
      <t xml:space="preserve"> 12.</t>
    </r>
  </si>
  <si>
    <r>
      <t>Ukupno</t>
    </r>
    <r>
      <rPr>
        <sz val="8"/>
        <rFont val="Arial"/>
        <family val="2"/>
        <charset val="238"/>
      </rPr>
      <t xml:space="preserve"> –</t>
    </r>
    <r>
      <rPr>
        <b/>
        <sz val="8"/>
        <rFont val="Arial"/>
        <family val="2"/>
        <charset val="238"/>
      </rPr>
      <t xml:space="preserve"> </t>
    </r>
    <r>
      <rPr>
        <i/>
        <sz val="8"/>
        <rFont val="Arial"/>
        <family val="2"/>
        <charset val="238"/>
      </rPr>
      <t>Total</t>
    </r>
  </si>
  <si>
    <r>
      <t>BOLNICE ZA ORTOPEDIJU I REHABILITACIJU</t>
    </r>
    <r>
      <rPr>
        <sz val="8"/>
        <rFont val="Arial"/>
        <family val="2"/>
        <charset val="238"/>
      </rPr>
      <t xml:space="preserve"> - </t>
    </r>
    <r>
      <rPr>
        <i/>
        <sz val="8"/>
        <rFont val="Arial"/>
        <family val="2"/>
        <charset val="238"/>
      </rPr>
      <t>ORTHOPEDIC HOSPITALS</t>
    </r>
  </si>
  <si>
    <r>
      <t>DJEČJE BOLNICE</t>
    </r>
    <r>
      <rPr>
        <sz val="8"/>
        <rFont val="Arial"/>
        <family val="2"/>
        <charset val="238"/>
      </rPr>
      <t xml:space="preserve"> - </t>
    </r>
    <r>
      <rPr>
        <i/>
        <sz val="8"/>
        <rFont val="Arial"/>
        <family val="2"/>
        <charset val="238"/>
      </rPr>
      <t>CHILDREN'S HOSPITALS</t>
    </r>
  </si>
  <si>
    <r>
      <t>BOLNICE ZA DUŠEVNE BOLESTI</t>
    </r>
    <r>
      <rPr>
        <sz val="8"/>
        <rFont val="Arial"/>
        <family val="2"/>
        <charset val="238"/>
      </rPr>
      <t xml:space="preserve"> - </t>
    </r>
    <r>
      <rPr>
        <i/>
        <sz val="8"/>
        <rFont val="Arial"/>
        <family val="2"/>
        <charset val="238"/>
      </rPr>
      <t>PSYCHIATRIC HOSPITALS</t>
    </r>
  </si>
  <si>
    <r>
      <t>BOLNICA ZA GERIJATRIJU</t>
    </r>
    <r>
      <rPr>
        <sz val="8"/>
        <rFont val="Arial"/>
        <family val="2"/>
        <charset val="238"/>
      </rPr>
      <t xml:space="preserve"> - </t>
    </r>
    <r>
      <rPr>
        <i/>
        <sz val="8"/>
        <rFont val="Arial"/>
        <family val="2"/>
        <charset val="238"/>
      </rPr>
      <t>GERIATRIC HOSPITAL</t>
    </r>
  </si>
  <si>
    <r>
      <t>BOLNICE ZA REUMAT. BOLESTI I REHABILITAC.</t>
    </r>
    <r>
      <rPr>
        <sz val="8"/>
        <rFont val="Arial"/>
        <family val="2"/>
        <charset val="238"/>
      </rPr>
      <t xml:space="preserve"> - </t>
    </r>
    <r>
      <rPr>
        <i/>
        <sz val="8"/>
        <rFont val="Arial"/>
        <family val="2"/>
        <charset val="238"/>
      </rPr>
      <t>HOSP. FOR RHEUMATIC DISEASES AND REHABILITATION</t>
    </r>
  </si>
  <si>
    <r>
      <t xml:space="preserve">- nastavak </t>
    </r>
    <r>
      <rPr>
        <i/>
        <sz val="9"/>
        <rFont val="Arial"/>
        <family val="2"/>
        <charset val="238"/>
      </rPr>
      <t>- continuation</t>
    </r>
  </si>
  <si>
    <t>Klinika Magdalena</t>
  </si>
  <si>
    <t>PB "Kukuljevićeva"</t>
  </si>
  <si>
    <t>PB "Sv. Ivan"</t>
  </si>
  <si>
    <t>SB "Akromion" Krapinske toplice</t>
  </si>
  <si>
    <t>SB Krapinske toplice</t>
  </si>
  <si>
    <t>SB Stubičke toplice</t>
  </si>
  <si>
    <t>Lječilište Topusko</t>
  </si>
  <si>
    <t>NPB Popovača</t>
  </si>
  <si>
    <t>SB Duga Resa</t>
  </si>
  <si>
    <t>SB Varaždinske toplice</t>
  </si>
  <si>
    <t>SB Daruvarske toplice</t>
  </si>
  <si>
    <t>SB Crikvenica</t>
  </si>
  <si>
    <t>SB Opatija</t>
  </si>
  <si>
    <t>PB Rab</t>
  </si>
  <si>
    <t>PB Lopača</t>
  </si>
  <si>
    <t>Lječilište Veli Lošinj</t>
  </si>
  <si>
    <t>SB Lipik</t>
  </si>
  <si>
    <t>PB "Sv. Rafael"</t>
  </si>
  <si>
    <t>SB Biograd</t>
  </si>
  <si>
    <t>PB Ugljan</t>
  </si>
  <si>
    <t>Lječilište Bizovačke toplice</t>
  </si>
  <si>
    <t>SB  "Biokovka" Makarska</t>
  </si>
  <si>
    <t>SB Rovinj</t>
  </si>
  <si>
    <t>SB  "Kalos" Vela luka</t>
  </si>
  <si>
    <t>SB "Naftalan" Ivanić Grad</t>
  </si>
  <si>
    <t>SB  "Naftalan" Ivanić Grad</t>
  </si>
  <si>
    <t>PB " Kukuljevićeva"</t>
  </si>
  <si>
    <t>PB " Sveti Ivan"</t>
  </si>
  <si>
    <t>SB "Akromion"</t>
  </si>
  <si>
    <t>SB "Sveta Katarina"</t>
  </si>
  <si>
    <t>PB "Sveti Rafael"</t>
  </si>
  <si>
    <t>SB "Biokovka" Makarska</t>
  </si>
  <si>
    <t>SB "Kalos" Vela Luka</t>
  </si>
  <si>
    <t>SB  "Podobnik" - Zagreb</t>
  </si>
  <si>
    <t>SB "Dr Nemec" - Matulji</t>
  </si>
  <si>
    <t>SB  "Sveta Katarina" - Zabok</t>
  </si>
  <si>
    <t>Kirurgija</t>
  </si>
  <si>
    <t>Oftalmologija</t>
  </si>
  <si>
    <t>NPB dr. Ivan Barbot Popovača </t>
  </si>
  <si>
    <t>Specijalna bolnica za kronične bolesti dječje dobi, Gornja Bistra</t>
  </si>
  <si>
    <t>SKUPINA  BOLESTI-STANJA</t>
  </si>
  <si>
    <t>1-4</t>
  </si>
  <si>
    <t>5-9</t>
  </si>
  <si>
    <t>10-19</t>
  </si>
  <si>
    <t>20-39</t>
  </si>
  <si>
    <t>40-59</t>
  </si>
  <si>
    <t>60 i više</t>
  </si>
  <si>
    <t>DISEASE OR CONDITION GROUP</t>
  </si>
  <si>
    <t>TOTAL</t>
  </si>
  <si>
    <t>60 +</t>
  </si>
  <si>
    <t>I</t>
  </si>
  <si>
    <t xml:space="preserve">Zarazne i parazitarne bolesti </t>
  </si>
  <si>
    <t>Infectious and parasitic diseases</t>
  </si>
  <si>
    <t>II</t>
  </si>
  <si>
    <t>Novotvorine</t>
  </si>
  <si>
    <t>Neoplasms</t>
  </si>
  <si>
    <t>III</t>
  </si>
  <si>
    <t>Bolesti krvi i krvotvornog sustava te određene bolesti imunološkog sustava</t>
  </si>
  <si>
    <t xml:space="preserve"> Diseases of the blood and blood-forming organs and certain disorders involvingthe immune mechanism</t>
  </si>
  <si>
    <t>IV</t>
  </si>
  <si>
    <t>Endokrine bolesti, bolesti prehrane i metabolizma</t>
  </si>
  <si>
    <t>Endocrine, nutritional  and metabolic diseases</t>
  </si>
  <si>
    <t>V</t>
  </si>
  <si>
    <t>Mental and behavioural disorders</t>
  </si>
  <si>
    <t>VI</t>
  </si>
  <si>
    <t>Disease of the nervous system</t>
  </si>
  <si>
    <t>VII</t>
  </si>
  <si>
    <t>Bolesti oka i adneksa</t>
  </si>
  <si>
    <t>VIII</t>
  </si>
  <si>
    <t>Bolesti uha i mastoidnog nastavka</t>
  </si>
  <si>
    <t>IX</t>
  </si>
  <si>
    <t>Bolesti cirkulacijskog sustava</t>
  </si>
  <si>
    <t>Diseases of the circulatory system</t>
  </si>
  <si>
    <t>X</t>
  </si>
  <si>
    <t>Bolesti dišnog sustava</t>
  </si>
  <si>
    <t>Diseases of the respiratory system</t>
  </si>
  <si>
    <t>XI</t>
  </si>
  <si>
    <t>Bolesti probavnog sustava</t>
  </si>
  <si>
    <t>Diseases of the digestive system</t>
  </si>
  <si>
    <t>XII</t>
  </si>
  <si>
    <t>Diseases of the skin and subcutaneous tissue</t>
  </si>
  <si>
    <t>XIII</t>
  </si>
  <si>
    <t>Bolesti mišićno-koštanog sustava i vezivnog tkiva</t>
  </si>
  <si>
    <t>Diseases of the musculoskeletal system and connective tissue</t>
  </si>
  <si>
    <t>XIV</t>
  </si>
  <si>
    <t>Bolesti sustava mokraćnih i spolnih organa</t>
  </si>
  <si>
    <t>Diseases of the genitourinary system</t>
  </si>
  <si>
    <t>XV</t>
  </si>
  <si>
    <t xml:space="preserve">Trudnoća, porođaj i babinje </t>
  </si>
  <si>
    <t>Pregnancy, childbirth and the puerp.</t>
  </si>
  <si>
    <t>XVI</t>
  </si>
  <si>
    <t>Određena stanja nastala u perinatalnom razdoblju</t>
  </si>
  <si>
    <t>Certain conditions originating in the perinatal period</t>
  </si>
  <si>
    <t>XVII</t>
  </si>
  <si>
    <t>Kongenitalne malformacije, deformiteti i kromosomske abnormalnosti</t>
  </si>
  <si>
    <t>Congenital malformations, deformations and chromosomal abnormalities</t>
  </si>
  <si>
    <t>XVIII</t>
  </si>
  <si>
    <t>Simptomi, znakovi i abnormalni klinički i laboratorijski nalazi neuvršteni drugamo</t>
  </si>
  <si>
    <t>Symptoms, signs and abnormal clinical and laboratory findings, NEC</t>
  </si>
  <si>
    <t>XIX</t>
  </si>
  <si>
    <t>Ozljede, trovanja i neke druge posljedice vanjskih uzroka</t>
  </si>
  <si>
    <t>Injury, poisoning and certain other consequences of extermal causes</t>
  </si>
  <si>
    <t>XXI</t>
  </si>
  <si>
    <t xml:space="preserve">Čimbenici koji utječu na stanje zdravlja i kontakt sa zdravstvenom službom </t>
  </si>
  <si>
    <t>Factors influencing health status and contact with health services</t>
  </si>
  <si>
    <t>S V E U K U P N O</t>
  </si>
  <si>
    <t xml:space="preserve">Izvor podataka: Bolesničko-statistički obrazac </t>
  </si>
  <si>
    <t>Source of information: Case Statistical Card</t>
  </si>
  <si>
    <r>
      <t xml:space="preserve">Dobna grupa </t>
    </r>
    <r>
      <rPr>
        <i/>
        <sz val="9"/>
        <rFont val="Arial Narrow"/>
        <family val="2"/>
        <charset val="238"/>
      </rPr>
      <t xml:space="preserve">– Age group </t>
    </r>
    <r>
      <rPr>
        <b/>
        <sz val="9"/>
        <rFont val="Arial Narrow"/>
        <family val="2"/>
        <charset val="238"/>
      </rPr>
      <t xml:space="preserve">(godina </t>
    </r>
    <r>
      <rPr>
        <i/>
        <sz val="9"/>
        <rFont val="Arial Narrow"/>
        <family val="2"/>
        <charset val="238"/>
      </rPr>
      <t>– years</t>
    </r>
    <r>
      <rPr>
        <b/>
        <sz val="9"/>
        <rFont val="Arial Narrow"/>
        <family val="2"/>
        <charset val="238"/>
      </rPr>
      <t>)</t>
    </r>
  </si>
  <si>
    <r>
      <t xml:space="preserve">Bolesti živčanog sustava </t>
    </r>
    <r>
      <rPr>
        <sz val="8"/>
        <rFont val="Arial Narrow"/>
        <family val="2"/>
        <charset val="238"/>
      </rPr>
      <t/>
    </r>
  </si>
  <si>
    <r>
      <t xml:space="preserve"> </t>
    </r>
    <r>
      <rPr>
        <i/>
        <sz val="9"/>
        <rFont val="Arial Narrow"/>
        <family val="2"/>
        <charset val="238"/>
      </rPr>
      <t>Diseases of the eye and adnexa</t>
    </r>
  </si>
  <si>
    <r>
      <t xml:space="preserve"> </t>
    </r>
    <r>
      <rPr>
        <i/>
        <sz val="9"/>
        <rFont val="Arial Narrow"/>
        <family val="2"/>
        <charset val="238"/>
      </rPr>
      <t>Diseases of the ear and mastoid process</t>
    </r>
  </si>
  <si>
    <r>
      <t>Bolesti kože i potkožnog tkiva</t>
    </r>
    <r>
      <rPr>
        <sz val="9"/>
        <rFont val="Arial Narrow"/>
        <family val="2"/>
        <charset val="238"/>
      </rPr>
      <t xml:space="preserve"> </t>
    </r>
  </si>
  <si>
    <t>Red. Br.</t>
  </si>
  <si>
    <t>Ozljede i trovanja (šifra dg)</t>
  </si>
  <si>
    <t>No.</t>
  </si>
  <si>
    <t>Injuries and poisoning (Code)</t>
  </si>
  <si>
    <t xml:space="preserve">60 and above </t>
  </si>
  <si>
    <t>1.</t>
  </si>
  <si>
    <t>2.</t>
  </si>
  <si>
    <t xml:space="preserve">3.   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</si>
  <si>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</si>
  <si>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</si>
  <si>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</si>
  <si>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</si>
  <si>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</si>
  <si>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</si>
  <si>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</si>
  <si>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</si>
  <si>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</si>
  <si>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</si>
  <si>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</si>
  <si>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</si>
  <si>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r>
      <t>1-15 Ukupno</t>
    </r>
    <r>
      <rPr>
        <i/>
        <sz val="8"/>
        <rFont val="Arial"/>
        <family val="2"/>
        <charset val="238"/>
      </rPr>
      <t xml:space="preserve"> - Total</t>
    </r>
  </si>
  <si>
    <r>
      <t>MKB X</t>
    </r>
    <r>
      <rPr>
        <i/>
        <sz val="8"/>
        <rFont val="Arial"/>
        <family val="2"/>
        <charset val="238"/>
      </rPr>
      <t xml:space="preserve"> - ICD 10 </t>
    </r>
    <r>
      <rPr>
        <b/>
        <sz val="8"/>
        <rFont val="Arial"/>
        <family val="2"/>
        <charset val="238"/>
      </rPr>
      <t>S00-T98</t>
    </r>
  </si>
  <si>
    <t>Izvor podataka: Bolesničko-statistički obrazac</t>
  </si>
  <si>
    <r>
      <t xml:space="preserve">Tablica </t>
    </r>
    <r>
      <rPr>
        <i/>
        <sz val="9"/>
        <rFont val="Arial"/>
        <family val="2"/>
        <charset val="238"/>
      </rPr>
      <t>- Table</t>
    </r>
    <r>
      <rPr>
        <b/>
        <sz val="9"/>
        <rFont val="Arial"/>
        <family val="2"/>
        <charset val="238"/>
      </rPr>
      <t xml:space="preserve"> 15.</t>
    </r>
  </si>
  <si>
    <t>Vanjski uzrok morbiditeta</t>
  </si>
  <si>
    <t>Muškarci</t>
  </si>
  <si>
    <t>Žene</t>
  </si>
  <si>
    <t>External cause of morbidity</t>
  </si>
  <si>
    <t>Male</t>
  </si>
  <si>
    <t>Female</t>
  </si>
  <si>
    <t>V01-V99</t>
  </si>
  <si>
    <t>Nesreće pri prijevozu</t>
  </si>
  <si>
    <t>Transport accidents</t>
  </si>
  <si>
    <t>W00-X59</t>
  </si>
  <si>
    <t>Drugi vanjski uzroci slučajnih ozljeda (padovi, alati, pucnjava,udaranje, ugrizi, utapanje, gušenje, struja, vatra, prirodne sile,lijekovi)</t>
  </si>
  <si>
    <t>Other external causes of accidental injury (falls, tools, discharge, striking, bitten, drowning, suffocation, electric current, fire, forces of nature, drugs etc.)</t>
  </si>
  <si>
    <t>X60-X84</t>
  </si>
  <si>
    <t xml:space="preserve">Namjerno samoozljeđivanje </t>
  </si>
  <si>
    <t>Intentional self-harm</t>
  </si>
  <si>
    <t>X85-Y09</t>
  </si>
  <si>
    <t xml:space="preserve">Napad (nasrtaj) </t>
  </si>
  <si>
    <t>Assult</t>
  </si>
  <si>
    <t>Y10-Y34</t>
  </si>
  <si>
    <t xml:space="preserve">Događaj s neodređenom nakanom </t>
  </si>
  <si>
    <t>Event of undetermined intent</t>
  </si>
  <si>
    <t>Y35-Y36</t>
  </si>
  <si>
    <t xml:space="preserve">Zakonske intervencije i ratne operacije </t>
  </si>
  <si>
    <t>Legal intervention and operations of war</t>
  </si>
  <si>
    <t xml:space="preserve">Komplikacije medicinskog i kirurškog zbrinjavanja </t>
  </si>
  <si>
    <t>Complications of medical and surgical care</t>
  </si>
  <si>
    <t>Posljedice vanjskih uzroka morbiditeta</t>
  </si>
  <si>
    <t>Sequelae of external causes of morbidity</t>
  </si>
  <si>
    <t xml:space="preserve">Dopunski čimbenici koji se odnose na uzroke morbiditeta  </t>
  </si>
  <si>
    <t>Supplementary factors related to causes of morbidity</t>
  </si>
  <si>
    <t xml:space="preserve">UKUPNO </t>
  </si>
  <si>
    <t>Mentalni poremećaji i poremećaji ponašanja</t>
  </si>
  <si>
    <t xml:space="preserve"> Splitsko-dalmatinska županija - county</t>
  </si>
  <si>
    <t xml:space="preserve">S72 Prijelom bedrene kosti (femura) </t>
  </si>
  <si>
    <t>- Fracture of femur</t>
  </si>
  <si>
    <t>S82 Prijelom potkoljenice, uključujući nožni zglob</t>
  </si>
  <si>
    <t xml:space="preserve">Fracture of lower leg, including ankle </t>
  </si>
  <si>
    <t>S83 Dislokacija, isčašenje i nategnuće koljenskih zglobova i ligamenata</t>
  </si>
  <si>
    <t>Dislocation,sprain and strain of joints and ligaments of knee</t>
  </si>
  <si>
    <t>S06 Intrakranijalna ozljeda</t>
  </si>
  <si>
    <t>Intracranial injury</t>
  </si>
  <si>
    <t>S52 Prijelom podlaktice</t>
  </si>
  <si>
    <t>Fracture of forearm</t>
  </si>
  <si>
    <t>S42  Prijelom ramena i nadlaktice</t>
  </si>
  <si>
    <t>Fracture of shoulder and upper arm</t>
  </si>
  <si>
    <t>S22 Prijelom  rebra(ara), prsne kosti i torakalne kralježnice</t>
  </si>
  <si>
    <t xml:space="preserve"> Fracture of  rib(s) sternum and thoracic spine</t>
  </si>
  <si>
    <t>S32 Prijelom lumbalne kralježnice i  zdjelice</t>
  </si>
  <si>
    <t xml:space="preserve"> Fracture of lumbar spine  and pelvis</t>
  </si>
  <si>
    <t>S00 Površinska ozljeda glave</t>
  </si>
  <si>
    <t>Superficial injury of head</t>
  </si>
  <si>
    <t>T84 Komp. unut. ortop. protetskih naprava</t>
  </si>
  <si>
    <t>Comp. of internal orthopaedics prost. devices</t>
  </si>
  <si>
    <t>S02 Prijelom lubanje i kosti lica</t>
  </si>
  <si>
    <t xml:space="preserve"> Fracture of skull and facial bones</t>
  </si>
  <si>
    <t>T81  Komplikacije postupaka, nesvrstanih drugamo</t>
  </si>
  <si>
    <t xml:space="preserve">Complications of procedures, not elsewhere classified </t>
  </si>
  <si>
    <t>S62 Prijelom u pod. ručnog zgloba i šake</t>
  </si>
  <si>
    <t>Fracture at wrist and hand level</t>
  </si>
  <si>
    <t>S01 Otvorena rana glave</t>
  </si>
  <si>
    <t>Open wound of head</t>
  </si>
  <si>
    <t>S92 Prijelom stopala osim nožnoga zgloba (gležnja)</t>
  </si>
  <si>
    <t>Fracture of foot, except ankle</t>
  </si>
  <si>
    <t>Fracture of femur</t>
  </si>
  <si>
    <t>V01-Y98</t>
  </si>
  <si>
    <t>3.</t>
  </si>
  <si>
    <t>Y40-Y98</t>
  </si>
  <si>
    <t xml:space="preserve"> </t>
  </si>
  <si>
    <t>Grad Zagreb</t>
  </si>
  <si>
    <t>Broj postelja na 1000 stanovnika</t>
  </si>
  <si>
    <t>Broj doktora</t>
  </si>
  <si>
    <t>Broj postelja po jednom doktoru</t>
  </si>
  <si>
    <t>Broj ispisanih bolesnika</t>
  </si>
  <si>
    <t>Broj dana bolničkog liječenja</t>
  </si>
  <si>
    <t>Prosječna dužina liječenja</t>
  </si>
  <si>
    <t>Godišnja zauzetost postelja</t>
  </si>
  <si>
    <t>% iskorištenosti postelja</t>
  </si>
  <si>
    <t>Broj pacijenata po krevetu</t>
  </si>
  <si>
    <t>Interval obrtaja</t>
  </si>
  <si>
    <t>Koprivničko-križevačka županija</t>
  </si>
  <si>
    <t>Ličko-senjska županija</t>
  </si>
  <si>
    <t>Virovitičko-podravska županija</t>
  </si>
  <si>
    <t>Šibensko-kninska županija</t>
  </si>
  <si>
    <t>Vukovarsko-srijemska županija</t>
  </si>
  <si>
    <t>Splitsko-dalmatinska županija</t>
  </si>
  <si>
    <t>Međimurska županija</t>
  </si>
  <si>
    <t>Pakrac</t>
  </si>
  <si>
    <t>Nova Gradiška</t>
  </si>
  <si>
    <t>Nova gradiška</t>
  </si>
  <si>
    <t>2019.</t>
  </si>
  <si>
    <t>Palijativna skrb u stacionaru DZ</t>
  </si>
  <si>
    <t>Mali Lošinj</t>
  </si>
  <si>
    <t>Otočac</t>
  </si>
  <si>
    <t>Senj</t>
  </si>
  <si>
    <t>Supetar</t>
  </si>
  <si>
    <t>Makarska</t>
  </si>
  <si>
    <t>Sinj</t>
  </si>
  <si>
    <t>Labin</t>
  </si>
  <si>
    <t>Pazin</t>
  </si>
  <si>
    <t>Umag</t>
  </si>
  <si>
    <t>Metković</t>
  </si>
  <si>
    <t>Imotski</t>
  </si>
  <si>
    <t>SB Agram</t>
  </si>
  <si>
    <t xml:space="preserve">Mali Lošinj </t>
  </si>
  <si>
    <t xml:space="preserve">Otočac </t>
  </si>
  <si>
    <t xml:space="preserve">Senj </t>
  </si>
  <si>
    <t xml:space="preserve">Supetar </t>
  </si>
  <si>
    <t xml:space="preserve">Makarska </t>
  </si>
  <si>
    <t xml:space="preserve">Sinj </t>
  </si>
  <si>
    <t xml:space="preserve">Labin </t>
  </si>
  <si>
    <t xml:space="preserve">Pazin </t>
  </si>
  <si>
    <t xml:space="preserve">Metković </t>
  </si>
  <si>
    <t>Opće bolnice</t>
  </si>
  <si>
    <r>
      <t xml:space="preserve">Tablica </t>
    </r>
    <r>
      <rPr>
        <i/>
        <sz val="10"/>
        <rFont val="Arial Narrow"/>
        <family val="2"/>
        <charset val="238"/>
      </rPr>
      <t>- Table</t>
    </r>
    <r>
      <rPr>
        <b/>
        <sz val="10"/>
        <rFont val="Arial Narrow"/>
        <family val="2"/>
        <charset val="238"/>
      </rPr>
      <t xml:space="preserve"> 4</t>
    </r>
  </si>
  <si>
    <r>
      <t xml:space="preserve">Tablica </t>
    </r>
    <r>
      <rPr>
        <i/>
        <sz val="10"/>
        <rFont val="Arial Narrow"/>
        <family val="2"/>
        <charset val="238"/>
      </rPr>
      <t>- Table</t>
    </r>
    <r>
      <rPr>
        <b/>
        <sz val="10"/>
        <rFont val="Arial Narrow"/>
        <family val="2"/>
        <charset val="238"/>
      </rPr>
      <t xml:space="preserve"> 6/I.</t>
    </r>
  </si>
  <si>
    <r>
      <t xml:space="preserve">Tablica </t>
    </r>
    <r>
      <rPr>
        <i/>
        <sz val="10"/>
        <rFont val="Arial Narrow"/>
        <family val="2"/>
        <charset val="238"/>
      </rPr>
      <t>- Table</t>
    </r>
    <r>
      <rPr>
        <b/>
        <sz val="10"/>
        <rFont val="Arial Narrow"/>
        <family val="2"/>
        <charset val="238"/>
      </rPr>
      <t xml:space="preserve"> 6/II.</t>
    </r>
  </si>
  <si>
    <r>
      <t xml:space="preserve">Tablica </t>
    </r>
    <r>
      <rPr>
        <i/>
        <sz val="9"/>
        <rFont val="Arial"/>
        <family val="2"/>
        <charset val="238"/>
      </rPr>
      <t>- Table</t>
    </r>
    <r>
      <rPr>
        <b/>
        <sz val="9"/>
        <rFont val="Arial"/>
        <family val="2"/>
        <charset val="238"/>
      </rPr>
      <t xml:space="preserve"> 9.</t>
    </r>
  </si>
  <si>
    <r>
      <t xml:space="preserve">Tablica </t>
    </r>
    <r>
      <rPr>
        <i/>
        <sz val="9"/>
        <rFont val="Arial"/>
        <family val="2"/>
        <charset val="238"/>
      </rPr>
      <t>- Table</t>
    </r>
    <r>
      <rPr>
        <b/>
        <sz val="9"/>
        <rFont val="Arial"/>
        <family val="2"/>
        <charset val="238"/>
      </rPr>
      <t xml:space="preserve"> 11.</t>
    </r>
  </si>
  <si>
    <r>
      <t xml:space="preserve">Tablica </t>
    </r>
    <r>
      <rPr>
        <i/>
        <sz val="9"/>
        <rFont val="Arial"/>
        <family val="2"/>
        <charset val="238"/>
      </rPr>
      <t>- Table</t>
    </r>
    <r>
      <rPr>
        <b/>
        <sz val="9"/>
        <rFont val="Arial"/>
        <family val="2"/>
        <charset val="238"/>
      </rPr>
      <t xml:space="preserve"> 7</t>
    </r>
  </si>
  <si>
    <r>
      <t xml:space="preserve">Tablica </t>
    </r>
    <r>
      <rPr>
        <i/>
        <sz val="9"/>
        <rFont val="Arial"/>
        <family val="2"/>
        <charset val="238"/>
      </rPr>
      <t>- Table</t>
    </r>
    <r>
      <rPr>
        <b/>
        <sz val="9"/>
        <rFont val="Arial"/>
        <family val="2"/>
        <charset val="238"/>
      </rPr>
      <t xml:space="preserve"> 13.</t>
    </r>
  </si>
  <si>
    <r>
      <t xml:space="preserve">Tablica </t>
    </r>
    <r>
      <rPr>
        <i/>
        <sz val="10"/>
        <rFont val="Arial"/>
        <family val="2"/>
        <charset val="238"/>
      </rPr>
      <t>- Table</t>
    </r>
    <r>
      <rPr>
        <b/>
        <sz val="10"/>
        <rFont val="Arial"/>
        <family val="2"/>
        <charset val="238"/>
      </rPr>
      <t xml:space="preserve"> 14.</t>
    </r>
  </si>
  <si>
    <r>
      <t xml:space="preserve">Tablica </t>
    </r>
    <r>
      <rPr>
        <i/>
        <sz val="8"/>
        <rFont val="Arial"/>
        <family val="2"/>
        <charset val="238"/>
      </rPr>
      <t>- Table</t>
    </r>
    <r>
      <rPr>
        <b/>
        <sz val="8"/>
        <rFont val="Arial"/>
        <family val="2"/>
        <charset val="238"/>
      </rPr>
      <t xml:space="preserve"> 15.</t>
    </r>
  </si>
  <si>
    <t>OSTALE SPECIJALNE BOLNICE</t>
  </si>
  <si>
    <t>SB Agram - Zagreb</t>
  </si>
  <si>
    <r>
      <t xml:space="preserve">Tablica - </t>
    </r>
    <r>
      <rPr>
        <i/>
        <sz val="9"/>
        <rFont val="Arial Narrow"/>
        <family val="2"/>
        <charset val="238"/>
      </rPr>
      <t>Table</t>
    </r>
    <r>
      <rPr>
        <b/>
        <sz val="9"/>
        <rFont val="Arial Narrow"/>
        <family val="2"/>
        <charset val="238"/>
      </rPr>
      <t xml:space="preserve"> 16/I.</t>
    </r>
  </si>
  <si>
    <r>
      <t xml:space="preserve">Tablica - </t>
    </r>
    <r>
      <rPr>
        <i/>
        <sz val="9"/>
        <rFont val="Arial Narrow"/>
        <family val="2"/>
        <charset val="238"/>
      </rPr>
      <t>Table</t>
    </r>
    <r>
      <rPr>
        <b/>
        <sz val="9"/>
        <rFont val="Arial Narrow"/>
        <family val="2"/>
        <charset val="238"/>
      </rPr>
      <t xml:space="preserve"> 16/II.</t>
    </r>
  </si>
  <si>
    <r>
      <t xml:space="preserve">Tablica - </t>
    </r>
    <r>
      <rPr>
        <i/>
        <sz val="9"/>
        <rFont val="Arial Narrow"/>
        <family val="2"/>
        <charset val="238"/>
      </rPr>
      <t>Table</t>
    </r>
    <r>
      <rPr>
        <b/>
        <sz val="9"/>
        <rFont val="Arial Narrow"/>
        <family val="2"/>
        <charset val="238"/>
      </rPr>
      <t xml:space="preserve"> 16/III.</t>
    </r>
  </si>
  <si>
    <r>
      <t>Tablica -</t>
    </r>
    <r>
      <rPr>
        <i/>
        <sz val="9"/>
        <rFont val="Arial"/>
        <family val="2"/>
        <charset val="238"/>
      </rPr>
      <t xml:space="preserve"> Table </t>
    </r>
    <r>
      <rPr>
        <b/>
        <sz val="9"/>
        <rFont val="Arial"/>
        <family val="2"/>
        <charset val="238"/>
      </rPr>
      <t>17/I.</t>
    </r>
  </si>
  <si>
    <r>
      <t xml:space="preserve">Dobna grupa </t>
    </r>
    <r>
      <rPr>
        <i/>
        <sz val="9"/>
        <rFont val="Arial"/>
        <family val="2"/>
        <charset val="238"/>
      </rPr>
      <t xml:space="preserve">– Age group </t>
    </r>
    <r>
      <rPr>
        <b/>
        <sz val="9"/>
        <rFont val="Arial"/>
        <family val="2"/>
        <charset val="238"/>
      </rPr>
      <t xml:space="preserve">(godina </t>
    </r>
    <r>
      <rPr>
        <i/>
        <sz val="9"/>
        <rFont val="Arial"/>
        <family val="2"/>
        <charset val="238"/>
      </rPr>
      <t>– years</t>
    </r>
    <r>
      <rPr>
        <b/>
        <sz val="9"/>
        <rFont val="Arial"/>
        <family val="2"/>
        <charset val="238"/>
      </rPr>
      <t>)</t>
    </r>
  </si>
  <si>
    <r>
      <t>Tablica -</t>
    </r>
    <r>
      <rPr>
        <i/>
        <sz val="9"/>
        <rFont val="Arial"/>
        <family val="2"/>
        <charset val="238"/>
      </rPr>
      <t xml:space="preserve"> Table </t>
    </r>
    <r>
      <rPr>
        <b/>
        <sz val="9"/>
        <rFont val="Arial"/>
        <family val="2"/>
        <charset val="238"/>
      </rPr>
      <t>17/III.</t>
    </r>
  </si>
  <si>
    <r>
      <t xml:space="preserve">Tablica </t>
    </r>
    <r>
      <rPr>
        <i/>
        <sz val="9"/>
        <rFont val="Arial"/>
        <family val="2"/>
        <charset val="238"/>
      </rPr>
      <t>- Table</t>
    </r>
    <r>
      <rPr>
        <b/>
        <sz val="9"/>
        <rFont val="Arial"/>
        <family val="2"/>
        <charset val="238"/>
      </rPr>
      <t xml:space="preserve"> 18.</t>
    </r>
  </si>
  <si>
    <t>Krapinsko zagorska - county</t>
  </si>
  <si>
    <t xml:space="preserve">Primorsko goranska - county </t>
  </si>
  <si>
    <t>Osječko baranjska - county</t>
  </si>
  <si>
    <t>Splitsko-dalmatinska- county</t>
  </si>
  <si>
    <r>
      <t>Krapinsko zagorska-</t>
    </r>
    <r>
      <rPr>
        <i/>
        <sz val="10"/>
        <rFont val="Arial Narrow"/>
        <family val="2"/>
        <charset val="238"/>
      </rPr>
      <t xml:space="preserve"> county</t>
    </r>
  </si>
  <si>
    <r>
      <t xml:space="preserve">Primorsko goranska- </t>
    </r>
    <r>
      <rPr>
        <i/>
        <sz val="10"/>
        <rFont val="Arial Narrow"/>
        <family val="2"/>
        <charset val="238"/>
      </rPr>
      <t xml:space="preserve">county   </t>
    </r>
  </si>
  <si>
    <r>
      <t xml:space="preserve">Osječko baranjska - </t>
    </r>
    <r>
      <rPr>
        <i/>
        <sz val="10"/>
        <rFont val="Arial Narrow"/>
        <family val="2"/>
        <charset val="238"/>
      </rPr>
      <t>county</t>
    </r>
  </si>
  <si>
    <r>
      <t xml:space="preserve">Splitsko dalmatinska - </t>
    </r>
    <r>
      <rPr>
        <i/>
        <sz val="10"/>
        <rFont val="Arial Narrow"/>
        <family val="2"/>
        <charset val="238"/>
      </rPr>
      <t xml:space="preserve">county </t>
    </r>
    <r>
      <rPr>
        <b/>
        <sz val="10"/>
        <rFont val="Arial Narrow"/>
        <family val="2"/>
        <charset val="238"/>
      </rPr>
      <t xml:space="preserve">     </t>
    </r>
  </si>
  <si>
    <r>
      <t xml:space="preserve">Tablica </t>
    </r>
    <r>
      <rPr>
        <i/>
        <sz val="10"/>
        <rFont val="Arial Narrow"/>
        <family val="2"/>
        <charset val="238"/>
      </rPr>
      <t>- Table</t>
    </r>
    <r>
      <rPr>
        <b/>
        <sz val="10"/>
        <rFont val="Arial Narrow"/>
        <family val="2"/>
        <charset val="238"/>
      </rPr>
      <t xml:space="preserve"> 5/III.</t>
    </r>
  </si>
  <si>
    <t>Dječja bolnica za kronične bolesti Gornja Bistra</t>
  </si>
  <si>
    <t>Physical medicine  and rehabilitation in SB</t>
  </si>
  <si>
    <t>Chronic child diseases</t>
  </si>
  <si>
    <t>Chronic lung diseases</t>
  </si>
  <si>
    <t xml:space="preserve"> Specijalna bolnica za kronične bolesti dječje dobi, Gornja Bistra</t>
  </si>
  <si>
    <r>
      <t xml:space="preserve">Tablica </t>
    </r>
    <r>
      <rPr>
        <i/>
        <sz val="10"/>
        <rFont val="Arial Narrow"/>
        <family val="2"/>
        <charset val="238"/>
      </rPr>
      <t>- Table</t>
    </r>
    <r>
      <rPr>
        <b/>
        <sz val="10"/>
        <rFont val="Arial Narrow"/>
        <family val="2"/>
        <charset val="238"/>
      </rPr>
      <t xml:space="preserve"> 6/III.</t>
    </r>
  </si>
  <si>
    <r>
      <t>Tablica -</t>
    </r>
    <r>
      <rPr>
        <i/>
        <sz val="9"/>
        <rFont val="Arial"/>
        <family val="2"/>
        <charset val="238"/>
      </rPr>
      <t xml:space="preserve"> Table </t>
    </r>
    <r>
      <rPr>
        <b/>
        <sz val="9"/>
        <rFont val="Arial"/>
        <family val="2"/>
        <charset val="238"/>
      </rPr>
      <t>17/II.</t>
    </r>
  </si>
  <si>
    <t>Palliative care in health care center</t>
  </si>
  <si>
    <t>Izvor podataka:  HZJZ, GIORB  2020.g. (stacionarne djelatnosti)</t>
  </si>
  <si>
    <r>
      <t xml:space="preserve">SPECIJALNOSTIMA U STACIONARNIM USTANOVAMA U HRVATSKOJ 2020. GODINE - </t>
    </r>
    <r>
      <rPr>
        <i/>
        <sz val="10"/>
        <rFont val="Arial Narrow"/>
        <family val="2"/>
        <charset val="238"/>
      </rPr>
      <t>Beds per 1,000 population and average length of treatment in hospital-type facilities by specialty, Croatia 2020</t>
    </r>
  </si>
  <si>
    <r>
      <t>BROJ POSTELJA I BROJ DOKTORA MEDICINE U OPĆIM BOLNICAMA  PO SPECIJALNOSTIMA I ŽUPANIJAMA U HRVATSKOJ U 2020. GODINI</t>
    </r>
    <r>
      <rPr>
        <sz val="10"/>
        <rFont val="Arial Narrow"/>
        <family val="2"/>
        <charset val="238"/>
      </rPr>
      <t xml:space="preserve"> - </t>
    </r>
    <r>
      <rPr>
        <i/>
        <sz val="10"/>
        <rFont val="Arial Narrow"/>
        <family val="2"/>
        <charset val="238"/>
      </rPr>
      <t>Beds and medical doctors in general hospitals  by specialty, county and community in Croatia 2020</t>
    </r>
  </si>
  <si>
    <r>
      <t>BROJ POSTELJA I BROJ DOKTORA MEDICINE U OPĆIM BOLNICAMA PO SPECIJALNOSTIMA I ŽUPANIJAMA U HRVATSKOJ U 2020. GODINI</t>
    </r>
    <r>
      <rPr>
        <sz val="10"/>
        <rFont val="Arial Narrow"/>
        <family val="2"/>
        <charset val="238"/>
      </rPr>
      <t xml:space="preserve"> - </t>
    </r>
    <r>
      <rPr>
        <i/>
        <sz val="10"/>
        <rFont val="Arial Narrow"/>
        <family val="2"/>
        <charset val="238"/>
      </rPr>
      <t>Beds and medical doctors in general hospitals  by specialty, county and community in Croatia 2020</t>
    </r>
  </si>
  <si>
    <r>
      <t>BROJ POSTELJA I BROJ DOKTORA MEDICINE U STACIONARIMA I IZVANBOLNIČKIM RODILIŠTIMA PO SPECIJALNOSTIMA I ŽUPANIJAMA U HRVATSKOJ U 2020. GODINI</t>
    </r>
    <r>
      <rPr>
        <sz val="10"/>
        <rFont val="Arial Narrow"/>
        <family val="2"/>
        <charset val="238"/>
      </rPr>
      <t xml:space="preserve"> - </t>
    </r>
    <r>
      <rPr>
        <i/>
        <sz val="10"/>
        <rFont val="Arial Narrow"/>
        <family val="2"/>
        <charset val="238"/>
      </rPr>
      <t>Beds and medical doctors in  infirmaries and outpatient maternities by specialty, county and community in Croatia 2020</t>
    </r>
  </si>
  <si>
    <r>
      <t>BROJ POSTELJA I BROJ DOKTORA MEDICINE U KLINIKAMA, KLINIČKIM BOLNICAMA I KLINIČKIM BOLNIČKIM CENTRIMA  PO SPECIJALNOSTIMA I ŽUPANIJAMA U HRVATSKOJ U 2020. GODINI</t>
    </r>
    <r>
      <rPr>
        <sz val="10"/>
        <rFont val="Arial Narrow"/>
        <family val="2"/>
        <charset val="238"/>
      </rPr>
      <t xml:space="preserve"> - </t>
    </r>
    <r>
      <rPr>
        <i/>
        <sz val="10"/>
        <rFont val="Arial Narrow"/>
        <family val="2"/>
        <charset val="238"/>
      </rPr>
      <t>Beds and medical doctors in clinics, clinical hospitals and clinical teaching hospitals  by specialty, county and community in Croatia 2020</t>
    </r>
  </si>
  <si>
    <t>2020.</t>
  </si>
  <si>
    <r>
      <t xml:space="preserve">BROJ POSTELJA I BROJ DOKTORA MEDICINE U SPECIJALNIM BOLNICAMA, LJEČILIŠTIMA I HOSPICIJIMA PO SPECIJALNOSTIMA I ŽUPANIJAMA U HRVATSKOJ U 2020. GODINI - </t>
    </r>
    <r>
      <rPr>
        <sz val="10"/>
        <rFont val="Arial Narrow"/>
        <family val="2"/>
      </rPr>
      <t>Beds and medical doctors in special hospitals, treatment centers and hospice by specialty and county in Croatia 2020</t>
    </r>
  </si>
  <si>
    <r>
      <t xml:space="preserve">ISPISANI BOLESNICI I BROJ DANA BOLNIČKOG LIJEČENJA U  STACIONARIMA I IZVANBOLNIČKIM RODILIŠTIMA U HRVATSKOJ TIJEKOM 2019. I 2020. GODINE - </t>
    </r>
    <r>
      <rPr>
        <i/>
        <sz val="9"/>
        <rFont val="Arial"/>
        <family val="2"/>
        <charset val="238"/>
      </rPr>
      <t>Discharged patients and bed days for  infirmaries and outpatient maternities in Croatia 2019 and 2020</t>
    </r>
  </si>
  <si>
    <r>
      <t xml:space="preserve">ISPISANI BOLESNICI I BROJ DANA BOLNIČKOG LIJEČENJA U KLINIKAMA, KLINIČKIM BOLNICAMA I KLINIČKIM BOLNIČKIM CENTRIMA U HRVATSKOJ TIJEKOM 2019. I 2020. GODINE </t>
    </r>
    <r>
      <rPr>
        <i/>
        <sz val="9"/>
        <rFont val="Arial"/>
        <family val="2"/>
        <charset val="238"/>
      </rPr>
      <t>- Discharged patients and bed days for clinics, clinical hospitals and clinical teaching hospitals in Croatia 2019 and 2020</t>
    </r>
  </si>
  <si>
    <r>
      <t xml:space="preserve">ISPISANI BOLESNICI I BROJ DANA BOLNIČKOG LIJEČENJA U SPECIJALNIM BOLNICAMA, LJEČILIŠTIMA I HOSPICIJIMA U HRVATSKOJ TIJEKOM 2019. I 2020. GODINE - </t>
    </r>
    <r>
      <rPr>
        <i/>
        <sz val="9"/>
        <rFont val="Arial"/>
        <family val="2"/>
        <charset val="238"/>
      </rPr>
      <t>Discharged patients and bed days for special hospitals,  treatment centers and hospice in Croatia 2019 and 2020</t>
    </r>
  </si>
  <si>
    <r>
      <t xml:space="preserve">GODIŠNJA ZAUZETOST POSTELJA, POSTOTAK ISKORIŠTENOSTI POSTELJA I PROSJEČNA DUŽINA LIJEČENJA U OPĆIM BOLNICAMA  PO SPECIJALNOSTIMA U HRVATSKOJ U 2020. - </t>
    </r>
    <r>
      <rPr>
        <i/>
        <sz val="9"/>
        <rFont val="Arial"/>
        <family val="2"/>
        <charset val="238"/>
      </rPr>
      <t>Annual bed occupancy, bed utilization and the average length of hospital care in general hospitals  by specialty in Croatia 2020</t>
    </r>
  </si>
  <si>
    <t>Palijativna skrb u stacionaru doma zdravlja</t>
  </si>
  <si>
    <r>
      <t xml:space="preserve">GODIŠNJA ZAUZETOST POSTELJA, POSTOTAK ISKORIŠTENOSTI POSTELJA I PROSJEČNA DUŽINA LIJEČENJA U STACIONARIMA I IZVANBOLNIČKIM RODILIŠTIMA PO SPECIJALNOSTIMA U HRVATSKOJ U 2020. - </t>
    </r>
    <r>
      <rPr>
        <i/>
        <sz val="9"/>
        <rFont val="Arial"/>
        <family val="2"/>
        <charset val="238"/>
      </rPr>
      <t>Annual bed occupancy, bed utilization and the average length of hospital care in infirmaries and outpatient maternities, by specialty in Croatia 2020</t>
    </r>
  </si>
  <si>
    <r>
      <t xml:space="preserve">GODIŠNJA ZAUZETOST POSTELJA, POSTOTAK ISKORIŠTENOSTI POSTELJA I PROSJEČNA DUŽINA LIJEČENJA U KLINIČKIM BOLNIČKIM CENTRIMA, KLINIČKIM BOLNICAMA I KLINIKAMA PO SPECIJALNOSTIMA U HRVATSKOJ U 2020. </t>
    </r>
    <r>
      <rPr>
        <i/>
        <sz val="9"/>
        <rFont val="Arial"/>
        <family val="2"/>
        <charset val="238"/>
      </rPr>
      <t>- Annual bed occupancy, bed utilization and the average length of hospital care in clinics, clinical hospitals and clinical teaching hospitals by specialty in Croatia 2020</t>
    </r>
  </si>
  <si>
    <r>
      <t>GODIŠNJA ZAUZETOST POSTELJA, POSTOTAK ISKORIŠTENOSTI POSTELJA I PROSJEČNA DUŽINA LIJEČENJA PO SPECIJALNOSTIMA U SPECIJALNIM BOLNICAMA, LJEČILIŠTIMA I HOSPICIJIMA U HRVATSKOJ U 2020.</t>
    </r>
    <r>
      <rPr>
        <sz val="10"/>
        <rFont val="Arial"/>
        <family val="2"/>
        <charset val="238"/>
      </rPr>
      <t xml:space="preserve"> - </t>
    </r>
    <r>
      <rPr>
        <i/>
        <sz val="10"/>
        <rFont val="Arial"/>
        <family val="2"/>
        <charset val="238"/>
      </rPr>
      <t>Annual bed occupancy, bed utilization and the average length of hospital care in special hospitals,health resorts and hospice by specialty in Croatia 2020</t>
    </r>
  </si>
  <si>
    <r>
      <t xml:space="preserve">BROJ POSTELJA, DANA BOLNIČKOG LIJEČENJA, ISPISANIH BOLESNIKA TE POSTELJA NA 1000 STANOVNIKA I PROSJEČNA DUŽINA LIJEČENJA U SPECIJALNIM BOLNICAMA, LJEČILIŠTIMA I HOSPICIJIMA HRVATSKE U 2020. </t>
    </r>
    <r>
      <rPr>
        <sz val="8"/>
        <rFont val="Arial"/>
        <family val="2"/>
        <charset val="238"/>
      </rPr>
      <t xml:space="preserve">- </t>
    </r>
    <r>
      <rPr>
        <i/>
        <sz val="8"/>
        <rFont val="Arial"/>
        <family val="2"/>
        <charset val="238"/>
      </rPr>
      <t>Beds, bed days, discharged patients, beds per 1,000 population and the average length of hospital treatment in special hospitals, health resorts and hospice in Croatia 2020</t>
    </r>
  </si>
  <si>
    <r>
      <t xml:space="preserve">BOLNIČKI POBOL I STRUKTURA (%) HOSPITALIZACIJA PO DOBNIM SKUPINAMA TE SKUPINAMA BOLESTI (MKB 10) U STACIONARNOM DIJELU BOLNICA HRVATSKE 2020. GODINE - UKUPNO - </t>
    </r>
    <r>
      <rPr>
        <i/>
        <sz val="9"/>
        <rFont val="Arial Narrow"/>
        <family val="2"/>
        <charset val="238"/>
      </rPr>
      <t>Hospital morbidity and structure of admissions (percentage) by age and disease groups (ICD 10) in stacionary part of Croatian hospitalsin 2020- TOTAL</t>
    </r>
  </si>
  <si>
    <r>
      <t xml:space="preserve">BOLNIČKI POBOL I STRUKTURA (%) HOSPITALIZACIJA PO DOBNIM SKUPINAMA TE SKUPINAMA BOLESTI (MKB 10) U STACIONARNOM DIJELU BOLNICA HRVATSKE 2020. GODINE - MUŠKARCI - </t>
    </r>
    <r>
      <rPr>
        <i/>
        <sz val="9"/>
        <rFont val="Arial Narrow"/>
        <family val="2"/>
        <charset val="238"/>
      </rPr>
      <t>Hospital morbidity and structure of admissions (percentage) by age and disease groups (ICD 10) in stacionary part of Croatian hospitalsin 2020- MALE</t>
    </r>
  </si>
  <si>
    <r>
      <t xml:space="preserve">BOLNIČKI POBOL I STRUKTURA (%) HOSPITALIZACIJA PO DOBNIM SKUPINAMA TE SKUPINAMA BOLESTI (MKB 10) U STACIONARNOM DIJELU BOLNICA HRVATSKE 2020. GODINE - ŽENE - </t>
    </r>
    <r>
      <rPr>
        <i/>
        <sz val="9"/>
        <rFont val="Arial Narrow"/>
        <family val="2"/>
        <charset val="238"/>
      </rPr>
      <t>Hospital morbidity and structure of admissions (percentage) by age and disease groups (ICD 10) in stacionary part of Croatian hospitalsin 2020- FEMALE</t>
    </r>
  </si>
  <si>
    <r>
      <t xml:space="preserve">15 NAJČEŠĆIH OZLJEDA - BOLNIČKI POBOL U STACIONARNOM DIJELU BOLNICA HRVATSKE 2020. GODINE, PREMA DOBNIM SKUPINAMA - UKUPNO - </t>
    </r>
    <r>
      <rPr>
        <i/>
        <sz val="9"/>
        <rFont val="Arial"/>
        <family val="2"/>
        <charset val="238"/>
      </rPr>
      <t>Fifteen leading injuries - hospital morbidity in stacionary part of Croatian hospitals in 2020 by age group - TOTAL</t>
    </r>
  </si>
  <si>
    <r>
      <t xml:space="preserve">15 NAJČEŠĆIH OZLJEDA - BOLNIČKI POBOL U STACIONARNOM DIJELU BOLNICA HRVATSKE 2020. GODINE, PREMA DOBNIM SKUPINAMA - MUŠKARCI - </t>
    </r>
    <r>
      <rPr>
        <i/>
        <sz val="9"/>
        <rFont val="Arial"/>
        <family val="2"/>
        <charset val="238"/>
      </rPr>
      <t>Fifteen leading injuries - hospital morbidity in stacionary part of Croatian hospitals in 2020 by age group - MALE</t>
    </r>
  </si>
  <si>
    <r>
      <t xml:space="preserve">15 NAJČEŠĆIH OZLJEDA - BOLNIČKI POBOL U STACIONARNOM DIJELU BOLNICA HRVATSKE 2020. GODINE, PREMA DOBNIM SKUPINAMA - ŽENE - </t>
    </r>
    <r>
      <rPr>
        <i/>
        <sz val="9"/>
        <rFont val="Arial"/>
        <family val="2"/>
        <charset val="238"/>
      </rPr>
      <t>Fifteen leading injuries - hospital morbidity in stacionary part of Croatian hospitals in 2020 by age group - FEMALE</t>
    </r>
  </si>
  <si>
    <r>
      <t xml:space="preserve">Vanjski uzroci morbiditeta - bolnički pobol u stacionarnom dijelu bolnica HRVATSKE 2019. i 2020. godine </t>
    </r>
    <r>
      <rPr>
        <i/>
        <sz val="9"/>
        <rFont val="Arial"/>
        <family val="2"/>
        <charset val="238"/>
      </rPr>
      <t>- External causes of morbidity - hospital morbidity in stacionary part of Croatian hospitals in 2019 and 2020</t>
    </r>
  </si>
  <si>
    <t>SB "Medico"</t>
  </si>
  <si>
    <t>LJETOPIS 2020.G.</t>
  </si>
  <si>
    <t xml:space="preserve">Dubrovačko-neretvanska županija </t>
  </si>
  <si>
    <t>HRVATSKA</t>
  </si>
  <si>
    <t>Dubrovnik</t>
  </si>
  <si>
    <r>
      <t xml:space="preserve">ISPISANI BOLESNICI I BROJ DANA BOLNIČKOG LIJEČENJA U OPĆIM BOLNICAMA U HRVATSKOJ TIJEKOM 2019. I 2020. GODINE - </t>
    </r>
    <r>
      <rPr>
        <i/>
        <sz val="9"/>
        <rFont val="Arial"/>
        <family val="2"/>
        <charset val="238"/>
      </rPr>
      <t>Discharged patients and bed days for general hospitals  in Croatia 2019 and 2020</t>
    </r>
  </si>
  <si>
    <r>
      <t xml:space="preserve">BROJ POSTELJA I BROJ DOKTORA MEDICINE U SPECIJALNIM BOLNICAMA, LJEČILIŠTIMA I HOSPICIJIMA PO SPECIJALNOSTIMA I ŽUPANIJAMA U HRVATSKOJ U 2020. GODINI - </t>
    </r>
    <r>
      <rPr>
        <i/>
        <sz val="10"/>
        <rFont val="Arial Narrow"/>
        <family val="2"/>
        <charset val="238"/>
      </rPr>
      <t>Beds and medical doctors in special hospitals, treatment centers and hospice by specialty and county in Croatia 2020</t>
    </r>
  </si>
  <si>
    <r>
      <t>BROJ POSTELJA I BROJ DOKTORA MEDICINE U SPECIJALNIM BOLNICAMA, LJEČILIŠTIMA I HOSPICIJIMA PO SPECIJALNOSTIMA I ŽUPANIJAMA U HRVATSKOJ U 2020. GODINI -</t>
    </r>
    <r>
      <rPr>
        <i/>
        <sz val="10"/>
        <rFont val="Arial Narrow"/>
        <family val="2"/>
        <charset val="238"/>
      </rPr>
      <t xml:space="preserve"> Beds and medical doctors in special hospitals, treatment centers and hospice by specialty and county in Croatia 2020</t>
    </r>
  </si>
  <si>
    <t>Complications of cardiac and vascular prosthetic devices, implants and grafts</t>
  </si>
  <si>
    <t>T82 Komplikacije srčanih i vaskularnih protetskih naprava, implantata i transplantata</t>
  </si>
  <si>
    <t>XXII</t>
  </si>
  <si>
    <t>Codes for special purposes  </t>
  </si>
  <si>
    <t>Šifre za posebne namjene</t>
  </si>
  <si>
    <t>Tablica 1 RAD STACIONARNIH USTANOVA U HRVATSKOJ u 2020. godini</t>
  </si>
  <si>
    <t>Inpatient health facilities, Croatia 2020</t>
  </si>
  <si>
    <t>Akutne djelatnosti</t>
  </si>
  <si>
    <t>Kronične djelatnosti</t>
  </si>
  <si>
    <t>Stacionari domova zdravlja</t>
  </si>
  <si>
    <t>KBC, kliničke bol. i klinike</t>
  </si>
  <si>
    <t>Specijalne bol., lječilišta i hospicij</t>
  </si>
  <si>
    <t>Stanovništvo: Državni zavod za statistiku Republike Hrvatske, Procjena stanovništva prema dobnim skupinama i spolu, po županijama, 30.06. (baza podataka objavljeno 03.12.2020. , ukupno 4.065.253 stanovnika)</t>
  </si>
  <si>
    <t>Liječenje kroničnih bolesnika</t>
  </si>
  <si>
    <t>Treatment of subacute and chronic patients</t>
  </si>
  <si>
    <t>Stanovništvo: Državni zavod za statistiku Republike Hrvatske, Procjena stanovništva prema dobnim skupinama i spolu, po županijama, 30.06. (baza podataka objavljeno 03.12.2020., ukupno 4.065.253 stanovnika)</t>
  </si>
  <si>
    <t>Napomena: * u 2019. godini u broj ispisanih bolesnika uključene su i osobe koje ostaju na liječenju 31.12.</t>
  </si>
  <si>
    <t>Total - acute</t>
  </si>
  <si>
    <t>Total - chronic</t>
  </si>
  <si>
    <r>
      <t>BOLNICE ZA BOLESTI PLUĆA</t>
    </r>
    <r>
      <rPr>
        <sz val="8"/>
        <rFont val="Arial"/>
        <family val="2"/>
        <charset val="238"/>
      </rPr>
      <t xml:space="preserve"> - </t>
    </r>
    <r>
      <rPr>
        <i/>
        <sz val="8"/>
        <rFont val="Arial"/>
        <family val="2"/>
        <charset val="238"/>
      </rPr>
      <t xml:space="preserve"> LUNG DISEASE HOSPITALS</t>
    </r>
  </si>
  <si>
    <t>Specijalna bolnica za ortopediju i traumatologiju "Akromion", Krapinske Toplice</t>
  </si>
</sst>
</file>

<file path=xl/styles.xml><?xml version="1.0" encoding="utf-8"?>
<styleSheet xmlns="http://schemas.openxmlformats.org/spreadsheetml/2006/main">
  <numFmts count="4">
    <numFmt numFmtId="164" formatCode="0.0"/>
    <numFmt numFmtId="165" formatCode="#,##0.0"/>
    <numFmt numFmtId="166" formatCode="#,##0.000"/>
    <numFmt numFmtId="167" formatCode="0.000"/>
  </numFmts>
  <fonts count="6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9"/>
      <color rgb="FFFF0000"/>
      <name val="Arial"/>
      <family val="2"/>
      <charset val="238"/>
    </font>
    <font>
      <b/>
      <sz val="8"/>
      <color rgb="FFFF0000"/>
      <name val="Arial Narrow"/>
      <family val="2"/>
      <charset val="238"/>
    </font>
    <font>
      <i/>
      <sz val="7"/>
      <color rgb="FFFF0000"/>
      <name val="Arial"/>
      <family val="2"/>
      <charset val="238"/>
    </font>
    <font>
      <b/>
      <sz val="11"/>
      <color theme="1"/>
      <name val="Calibri"/>
      <family val="2"/>
      <scheme val="minor"/>
    </font>
    <font>
      <i/>
      <sz val="10"/>
      <color rgb="FFFF0000"/>
      <name val="Arial Narrow"/>
      <family val="2"/>
      <charset val="238"/>
    </font>
    <font>
      <b/>
      <sz val="7"/>
      <color rgb="FFFF0000"/>
      <name val="Arial Narrow"/>
      <family val="2"/>
      <charset val="238"/>
    </font>
    <font>
      <b/>
      <sz val="18"/>
      <color theme="1"/>
      <name val="Arial"/>
      <family val="2"/>
      <charset val="238"/>
    </font>
    <font>
      <b/>
      <sz val="24"/>
      <color theme="1"/>
      <name val="Arial"/>
      <family val="2"/>
      <charset val="238"/>
    </font>
    <font>
      <b/>
      <sz val="10"/>
      <name val="Arial Narrow"/>
      <family val="2"/>
      <charset val="238"/>
    </font>
    <font>
      <i/>
      <sz val="10"/>
      <name val="Arial Narrow"/>
      <family val="2"/>
      <charset val="238"/>
    </font>
    <font>
      <sz val="10"/>
      <name val="Arial Narrow"/>
      <family val="2"/>
      <charset val="238"/>
    </font>
    <font>
      <sz val="10"/>
      <name val="Calibri"/>
      <family val="2"/>
      <scheme val="minor"/>
    </font>
    <font>
      <sz val="8"/>
      <name val="Arial Narrow"/>
      <family val="2"/>
      <charset val="238"/>
    </font>
    <font>
      <sz val="8"/>
      <name val="Arial"/>
      <family val="2"/>
      <charset val="238"/>
    </font>
    <font>
      <sz val="11"/>
      <name val="Calibri"/>
      <family val="2"/>
      <scheme val="minor"/>
    </font>
    <font>
      <i/>
      <sz val="8"/>
      <name val="Arial Narrow"/>
      <family val="2"/>
      <charset val="238"/>
    </font>
    <font>
      <sz val="10"/>
      <name val="Calibri"/>
      <family val="2"/>
      <charset val="238"/>
      <scheme val="minor"/>
    </font>
    <font>
      <b/>
      <sz val="8"/>
      <name val="Arial Narrow"/>
      <family val="2"/>
      <charset val="238"/>
    </font>
    <font>
      <sz val="11"/>
      <name val="Calibri"/>
      <family val="2"/>
      <charset val="238"/>
      <scheme val="minor"/>
    </font>
    <font>
      <b/>
      <i/>
      <sz val="10"/>
      <name val="Arial Narrow"/>
      <family val="2"/>
      <charset val="238"/>
    </font>
    <font>
      <b/>
      <sz val="9"/>
      <name val="Arial"/>
      <family val="2"/>
      <charset val="238"/>
    </font>
    <font>
      <i/>
      <sz val="9"/>
      <name val="Arial"/>
      <family val="2"/>
      <charset val="238"/>
    </font>
    <font>
      <b/>
      <sz val="4"/>
      <name val="Arial"/>
      <family val="2"/>
      <charset val="238"/>
    </font>
    <font>
      <b/>
      <sz val="8"/>
      <name val="Arial"/>
      <family val="2"/>
      <charset val="238"/>
    </font>
    <font>
      <i/>
      <sz val="8"/>
      <name val="Arial"/>
      <family val="2"/>
      <charset val="238"/>
    </font>
    <font>
      <b/>
      <sz val="3"/>
      <name val="Arial"/>
      <family val="2"/>
      <charset val="238"/>
    </font>
    <font>
      <sz val="9"/>
      <name val="Arial"/>
      <family val="2"/>
      <charset val="238"/>
    </font>
    <font>
      <i/>
      <sz val="6"/>
      <name val="Arial"/>
      <family val="2"/>
      <charset val="238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i/>
      <sz val="10"/>
      <name val="Arial"/>
      <family val="2"/>
      <charset val="238"/>
    </font>
    <font>
      <sz val="8"/>
      <name val="Calibri"/>
      <family val="2"/>
      <charset val="238"/>
      <scheme val="minor"/>
    </font>
    <font>
      <b/>
      <sz val="9"/>
      <name val="Arial Narrow"/>
      <family val="2"/>
      <charset val="238"/>
    </font>
    <font>
      <i/>
      <sz val="9"/>
      <name val="Arial Narrow"/>
      <family val="2"/>
      <charset val="238"/>
    </font>
    <font>
      <sz val="9"/>
      <name val="Arial Narrow"/>
      <family val="2"/>
      <charset val="238"/>
    </font>
    <font>
      <b/>
      <sz val="8"/>
      <color theme="1"/>
      <name val="Arial"/>
      <family val="2"/>
      <charset val="238"/>
    </font>
    <font>
      <sz val="4"/>
      <name val="Arial"/>
      <family val="2"/>
      <charset val="238"/>
    </font>
    <font>
      <sz val="3"/>
      <name val="Arial"/>
      <family val="2"/>
      <charset val="238"/>
    </font>
    <font>
      <sz val="8"/>
      <color theme="1"/>
      <name val="Arial"/>
      <family val="2"/>
      <charset val="238"/>
    </font>
    <font>
      <b/>
      <sz val="9"/>
      <color theme="1"/>
      <name val="Arial Narrow"/>
      <family val="2"/>
      <charset val="238"/>
    </font>
    <font>
      <b/>
      <sz val="8"/>
      <color theme="1"/>
      <name val="Arial Narrow"/>
      <family val="2"/>
      <charset val="238"/>
    </font>
    <font>
      <i/>
      <sz val="8"/>
      <color theme="1"/>
      <name val="Arial"/>
      <family val="2"/>
      <charset val="238"/>
    </font>
    <font>
      <sz val="10"/>
      <name val="Arial"/>
      <family val="2"/>
      <charset val="238"/>
    </font>
    <font>
      <sz val="8"/>
      <color rgb="FFFF0000"/>
      <name val="Arial"/>
      <family val="2"/>
      <charset val="238"/>
    </font>
    <font>
      <sz val="10"/>
      <color rgb="FFFF0000"/>
      <name val="Arial"/>
      <family val="2"/>
      <charset val="238"/>
    </font>
    <font>
      <b/>
      <sz val="10"/>
      <color rgb="FFFF0000"/>
      <name val="Arial"/>
      <family val="2"/>
      <charset val="238"/>
    </font>
    <font>
      <b/>
      <sz val="10"/>
      <color theme="1"/>
      <name val="Arial Narrow"/>
      <family val="2"/>
      <charset val="238"/>
    </font>
    <font>
      <b/>
      <sz val="11"/>
      <color theme="1"/>
      <name val="Arial Narrow"/>
      <family val="2"/>
      <charset val="238"/>
    </font>
    <font>
      <sz val="9"/>
      <color theme="1"/>
      <name val="Arial Narrow"/>
      <family val="2"/>
      <charset val="238"/>
    </font>
    <font>
      <sz val="8"/>
      <color theme="1"/>
      <name val="Calibri"/>
      <family val="2"/>
      <scheme val="minor"/>
    </font>
    <font>
      <sz val="10"/>
      <color theme="1"/>
      <name val="Arial Narrow"/>
      <family val="2"/>
      <charset val="238"/>
    </font>
    <font>
      <sz val="12"/>
      <color theme="1"/>
      <name val="Arial Narrow"/>
      <family val="2"/>
      <charset val="238"/>
    </font>
    <font>
      <i/>
      <sz val="8"/>
      <color rgb="FF000000"/>
      <name val="Arial"/>
      <family val="2"/>
      <charset val="238"/>
    </font>
    <font>
      <sz val="11"/>
      <color theme="1"/>
      <name val="Arial"/>
      <family val="2"/>
      <charset val="238"/>
    </font>
    <font>
      <sz val="10"/>
      <color theme="1"/>
      <name val="Calibri"/>
      <family val="2"/>
      <scheme val="minor"/>
    </font>
    <font>
      <sz val="12"/>
      <color theme="1"/>
      <name val="Arial"/>
      <family val="2"/>
      <charset val="238"/>
    </font>
    <font>
      <b/>
      <sz val="12"/>
      <color theme="1"/>
      <name val="Arial"/>
      <family val="2"/>
      <charset val="238"/>
    </font>
    <font>
      <i/>
      <sz val="10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i/>
      <sz val="9"/>
      <color theme="1"/>
      <name val="Arial Narrow"/>
      <family val="2"/>
      <charset val="23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4" fillId="0" borderId="0"/>
    <xf numFmtId="0" fontId="1" fillId="0" borderId="0"/>
  </cellStyleXfs>
  <cellXfs count="506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Border="1"/>
    <xf numFmtId="0" fontId="6" fillId="0" borderId="0" xfId="0" applyFont="1"/>
    <xf numFmtId="0" fontId="7" fillId="0" borderId="0" xfId="0" applyFont="1" applyBorder="1" applyAlignment="1">
      <alignment horizontal="right" vertical="center"/>
    </xf>
    <xf numFmtId="0" fontId="5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vertical="center"/>
    </xf>
    <xf numFmtId="0" fontId="12" fillId="0" borderId="0" xfId="0" applyFont="1"/>
    <xf numFmtId="0" fontId="11" fillId="0" borderId="0" xfId="0" applyFont="1" applyAlignment="1">
      <alignment vertical="center"/>
    </xf>
    <xf numFmtId="0" fontId="10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3" xfId="0" applyFont="1" applyBorder="1"/>
    <xf numFmtId="0" fontId="10" fillId="0" borderId="3" xfId="0" applyFont="1" applyBorder="1" applyAlignment="1">
      <alignment vertical="center"/>
    </xf>
    <xf numFmtId="0" fontId="12" fillId="0" borderId="4" xfId="0" applyFont="1" applyBorder="1"/>
    <xf numFmtId="0" fontId="11" fillId="0" borderId="4" xfId="0" applyFont="1" applyBorder="1" applyAlignment="1">
      <alignment vertical="center"/>
    </xf>
    <xf numFmtId="0" fontId="10" fillId="0" borderId="0" xfId="0" applyFont="1"/>
    <xf numFmtId="0" fontId="13" fillId="0" borderId="0" xfId="0" applyFont="1"/>
    <xf numFmtId="0" fontId="12" fillId="0" borderId="0" xfId="0" applyFont="1" applyAlignment="1">
      <alignment horizontal="right" vertical="center"/>
    </xf>
    <xf numFmtId="0" fontId="12" fillId="0" borderId="4" xfId="0" applyFont="1" applyBorder="1" applyAlignment="1">
      <alignment vertical="center"/>
    </xf>
    <xf numFmtId="0" fontId="12" fillId="0" borderId="4" xfId="0" applyFont="1" applyBorder="1" applyAlignment="1">
      <alignment horizontal="right" vertical="center"/>
    </xf>
    <xf numFmtId="0" fontId="10" fillId="0" borderId="0" xfId="0" applyFont="1" applyBorder="1" applyAlignment="1">
      <alignment vertical="center"/>
    </xf>
    <xf numFmtId="3" fontId="12" fillId="0" borderId="0" xfId="0" applyNumberFormat="1" applyFont="1"/>
    <xf numFmtId="0" fontId="15" fillId="0" borderId="0" xfId="0" applyFont="1" applyBorder="1" applyAlignment="1">
      <alignment horizontal="right" vertical="center"/>
    </xf>
    <xf numFmtId="0" fontId="16" fillId="0" borderId="0" xfId="0" applyFont="1"/>
    <xf numFmtId="0" fontId="15" fillId="0" borderId="0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0" fillId="0" borderId="0" xfId="0" applyFont="1" applyAlignment="1">
      <alignment horizontal="left" wrapText="1"/>
    </xf>
    <xf numFmtId="0" fontId="11" fillId="0" borderId="2" xfId="0" applyFont="1" applyBorder="1" applyAlignme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vertical="center"/>
    </xf>
    <xf numFmtId="0" fontId="10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2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1" fillId="0" borderId="0" xfId="0" applyFont="1" applyFill="1" applyAlignment="1">
      <alignment vertical="center"/>
    </xf>
    <xf numFmtId="0" fontId="10" fillId="0" borderId="4" xfId="0" applyFont="1" applyBorder="1"/>
    <xf numFmtId="0" fontId="11" fillId="0" borderId="4" xfId="0" applyFont="1" applyBorder="1"/>
    <xf numFmtId="2" fontId="10" fillId="0" borderId="4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vertical="center"/>
    </xf>
    <xf numFmtId="3" fontId="10" fillId="0" borderId="3" xfId="0" applyNumberFormat="1" applyFont="1" applyBorder="1" applyAlignment="1">
      <alignment horizontal="right" vertical="center"/>
    </xf>
    <xf numFmtId="0" fontId="10" fillId="0" borderId="3" xfId="0" applyFont="1" applyBorder="1" applyAlignment="1">
      <alignment horizontal="right" vertical="center"/>
    </xf>
    <xf numFmtId="0" fontId="10" fillId="0" borderId="0" xfId="0" applyFont="1" applyBorder="1" applyAlignment="1">
      <alignment horizontal="right" vertical="center"/>
    </xf>
    <xf numFmtId="0" fontId="10" fillId="0" borderId="0" xfId="0" applyFont="1" applyAlignment="1">
      <alignment horizontal="right" vertical="center"/>
    </xf>
    <xf numFmtId="164" fontId="10" fillId="0" borderId="0" xfId="0" applyNumberFormat="1" applyFont="1" applyAlignment="1">
      <alignment horizontal="right" vertical="center"/>
    </xf>
    <xf numFmtId="164" fontId="12" fillId="0" borderId="0" xfId="0" applyNumberFormat="1" applyFont="1" applyAlignment="1">
      <alignment horizontal="right" vertical="center"/>
    </xf>
    <xf numFmtId="0" fontId="16" fillId="0" borderId="4" xfId="0" applyFont="1" applyBorder="1"/>
    <xf numFmtId="0" fontId="12" fillId="0" borderId="0" xfId="0" applyFont="1" applyBorder="1"/>
    <xf numFmtId="3" fontId="12" fillId="0" borderId="0" xfId="0" applyNumberFormat="1" applyFont="1" applyAlignment="1">
      <alignment vertical="center"/>
    </xf>
    <xf numFmtId="0" fontId="14" fillId="0" borderId="4" xfId="0" applyFont="1" applyBorder="1" applyAlignment="1">
      <alignment vertical="center"/>
    </xf>
    <xf numFmtId="0" fontId="13" fillId="0" borderId="4" xfId="0" applyFont="1" applyBorder="1"/>
    <xf numFmtId="164" fontId="10" fillId="0" borderId="3" xfId="0" applyNumberFormat="1" applyFont="1" applyBorder="1" applyAlignment="1">
      <alignment horizontal="right" vertical="center"/>
    </xf>
    <xf numFmtId="3" fontId="10" fillId="0" borderId="0" xfId="0" applyNumberFormat="1" applyFont="1" applyBorder="1" applyAlignment="1">
      <alignment horizontal="right" vertical="center"/>
    </xf>
    <xf numFmtId="164" fontId="10" fillId="0" borderId="0" xfId="0" applyNumberFormat="1" applyFont="1" applyBorder="1" applyAlignment="1">
      <alignment horizontal="right" vertical="center"/>
    </xf>
    <xf numFmtId="0" fontId="18" fillId="0" borderId="0" xfId="0" applyFont="1" applyAlignment="1">
      <alignment vertical="center"/>
    </xf>
    <xf numFmtId="0" fontId="12" fillId="0" borderId="0" xfId="0" applyNumberFormat="1" applyFont="1" applyAlignment="1">
      <alignment horizontal="right" vertical="center"/>
    </xf>
    <xf numFmtId="3" fontId="10" fillId="0" borderId="0" xfId="0" applyNumberFormat="1" applyFont="1" applyAlignment="1">
      <alignment horizontal="right" vertical="center"/>
    </xf>
    <xf numFmtId="0" fontId="18" fillId="0" borderId="4" xfId="0" applyFont="1" applyBorder="1" applyAlignment="1">
      <alignment vertical="center"/>
    </xf>
    <xf numFmtId="0" fontId="12" fillId="0" borderId="4" xfId="0" applyNumberFormat="1" applyFont="1" applyBorder="1" applyAlignment="1">
      <alignment horizontal="right" vertical="center"/>
    </xf>
    <xf numFmtId="0" fontId="22" fillId="0" borderId="0" xfId="0" applyFont="1" applyAlignment="1">
      <alignment vertical="center"/>
    </xf>
    <xf numFmtId="0" fontId="24" fillId="0" borderId="4" xfId="0" applyFont="1" applyBorder="1" applyAlignment="1">
      <alignment horizontal="justify" vertical="center"/>
    </xf>
    <xf numFmtId="0" fontId="25" fillId="0" borderId="4" xfId="0" applyFont="1" applyBorder="1" applyAlignment="1">
      <alignment vertical="center"/>
    </xf>
    <xf numFmtId="0" fontId="26" fillId="0" borderId="4" xfId="0" applyFont="1" applyBorder="1" applyAlignment="1">
      <alignment vertical="center"/>
    </xf>
    <xf numFmtId="0" fontId="25" fillId="0" borderId="4" xfId="0" applyFont="1" applyBorder="1" applyAlignment="1">
      <alignment horizontal="right" vertical="center"/>
    </xf>
    <xf numFmtId="0" fontId="27" fillId="0" borderId="0" xfId="0" applyFont="1" applyAlignment="1">
      <alignment vertical="center"/>
    </xf>
    <xf numFmtId="0" fontId="19" fillId="0" borderId="4" xfId="0" applyFont="1" applyBorder="1" applyAlignment="1">
      <alignment vertical="center"/>
    </xf>
    <xf numFmtId="3" fontId="25" fillId="0" borderId="4" xfId="0" applyNumberFormat="1" applyFont="1" applyBorder="1" applyAlignment="1">
      <alignment horizontal="right" vertical="center"/>
    </xf>
    <xf numFmtId="0" fontId="19" fillId="0" borderId="0" xfId="0" applyFont="1" applyAlignment="1">
      <alignment vertical="center"/>
    </xf>
    <xf numFmtId="3" fontId="25" fillId="0" borderId="0" xfId="0" applyNumberFormat="1" applyFont="1" applyAlignment="1">
      <alignment horizontal="right" vertical="center"/>
    </xf>
    <xf numFmtId="0" fontId="14" fillId="0" borderId="0" xfId="0" applyFont="1" applyAlignment="1">
      <alignment vertical="center"/>
    </xf>
    <xf numFmtId="3" fontId="15" fillId="0" borderId="0" xfId="0" applyNumberFormat="1" applyFont="1" applyAlignment="1">
      <alignment horizontal="right" vertical="center"/>
    </xf>
    <xf numFmtId="0" fontId="25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3" fontId="15" fillId="0" borderId="4" xfId="0" applyNumberFormat="1" applyFont="1" applyBorder="1" applyAlignment="1">
      <alignment horizontal="right" vertical="center"/>
    </xf>
    <xf numFmtId="0" fontId="26" fillId="0" borderId="0" xfId="0" applyFont="1" applyAlignment="1">
      <alignment vertical="center"/>
    </xf>
    <xf numFmtId="0" fontId="22" fillId="0" borderId="4" xfId="0" applyFont="1" applyBorder="1" applyAlignment="1">
      <alignment horizontal="right" vertical="center"/>
    </xf>
    <xf numFmtId="0" fontId="25" fillId="0" borderId="0" xfId="0" applyFont="1" applyAlignment="1">
      <alignment vertical="center"/>
    </xf>
    <xf numFmtId="3" fontId="25" fillId="0" borderId="0" xfId="0" applyNumberFormat="1" applyFont="1" applyAlignment="1">
      <alignment vertical="center"/>
    </xf>
    <xf numFmtId="0" fontId="28" fillId="0" borderId="4" xfId="0" applyFont="1" applyBorder="1" applyAlignment="1">
      <alignment horizontal="left" vertical="center" indent="13"/>
    </xf>
    <xf numFmtId="0" fontId="15" fillId="0" borderId="4" xfId="0" applyFont="1" applyBorder="1" applyAlignment="1">
      <alignment vertical="center"/>
    </xf>
    <xf numFmtId="0" fontId="28" fillId="0" borderId="0" xfId="0" applyFont="1" applyAlignment="1">
      <alignment horizontal="left" vertical="center" indent="13"/>
    </xf>
    <xf numFmtId="0" fontId="29" fillId="0" borderId="4" xfId="0" applyFont="1" applyBorder="1" applyAlignment="1">
      <alignment horizontal="left" vertical="center" indent="13"/>
    </xf>
    <xf numFmtId="0" fontId="18" fillId="0" borderId="0" xfId="0" applyFont="1" applyBorder="1" applyAlignment="1">
      <alignment vertical="center"/>
    </xf>
    <xf numFmtId="0" fontId="30" fillId="0" borderId="4" xfId="0" applyFont="1" applyBorder="1" applyAlignment="1">
      <alignment vertical="center" wrapText="1"/>
    </xf>
    <xf numFmtId="3" fontId="30" fillId="0" borderId="4" xfId="0" applyNumberFormat="1" applyFont="1" applyBorder="1" applyAlignment="1">
      <alignment horizontal="right" vertical="center"/>
    </xf>
    <xf numFmtId="0" fontId="30" fillId="0" borderId="4" xfId="0" applyFont="1" applyBorder="1" applyAlignment="1">
      <alignment horizontal="right" vertical="center"/>
    </xf>
    <xf numFmtId="0" fontId="30" fillId="0" borderId="4" xfId="0" applyFont="1" applyBorder="1" applyAlignment="1">
      <alignment vertical="center"/>
    </xf>
    <xf numFmtId="0" fontId="30" fillId="0" borderId="0" xfId="0" applyFont="1" applyAlignment="1">
      <alignment vertical="center"/>
    </xf>
    <xf numFmtId="0" fontId="31" fillId="0" borderId="0" xfId="0" applyFont="1"/>
    <xf numFmtId="0" fontId="31" fillId="0" borderId="4" xfId="0" applyFont="1" applyBorder="1"/>
    <xf numFmtId="0" fontId="32" fillId="0" borderId="0" xfId="0" applyFont="1" applyAlignment="1">
      <alignment vertical="center"/>
    </xf>
    <xf numFmtId="0" fontId="25" fillId="0" borderId="4" xfId="0" applyFont="1" applyBorder="1" applyAlignment="1">
      <alignment horizontal="left" vertical="center" indent="13"/>
    </xf>
    <xf numFmtId="0" fontId="25" fillId="0" borderId="4" xfId="0" applyFont="1" applyBorder="1" applyAlignment="1">
      <alignment vertical="center" wrapText="1"/>
    </xf>
    <xf numFmtId="0" fontId="25" fillId="0" borderId="0" xfId="0" applyFont="1" applyAlignment="1">
      <alignment vertical="center" wrapText="1"/>
    </xf>
    <xf numFmtId="0" fontId="33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2" fontId="25" fillId="0" borderId="0" xfId="0" applyNumberFormat="1" applyFont="1" applyAlignment="1">
      <alignment horizontal="right" vertical="center"/>
    </xf>
    <xf numFmtId="0" fontId="22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0" fontId="15" fillId="0" borderId="0" xfId="0" applyFont="1"/>
    <xf numFmtId="0" fontId="0" fillId="0" borderId="0" xfId="0" applyFill="1"/>
    <xf numFmtId="0" fontId="12" fillId="0" borderId="0" xfId="0" applyFont="1" applyFill="1" applyAlignment="1">
      <alignment vertical="center"/>
    </xf>
    <xf numFmtId="164" fontId="12" fillId="0" borderId="4" xfId="0" applyNumberFormat="1" applyFont="1" applyBorder="1" applyAlignment="1">
      <alignment horizontal="right" vertical="center"/>
    </xf>
    <xf numFmtId="0" fontId="18" fillId="0" borderId="1" xfId="0" applyFont="1" applyBorder="1"/>
    <xf numFmtId="0" fontId="18" fillId="0" borderId="0" xfId="0" applyFont="1"/>
    <xf numFmtId="0" fontId="18" fillId="0" borderId="4" xfId="0" applyFont="1" applyBorder="1"/>
    <xf numFmtId="0" fontId="18" fillId="0" borderId="0" xfId="0" applyFont="1" applyAlignment="1">
      <alignment vertical="center" wrapText="1"/>
    </xf>
    <xf numFmtId="0" fontId="15" fillId="0" borderId="0" xfId="0" applyFont="1" applyBorder="1" applyAlignment="1">
      <alignment vertical="center" wrapText="1"/>
    </xf>
    <xf numFmtId="49" fontId="15" fillId="0" borderId="0" xfId="0" applyNumberFormat="1" applyFont="1" applyAlignment="1">
      <alignment vertical="center" wrapText="1"/>
    </xf>
    <xf numFmtId="49" fontId="26" fillId="0" borderId="0" xfId="0" applyNumberFormat="1" applyFont="1" applyAlignment="1">
      <alignment horizontal="left" vertical="center"/>
    </xf>
    <xf numFmtId="49" fontId="26" fillId="0" borderId="0" xfId="0" applyNumberFormat="1" applyFont="1" applyAlignment="1">
      <alignment vertical="center"/>
    </xf>
    <xf numFmtId="0" fontId="33" fillId="0" borderId="4" xfId="0" applyFont="1" applyBorder="1"/>
    <xf numFmtId="0" fontId="26" fillId="0" borderId="0" xfId="0" applyFont="1" applyAlignment="1">
      <alignment vertical="center" wrapText="1"/>
    </xf>
    <xf numFmtId="0" fontId="15" fillId="0" borderId="0" xfId="0" applyFont="1" applyFill="1" applyAlignment="1">
      <alignment vertical="center" wrapText="1"/>
    </xf>
    <xf numFmtId="0" fontId="15" fillId="0" borderId="0" xfId="0" applyFont="1" applyFill="1" applyAlignment="1">
      <alignment vertical="center"/>
    </xf>
    <xf numFmtId="0" fontId="15" fillId="0" borderId="4" xfId="0" applyFont="1" applyBorder="1" applyAlignment="1">
      <alignment vertical="center" wrapText="1"/>
    </xf>
    <xf numFmtId="49" fontId="15" fillId="0" borderId="0" xfId="0" applyNumberFormat="1" applyFont="1" applyAlignment="1">
      <alignment vertical="center"/>
    </xf>
    <xf numFmtId="0" fontId="25" fillId="0" borderId="1" xfId="0" applyFont="1" applyBorder="1" applyAlignment="1">
      <alignment vertical="center" wrapText="1"/>
    </xf>
    <xf numFmtId="3" fontId="25" fillId="0" borderId="1" xfId="0" applyNumberFormat="1" applyFont="1" applyBorder="1" applyAlignment="1">
      <alignment horizontal="right" vertical="center"/>
    </xf>
    <xf numFmtId="1" fontId="25" fillId="0" borderId="1" xfId="0" applyNumberFormat="1" applyFont="1" applyBorder="1" applyAlignment="1">
      <alignment horizontal="right" vertical="center"/>
    </xf>
    <xf numFmtId="2" fontId="25" fillId="0" borderId="1" xfId="0" applyNumberFormat="1" applyFont="1" applyBorder="1" applyAlignment="1">
      <alignment horizontal="right" vertical="center"/>
    </xf>
    <xf numFmtId="1" fontId="33" fillId="0" borderId="0" xfId="0" applyNumberFormat="1" applyFont="1" applyAlignment="1">
      <alignment vertical="center"/>
    </xf>
    <xf numFmtId="2" fontId="33" fillId="0" borderId="0" xfId="0" applyNumberFormat="1" applyFont="1" applyAlignment="1">
      <alignment vertical="center"/>
    </xf>
    <xf numFmtId="1" fontId="15" fillId="0" borderId="0" xfId="0" applyNumberFormat="1" applyFont="1" applyAlignment="1">
      <alignment horizontal="right" vertical="center"/>
    </xf>
    <xf numFmtId="2" fontId="15" fillId="0" borderId="0" xfId="0" applyNumberFormat="1" applyFont="1" applyAlignment="1">
      <alignment horizontal="right" vertical="center"/>
    </xf>
    <xf numFmtId="1" fontId="25" fillId="0" borderId="4" xfId="0" applyNumberFormat="1" applyFont="1" applyBorder="1" applyAlignment="1">
      <alignment horizontal="right" vertical="center"/>
    </xf>
    <xf numFmtId="2" fontId="25" fillId="0" borderId="4" xfId="0" applyNumberFormat="1" applyFont="1" applyBorder="1" applyAlignment="1">
      <alignment horizontal="right" vertical="center"/>
    </xf>
    <xf numFmtId="0" fontId="25" fillId="0" borderId="0" xfId="0" applyFont="1" applyBorder="1" applyAlignment="1">
      <alignment vertical="center" wrapText="1"/>
    </xf>
    <xf numFmtId="1" fontId="15" fillId="0" borderId="0" xfId="0" applyNumberFormat="1" applyFont="1" applyAlignment="1">
      <alignment vertical="center"/>
    </xf>
    <xf numFmtId="2" fontId="15" fillId="0" borderId="0" xfId="0" applyNumberFormat="1" applyFont="1" applyAlignment="1">
      <alignment vertical="center"/>
    </xf>
    <xf numFmtId="0" fontId="28" fillId="0" borderId="4" xfId="0" applyFont="1" applyBorder="1"/>
    <xf numFmtId="0" fontId="22" fillId="0" borderId="4" xfId="0" applyFont="1" applyBorder="1" applyAlignment="1">
      <alignment vertical="center"/>
    </xf>
    <xf numFmtId="0" fontId="28" fillId="0" borderId="0" xfId="0" applyFont="1"/>
    <xf numFmtId="0" fontId="23" fillId="0" borderId="4" xfId="0" applyFont="1" applyBorder="1" applyAlignment="1">
      <alignment vertical="center"/>
    </xf>
    <xf numFmtId="3" fontId="25" fillId="0" borderId="0" xfId="0" applyNumberFormat="1" applyFont="1" applyBorder="1" applyAlignment="1">
      <alignment horizontal="right" vertical="center"/>
    </xf>
    <xf numFmtId="2" fontId="25" fillId="0" borderId="0" xfId="0" applyNumberFormat="1" applyFont="1" applyBorder="1" applyAlignment="1">
      <alignment horizontal="right" vertical="center"/>
    </xf>
    <xf numFmtId="1" fontId="25" fillId="0" borderId="0" xfId="0" applyNumberFormat="1" applyFont="1" applyBorder="1" applyAlignment="1">
      <alignment horizontal="right" vertical="center"/>
    </xf>
    <xf numFmtId="0" fontId="8" fillId="0" borderId="0" xfId="0" applyFont="1" applyFill="1"/>
    <xf numFmtId="0" fontId="34" fillId="0" borderId="0" xfId="0" applyFont="1" applyAlignment="1">
      <alignment horizontal="center" vertical="center" wrapText="1"/>
    </xf>
    <xf numFmtId="0" fontId="34" fillId="0" borderId="3" xfId="0" applyFont="1" applyBorder="1" applyAlignment="1">
      <alignment horizontal="center" vertical="center" wrapText="1"/>
    </xf>
    <xf numFmtId="0" fontId="34" fillId="0" borderId="3" xfId="0" applyFont="1" applyBorder="1" applyAlignment="1">
      <alignment horizontal="left" vertical="center" wrapText="1"/>
    </xf>
    <xf numFmtId="0" fontId="34" fillId="0" borderId="3" xfId="0" applyFont="1" applyBorder="1" applyAlignment="1">
      <alignment vertical="center"/>
    </xf>
    <xf numFmtId="0" fontId="36" fillId="0" borderId="3" xfId="0" applyFont="1" applyBorder="1"/>
    <xf numFmtId="0" fontId="34" fillId="0" borderId="3" xfId="0" applyFont="1" applyBorder="1" applyAlignment="1">
      <alignment horizontal="center" vertical="center"/>
    </xf>
    <xf numFmtId="49" fontId="34" fillId="0" borderId="3" xfId="0" applyNumberFormat="1" applyFont="1" applyBorder="1" applyAlignment="1">
      <alignment horizontal="center" vertical="center"/>
    </xf>
    <xf numFmtId="0" fontId="35" fillId="0" borderId="3" xfId="0" applyFont="1" applyBorder="1" applyAlignment="1">
      <alignment vertical="center"/>
    </xf>
    <xf numFmtId="0" fontId="35" fillId="0" borderId="3" xfId="0" applyFont="1" applyBorder="1" applyAlignment="1">
      <alignment horizontal="center" vertical="center"/>
    </xf>
    <xf numFmtId="49" fontId="35" fillId="0" borderId="3" xfId="0" applyNumberFormat="1" applyFont="1" applyBorder="1" applyAlignment="1">
      <alignment horizontal="center" vertical="center"/>
    </xf>
    <xf numFmtId="0" fontId="34" fillId="0" borderId="0" xfId="0" applyFont="1" applyAlignment="1">
      <alignment vertical="center"/>
    </xf>
    <xf numFmtId="0" fontId="35" fillId="0" borderId="0" xfId="0" applyFont="1" applyAlignment="1">
      <alignment horizontal="left" vertical="center" wrapText="1"/>
    </xf>
    <xf numFmtId="0" fontId="36" fillId="0" borderId="0" xfId="0" applyFont="1" applyAlignment="1">
      <alignment horizontal="right"/>
    </xf>
    <xf numFmtId="0" fontId="36" fillId="0" borderId="0" xfId="0" applyFont="1"/>
    <xf numFmtId="0" fontId="36" fillId="0" borderId="0" xfId="0" applyFont="1" applyAlignment="1">
      <alignment horizontal="left" wrapText="1"/>
    </xf>
    <xf numFmtId="0" fontId="36" fillId="0" borderId="0" xfId="0" applyFont="1" applyAlignment="1">
      <alignment horizontal="left" vertical="center" wrapText="1"/>
    </xf>
    <xf numFmtId="0" fontId="36" fillId="0" borderId="2" xfId="0" applyFont="1" applyBorder="1"/>
    <xf numFmtId="0" fontId="36" fillId="0" borderId="4" xfId="0" applyFont="1" applyBorder="1" applyAlignment="1">
      <alignment horizontal="right"/>
    </xf>
    <xf numFmtId="0" fontId="36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4" fillId="0" borderId="4" xfId="0" applyFont="1" applyBorder="1" applyAlignment="1">
      <alignment horizontal="center" vertical="center"/>
    </xf>
    <xf numFmtId="0" fontId="22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22" fillId="0" borderId="3" xfId="0" applyFont="1" applyBorder="1" applyAlignment="1">
      <alignment vertical="center" wrapText="1"/>
    </xf>
    <xf numFmtId="0" fontId="22" fillId="0" borderId="3" xfId="0" applyFont="1" applyBorder="1" applyAlignment="1">
      <alignment vertical="center"/>
    </xf>
    <xf numFmtId="0" fontId="0" fillId="0" borderId="3" xfId="0" applyBorder="1" applyAlignment="1">
      <alignment horizontal="right" vertical="center"/>
    </xf>
    <xf numFmtId="0" fontId="25" fillId="0" borderId="3" xfId="0" applyFont="1" applyBorder="1" applyAlignment="1">
      <alignment vertical="center"/>
    </xf>
    <xf numFmtId="0" fontId="34" fillId="0" borderId="4" xfId="0" applyFont="1" applyBorder="1" applyAlignment="1">
      <alignment vertical="center"/>
    </xf>
    <xf numFmtId="49" fontId="34" fillId="0" borderId="4" xfId="0" applyNumberFormat="1" applyFont="1" applyBorder="1" applyAlignment="1">
      <alignment horizontal="center" vertical="center"/>
    </xf>
    <xf numFmtId="0" fontId="26" fillId="0" borderId="3" xfId="0" applyFont="1" applyBorder="1" applyAlignment="1">
      <alignment vertical="center"/>
    </xf>
    <xf numFmtId="0" fontId="23" fillId="0" borderId="3" xfId="0" applyFont="1" applyBorder="1" applyAlignment="1">
      <alignment vertical="center"/>
    </xf>
    <xf numFmtId="0" fontId="26" fillId="0" borderId="3" xfId="0" applyFont="1" applyBorder="1" applyAlignment="1">
      <alignment vertical="center" wrapText="1"/>
    </xf>
    <xf numFmtId="0" fontId="25" fillId="0" borderId="0" xfId="0" applyFont="1" applyAlignment="1">
      <alignment wrapText="1"/>
    </xf>
    <xf numFmtId="0" fontId="26" fillId="0" borderId="0" xfId="0" applyFont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15" fillId="0" borderId="4" xfId="0" applyFont="1" applyBorder="1" applyAlignment="1">
      <alignment horizontal="right" vertical="center"/>
    </xf>
    <xf numFmtId="0" fontId="25" fillId="0" borderId="2" xfId="0" applyFont="1" applyBorder="1" applyAlignment="1">
      <alignment vertical="center"/>
    </xf>
    <xf numFmtId="0" fontId="0" fillId="0" borderId="2" xfId="0" applyBorder="1"/>
    <xf numFmtId="3" fontId="25" fillId="0" borderId="2" xfId="0" applyNumberFormat="1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0" fillId="0" borderId="3" xfId="0" applyBorder="1" applyAlignment="1">
      <alignment horizontal="right"/>
    </xf>
    <xf numFmtId="0" fontId="0" fillId="0" borderId="0" xfId="0" applyBorder="1" applyAlignment="1">
      <alignment horizontal="right"/>
    </xf>
    <xf numFmtId="3" fontId="37" fillId="0" borderId="0" xfId="0" applyNumberFormat="1" applyFont="1"/>
    <xf numFmtId="0" fontId="38" fillId="0" borderId="0" xfId="0" applyFont="1" applyAlignment="1">
      <alignment vertical="center"/>
    </xf>
    <xf numFmtId="0" fontId="0" fillId="0" borderId="3" xfId="0" applyBorder="1"/>
    <xf numFmtId="0" fontId="26" fillId="0" borderId="3" xfId="0" applyFont="1" applyBorder="1" applyAlignment="1">
      <alignment horizontal="center" vertical="center"/>
    </xf>
    <xf numFmtId="0" fontId="26" fillId="0" borderId="0" xfId="0" applyFont="1"/>
    <xf numFmtId="0" fontId="0" fillId="0" borderId="4" xfId="0" applyBorder="1"/>
    <xf numFmtId="0" fontId="39" fillId="0" borderId="4" xfId="0" applyFont="1" applyBorder="1" applyAlignment="1">
      <alignment vertical="center"/>
    </xf>
    <xf numFmtId="0" fontId="26" fillId="0" borderId="4" xfId="0" applyFont="1" applyBorder="1" applyAlignment="1">
      <alignment vertical="center" wrapText="1"/>
    </xf>
    <xf numFmtId="0" fontId="0" fillId="0" borderId="0" xfId="0" applyFont="1"/>
    <xf numFmtId="2" fontId="12" fillId="0" borderId="0" xfId="0" applyNumberFormat="1" applyFont="1" applyAlignment="1">
      <alignment horizontal="center"/>
    </xf>
    <xf numFmtId="0" fontId="25" fillId="0" borderId="3" xfId="0" applyFont="1" applyBorder="1" applyAlignment="1">
      <alignment horizontal="right"/>
    </xf>
    <xf numFmtId="3" fontId="25" fillId="0" borderId="4" xfId="0" applyNumberFormat="1" applyFont="1" applyBorder="1"/>
    <xf numFmtId="3" fontId="15" fillId="0" borderId="4" xfId="0" applyNumberFormat="1" applyFont="1" applyBorder="1"/>
    <xf numFmtId="3" fontId="25" fillId="0" borderId="0" xfId="0" applyNumberFormat="1" applyFont="1"/>
    <xf numFmtId="3" fontId="15" fillId="0" borderId="0" xfId="0" applyNumberFormat="1" applyFont="1"/>
    <xf numFmtId="2" fontId="10" fillId="0" borderId="0" xfId="0" applyNumberFormat="1" applyFont="1" applyAlignment="1">
      <alignment horizontal="center"/>
    </xf>
    <xf numFmtId="2" fontId="0" fillId="0" borderId="0" xfId="0" applyNumberFormat="1"/>
    <xf numFmtId="3" fontId="40" fillId="0" borderId="0" xfId="0" applyNumberFormat="1" applyFont="1"/>
    <xf numFmtId="0" fontId="40" fillId="0" borderId="0" xfId="0" applyFont="1"/>
    <xf numFmtId="164" fontId="0" fillId="0" borderId="0" xfId="0" applyNumberFormat="1"/>
    <xf numFmtId="0" fontId="12" fillId="0" borderId="0" xfId="0" applyFont="1" applyFill="1" applyAlignment="1">
      <alignment horizontal="right" vertical="center"/>
    </xf>
    <xf numFmtId="2" fontId="12" fillId="0" borderId="0" xfId="0" applyNumberFormat="1" applyFont="1" applyFill="1" applyAlignment="1">
      <alignment horizontal="center" vertical="center"/>
    </xf>
    <xf numFmtId="3" fontId="0" fillId="0" borderId="0" xfId="0" applyNumberFormat="1"/>
    <xf numFmtId="3" fontId="34" fillId="0" borderId="0" xfId="0" applyNumberFormat="1" applyFont="1"/>
    <xf numFmtId="164" fontId="35" fillId="0" borderId="0" xfId="0" applyNumberFormat="1" applyFont="1"/>
    <xf numFmtId="3" fontId="34" fillId="0" borderId="2" xfId="0" applyNumberFormat="1" applyFont="1" applyBorder="1"/>
    <xf numFmtId="0" fontId="35" fillId="0" borderId="4" xfId="0" applyFont="1" applyBorder="1"/>
    <xf numFmtId="3" fontId="41" fillId="0" borderId="0" xfId="0" applyNumberFormat="1" applyFont="1"/>
    <xf numFmtId="3" fontId="35" fillId="0" borderId="0" xfId="0" applyNumberFormat="1" applyFont="1"/>
    <xf numFmtId="165" fontId="35" fillId="0" borderId="0" xfId="0" applyNumberFormat="1" applyFont="1"/>
    <xf numFmtId="165" fontId="36" fillId="0" borderId="0" xfId="0" applyNumberFormat="1" applyFont="1"/>
    <xf numFmtId="3" fontId="35" fillId="0" borderId="4" xfId="0" applyNumberFormat="1" applyFont="1" applyBorder="1"/>
    <xf numFmtId="0" fontId="42" fillId="0" borderId="0" xfId="0" applyFont="1"/>
    <xf numFmtId="3" fontId="42" fillId="0" borderId="0" xfId="0" applyNumberFormat="1" applyFont="1"/>
    <xf numFmtId="3" fontId="19" fillId="0" borderId="0" xfId="0" applyNumberFormat="1" applyFont="1" applyAlignment="1"/>
    <xf numFmtId="3" fontId="19" fillId="0" borderId="4" xfId="0" applyNumberFormat="1" applyFont="1" applyBorder="1" applyAlignment="1"/>
    <xf numFmtId="3" fontId="42" fillId="0" borderId="0" xfId="0" applyNumberFormat="1" applyFont="1" applyAlignment="1"/>
    <xf numFmtId="3" fontId="19" fillId="0" borderId="0" xfId="0" applyNumberFormat="1" applyFont="1" applyAlignment="1">
      <alignment horizontal="right"/>
    </xf>
    <xf numFmtId="3" fontId="19" fillId="0" borderId="0" xfId="0" applyNumberFormat="1" applyFont="1" applyBorder="1" applyAlignment="1"/>
    <xf numFmtId="3" fontId="0" fillId="0" borderId="0" xfId="0" applyNumberFormat="1" applyAlignment="1"/>
    <xf numFmtId="165" fontId="17" fillId="0" borderId="0" xfId="0" applyNumberFormat="1" applyFont="1" applyAlignment="1">
      <alignment horizontal="right"/>
    </xf>
    <xf numFmtId="165" fontId="17" fillId="0" borderId="4" xfId="0" applyNumberFormat="1" applyFont="1" applyBorder="1" applyAlignment="1">
      <alignment horizontal="right"/>
    </xf>
    <xf numFmtId="3" fontId="17" fillId="0" borderId="0" xfId="0" applyNumberFormat="1" applyFont="1" applyAlignment="1"/>
    <xf numFmtId="165" fontId="17" fillId="0" borderId="0" xfId="0" applyNumberFormat="1" applyFont="1" applyAlignment="1"/>
    <xf numFmtId="3" fontId="17" fillId="0" borderId="4" xfId="0" applyNumberFormat="1" applyFont="1" applyBorder="1" applyAlignment="1"/>
    <xf numFmtId="0" fontId="26" fillId="0" borderId="0" xfId="0" applyFont="1" applyBorder="1" applyAlignment="1">
      <alignment vertical="center" wrapText="1"/>
    </xf>
    <xf numFmtId="0" fontId="25" fillId="0" borderId="0" xfId="0" applyFont="1" applyBorder="1" applyAlignment="1">
      <alignment vertical="center"/>
    </xf>
    <xf numFmtId="3" fontId="42" fillId="0" borderId="0" xfId="0" applyNumberFormat="1" applyFont="1" applyBorder="1" applyAlignment="1"/>
    <xf numFmtId="165" fontId="17" fillId="0" borderId="0" xfId="0" applyNumberFormat="1" applyFont="1" applyBorder="1" applyAlignment="1"/>
    <xf numFmtId="3" fontId="42" fillId="0" borderId="0" xfId="0" applyNumberFormat="1" applyFont="1" applyFill="1" applyBorder="1" applyAlignment="1"/>
    <xf numFmtId="3" fontId="42" fillId="0" borderId="2" xfId="0" applyNumberFormat="1" applyFont="1" applyBorder="1" applyAlignment="1"/>
    <xf numFmtId="3" fontId="17" fillId="0" borderId="0" xfId="0" applyNumberFormat="1" applyFont="1" applyBorder="1" applyAlignment="1"/>
    <xf numFmtId="165" fontId="17" fillId="0" borderId="4" xfId="0" applyNumberFormat="1" applyFont="1" applyBorder="1" applyAlignment="1"/>
    <xf numFmtId="3" fontId="37" fillId="0" borderId="4" xfId="0" applyNumberFormat="1" applyFont="1" applyBorder="1"/>
    <xf numFmtId="4" fontId="43" fillId="0" borderId="0" xfId="0" applyNumberFormat="1" applyFont="1"/>
    <xf numFmtId="3" fontId="37" fillId="0" borderId="0" xfId="0" applyNumberFormat="1" applyFont="1" applyAlignment="1">
      <alignment horizontal="center" vertical="center"/>
    </xf>
    <xf numFmtId="4" fontId="43" fillId="0" borderId="0" xfId="0" applyNumberFormat="1" applyFont="1" applyAlignment="1">
      <alignment horizontal="center" vertical="center"/>
    </xf>
    <xf numFmtId="0" fontId="34" fillId="0" borderId="0" xfId="0" applyFont="1" applyFill="1" applyAlignment="1">
      <alignment horizontal="center" vertical="center" wrapText="1"/>
    </xf>
    <xf numFmtId="3" fontId="17" fillId="0" borderId="0" xfId="0" applyNumberFormat="1" applyFont="1" applyAlignment="1">
      <alignment horizontal="right"/>
    </xf>
    <xf numFmtId="3" fontId="17" fillId="0" borderId="4" xfId="0" applyNumberFormat="1" applyFont="1" applyBorder="1" applyAlignment="1">
      <alignment horizontal="right"/>
    </xf>
    <xf numFmtId="165" fontId="17" fillId="0" borderId="0" xfId="0" applyNumberFormat="1" applyFont="1" applyBorder="1" applyAlignment="1">
      <alignment horizontal="right"/>
    </xf>
    <xf numFmtId="3" fontId="17" fillId="0" borderId="0" xfId="0" applyNumberFormat="1" applyFont="1" applyBorder="1" applyAlignment="1">
      <alignment horizontal="right"/>
    </xf>
    <xf numFmtId="3" fontId="19" fillId="0" borderId="0" xfId="0" applyNumberFormat="1" applyFont="1" applyBorder="1" applyAlignment="1">
      <alignment horizontal="right"/>
    </xf>
    <xf numFmtId="3" fontId="0" fillId="0" borderId="0" xfId="0" applyNumberFormat="1" applyBorder="1" applyAlignment="1"/>
    <xf numFmtId="164" fontId="36" fillId="0" borderId="0" xfId="0" applyNumberFormat="1" applyFont="1"/>
    <xf numFmtId="3" fontId="37" fillId="0" borderId="0" xfId="0" applyNumberFormat="1" applyFont="1" applyBorder="1"/>
    <xf numFmtId="0" fontId="37" fillId="0" borderId="0" xfId="0" applyFont="1" applyBorder="1"/>
    <xf numFmtId="0" fontId="43" fillId="0" borderId="0" xfId="0" applyFont="1" applyBorder="1"/>
    <xf numFmtId="0" fontId="37" fillId="0" borderId="0" xfId="0" applyFont="1"/>
    <xf numFmtId="0" fontId="0" fillId="0" borderId="0" xfId="0" applyBorder="1" applyAlignment="1">
      <alignment horizontal="center"/>
    </xf>
    <xf numFmtId="0" fontId="43" fillId="0" borderId="0" xfId="0" applyFont="1"/>
    <xf numFmtId="166" fontId="43" fillId="0" borderId="0" xfId="0" applyNumberFormat="1" applyFont="1"/>
    <xf numFmtId="0" fontId="25" fillId="0" borderId="0" xfId="1" applyFont="1" applyFill="1"/>
    <xf numFmtId="0" fontId="25" fillId="0" borderId="0" xfId="1" applyFont="1"/>
    <xf numFmtId="0" fontId="44" fillId="0" borderId="0" xfId="1" applyFill="1"/>
    <xf numFmtId="0" fontId="15" fillId="0" borderId="0" xfId="1" applyFont="1"/>
    <xf numFmtId="0" fontId="44" fillId="0" borderId="0" xfId="1"/>
    <xf numFmtId="0" fontId="15" fillId="0" borderId="0" xfId="1" applyFont="1" applyFill="1"/>
    <xf numFmtId="0" fontId="15" fillId="0" borderId="0" xfId="1" applyFont="1" applyAlignment="1">
      <alignment horizontal="right"/>
    </xf>
    <xf numFmtId="0" fontId="30" fillId="0" borderId="0" xfId="1" applyFont="1" applyFill="1"/>
    <xf numFmtId="0" fontId="45" fillId="0" borderId="0" xfId="1" applyFont="1"/>
    <xf numFmtId="0" fontId="30" fillId="0" borderId="0" xfId="1" applyFont="1"/>
    <xf numFmtId="0" fontId="25" fillId="0" borderId="0" xfId="1" applyFont="1" applyFill="1" applyAlignment="1">
      <alignment horizontal="center"/>
    </xf>
    <xf numFmtId="3" fontId="25" fillId="0" borderId="0" xfId="1" applyNumberFormat="1" applyFont="1" applyFill="1" applyAlignment="1">
      <alignment horizontal="left"/>
    </xf>
    <xf numFmtId="0" fontId="31" fillId="0" borderId="0" xfId="1" applyFont="1"/>
    <xf numFmtId="0" fontId="31" fillId="0" borderId="0" xfId="1" applyFont="1" applyFill="1" applyBorder="1"/>
    <xf numFmtId="2" fontId="15" fillId="0" borderId="0" xfId="1" applyNumberFormat="1" applyFont="1" applyFill="1"/>
    <xf numFmtId="2" fontId="15" fillId="0" borderId="0" xfId="1" applyNumberFormat="1" applyFont="1"/>
    <xf numFmtId="1" fontId="15" fillId="0" borderId="0" xfId="1" applyNumberFormat="1" applyFont="1"/>
    <xf numFmtId="1" fontId="15" fillId="0" borderId="0" xfId="1" applyNumberFormat="1" applyFont="1" applyFill="1"/>
    <xf numFmtId="0" fontId="15" fillId="0" borderId="0" xfId="1" applyFont="1" applyBorder="1"/>
    <xf numFmtId="0" fontId="31" fillId="0" borderId="0" xfId="1" applyFont="1" applyBorder="1"/>
    <xf numFmtId="0" fontId="30" fillId="0" borderId="0" xfId="1" applyFont="1" applyBorder="1"/>
    <xf numFmtId="0" fontId="15" fillId="0" borderId="0" xfId="1" applyFont="1" applyFill="1" applyBorder="1"/>
    <xf numFmtId="1" fontId="15" fillId="0" borderId="0" xfId="1" applyNumberFormat="1" applyFont="1" applyBorder="1"/>
    <xf numFmtId="0" fontId="30" fillId="0" borderId="0" xfId="1" applyFont="1" applyFill="1" applyBorder="1"/>
    <xf numFmtId="1" fontId="15" fillId="0" borderId="0" xfId="1" applyNumberFormat="1" applyFont="1" applyFill="1" applyAlignment="1">
      <alignment horizontal="right"/>
    </xf>
    <xf numFmtId="1" fontId="15" fillId="0" borderId="0" xfId="1" applyNumberFormat="1" applyFont="1" applyAlignment="1">
      <alignment horizontal="right"/>
    </xf>
    <xf numFmtId="1" fontId="15" fillId="0" borderId="0" xfId="1" applyNumberFormat="1" applyFont="1" applyBorder="1" applyAlignment="1">
      <alignment horizontal="right"/>
    </xf>
    <xf numFmtId="1" fontId="15" fillId="0" borderId="0" xfId="1" applyNumberFormat="1" applyFont="1" applyFill="1" applyBorder="1" applyAlignment="1">
      <alignment horizontal="right"/>
    </xf>
    <xf numFmtId="0" fontId="31" fillId="0" borderId="0" xfId="1" applyFont="1" applyFill="1"/>
    <xf numFmtId="1" fontId="15" fillId="0" borderId="0" xfId="1" applyNumberFormat="1" applyFont="1" applyFill="1" applyBorder="1"/>
    <xf numFmtId="1" fontId="25" fillId="0" borderId="0" xfId="1" applyNumberFormat="1" applyFont="1" applyFill="1"/>
    <xf numFmtId="0" fontId="46" fillId="0" borderId="0" xfId="1" applyFont="1" applyFill="1" applyBorder="1"/>
    <xf numFmtId="1" fontId="45" fillId="0" borderId="0" xfId="1" applyNumberFormat="1" applyFont="1" applyFill="1"/>
    <xf numFmtId="1" fontId="45" fillId="0" borderId="0" xfId="1" applyNumberFormat="1" applyFont="1"/>
    <xf numFmtId="0" fontId="47" fillId="0" borderId="0" xfId="1" applyFont="1"/>
    <xf numFmtId="0" fontId="46" fillId="0" borderId="0" xfId="1" applyFont="1"/>
    <xf numFmtId="0" fontId="45" fillId="0" borderId="0" xfId="1" applyFont="1" applyFill="1"/>
    <xf numFmtId="2" fontId="16" fillId="0" borderId="0" xfId="0" applyNumberFormat="1" applyFont="1" applyAlignment="1">
      <alignment horizontal="center"/>
    </xf>
    <xf numFmtId="3" fontId="16" fillId="0" borderId="0" xfId="0" applyNumberFormat="1" applyFont="1"/>
    <xf numFmtId="0" fontId="48" fillId="0" borderId="0" xfId="0" applyFont="1"/>
    <xf numFmtId="0" fontId="49" fillId="0" borderId="0" xfId="0" applyFont="1"/>
    <xf numFmtId="0" fontId="19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5" fillId="0" borderId="4" xfId="0" applyFont="1" applyBorder="1"/>
    <xf numFmtId="0" fontId="15" fillId="0" borderId="0" xfId="0" applyFont="1" applyBorder="1"/>
    <xf numFmtId="2" fontId="40" fillId="0" borderId="0" xfId="0" applyNumberFormat="1" applyFont="1"/>
    <xf numFmtId="0" fontId="34" fillId="0" borderId="3" xfId="0" applyFont="1" applyBorder="1" applyAlignment="1">
      <alignment horizontal="center" vertical="center"/>
    </xf>
    <xf numFmtId="0" fontId="34" fillId="0" borderId="0" xfId="0" applyFont="1" applyAlignment="1">
      <alignment horizontal="left" vertical="center" wrapText="1"/>
    </xf>
    <xf numFmtId="3" fontId="36" fillId="0" borderId="0" xfId="0" applyNumberFormat="1" applyFont="1"/>
    <xf numFmtId="3" fontId="50" fillId="0" borderId="0" xfId="0" applyNumberFormat="1" applyFont="1"/>
    <xf numFmtId="0" fontId="50" fillId="0" borderId="0" xfId="0" applyFont="1"/>
    <xf numFmtId="4" fontId="50" fillId="0" borderId="0" xfId="0" applyNumberFormat="1" applyFont="1"/>
    <xf numFmtId="0" fontId="50" fillId="0" borderId="0" xfId="0" applyFont="1" applyFill="1"/>
    <xf numFmtId="0" fontId="36" fillId="0" borderId="0" xfId="0" applyFont="1" applyFill="1"/>
    <xf numFmtId="3" fontId="36" fillId="0" borderId="0" xfId="0" applyNumberFormat="1" applyFont="1" applyFill="1"/>
    <xf numFmtId="0" fontId="34" fillId="0" borderId="0" xfId="0" applyFont="1"/>
    <xf numFmtId="164" fontId="50" fillId="0" borderId="0" xfId="0" applyNumberFormat="1" applyFont="1"/>
    <xf numFmtId="3" fontId="51" fillId="0" borderId="0" xfId="0" applyNumberFormat="1" applyFont="1"/>
    <xf numFmtId="3" fontId="34" fillId="0" borderId="2" xfId="0" applyNumberFormat="1" applyFont="1" applyFill="1" applyBorder="1"/>
    <xf numFmtId="0" fontId="25" fillId="0" borderId="0" xfId="0" applyFont="1" applyBorder="1" applyAlignment="1">
      <alignment wrapText="1"/>
    </xf>
    <xf numFmtId="165" fontId="19" fillId="0" borderId="0" xfId="0" applyNumberFormat="1" applyFont="1" applyAlignment="1"/>
    <xf numFmtId="3" fontId="40" fillId="0" borderId="4" xfId="0" applyNumberFormat="1" applyFont="1" applyBorder="1"/>
    <xf numFmtId="0" fontId="40" fillId="0" borderId="4" xfId="0" applyFont="1" applyBorder="1"/>
    <xf numFmtId="0" fontId="10" fillId="0" borderId="3" xfId="0" applyFont="1" applyBorder="1"/>
    <xf numFmtId="3" fontId="5" fillId="0" borderId="0" xfId="0" applyNumberFormat="1" applyFont="1"/>
    <xf numFmtId="0" fontId="52" fillId="0" borderId="4" xfId="0" applyFont="1" applyBorder="1"/>
    <xf numFmtId="0" fontId="52" fillId="0" borderId="0" xfId="0" applyFont="1"/>
    <xf numFmtId="0" fontId="48" fillId="0" borderId="3" xfId="0" applyFont="1" applyBorder="1"/>
    <xf numFmtId="0" fontId="48" fillId="0" borderId="0" xfId="0" applyFont="1" applyBorder="1"/>
    <xf numFmtId="1" fontId="30" fillId="0" borderId="0" xfId="1" applyNumberFormat="1" applyFont="1" applyFill="1"/>
    <xf numFmtId="3" fontId="15" fillId="0" borderId="0" xfId="1" applyNumberFormat="1" applyFont="1" applyFill="1"/>
    <xf numFmtId="3" fontId="15" fillId="0" borderId="0" xfId="1" applyNumberFormat="1" applyFont="1" applyFill="1" applyBorder="1"/>
    <xf numFmtId="3" fontId="15" fillId="0" borderId="0" xfId="1" applyNumberFormat="1" applyFont="1"/>
    <xf numFmtId="0" fontId="13" fillId="0" borderId="0" xfId="0" applyFont="1" applyFill="1"/>
    <xf numFmtId="3" fontId="31" fillId="0" borderId="0" xfId="1" applyNumberFormat="1" applyFont="1" applyFill="1" applyBorder="1"/>
    <xf numFmtId="3" fontId="30" fillId="0" borderId="0" xfId="1" applyNumberFormat="1" applyFont="1" applyFill="1"/>
    <xf numFmtId="0" fontId="12" fillId="0" borderId="0" xfId="0" applyFont="1" applyFill="1"/>
    <xf numFmtId="2" fontId="15" fillId="0" borderId="0" xfId="0" applyNumberFormat="1" applyFont="1" applyBorder="1" applyAlignment="1">
      <alignment horizontal="right" vertical="center"/>
    </xf>
    <xf numFmtId="2" fontId="15" fillId="0" borderId="4" xfId="0" applyNumberFormat="1" applyFont="1" applyBorder="1" applyAlignment="1">
      <alignment horizontal="right" vertical="center"/>
    </xf>
    <xf numFmtId="3" fontId="31" fillId="0" borderId="0" xfId="1" applyNumberFormat="1" applyFont="1" applyFill="1"/>
    <xf numFmtId="0" fontId="10" fillId="0" borderId="0" xfId="0" applyFont="1" applyFill="1" applyAlignment="1">
      <alignment vertical="center"/>
    </xf>
    <xf numFmtId="0" fontId="10" fillId="0" borderId="0" xfId="0" applyFont="1" applyFill="1"/>
    <xf numFmtId="3" fontId="10" fillId="0" borderId="0" xfId="0" applyNumberFormat="1" applyFont="1" applyFill="1"/>
    <xf numFmtId="3" fontId="10" fillId="0" borderId="0" xfId="0" applyNumberFormat="1" applyFont="1" applyFill="1" applyAlignment="1">
      <alignment vertical="center"/>
    </xf>
    <xf numFmtId="164" fontId="10" fillId="0" borderId="0" xfId="0" applyNumberFormat="1" applyFont="1" applyFill="1" applyAlignment="1">
      <alignment vertical="center"/>
    </xf>
    <xf numFmtId="0" fontId="52" fillId="0" borderId="0" xfId="0" applyFont="1" applyFill="1"/>
    <xf numFmtId="0" fontId="53" fillId="0" borderId="0" xfId="0" applyFont="1" applyFill="1"/>
    <xf numFmtId="3" fontId="12" fillId="0" borderId="0" xfId="0" applyNumberFormat="1" applyFont="1" applyFill="1" applyAlignment="1">
      <alignment vertical="center"/>
    </xf>
    <xf numFmtId="0" fontId="25" fillId="0" borderId="0" xfId="0" applyFont="1" applyBorder="1" applyAlignment="1">
      <alignment horizontal="left" vertical="top"/>
    </xf>
    <xf numFmtId="0" fontId="37" fillId="0" borderId="0" xfId="0" applyFont="1" applyFill="1" applyBorder="1"/>
    <xf numFmtId="0" fontId="54" fillId="0" borderId="4" xfId="0" applyFont="1" applyFill="1" applyBorder="1"/>
    <xf numFmtId="0" fontId="55" fillId="0" borderId="0" xfId="0" applyFont="1"/>
    <xf numFmtId="0" fontId="55" fillId="0" borderId="0" xfId="0" applyFont="1" applyAlignment="1">
      <alignment horizontal="right"/>
    </xf>
    <xf numFmtId="0" fontId="55" fillId="0" borderId="3" xfId="0" applyFont="1" applyBorder="1" applyAlignment="1">
      <alignment horizontal="right"/>
    </xf>
    <xf numFmtId="0" fontId="22" fillId="0" borderId="3" xfId="0" applyFont="1" applyBorder="1" applyAlignment="1">
      <alignment horizontal="left" vertical="center" wrapText="1"/>
    </xf>
    <xf numFmtId="0" fontId="22" fillId="0" borderId="4" xfId="0" applyFont="1" applyBorder="1" applyAlignment="1">
      <alignment horizontal="center" vertical="center"/>
    </xf>
    <xf numFmtId="49" fontId="22" fillId="0" borderId="4" xfId="0" applyNumberFormat="1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49" fontId="23" fillId="0" borderId="3" xfId="0" applyNumberFormat="1" applyFont="1" applyBorder="1" applyAlignment="1">
      <alignment horizontal="center" vertical="center"/>
    </xf>
    <xf numFmtId="3" fontId="37" fillId="0" borderId="0" xfId="0" applyNumberFormat="1" applyFont="1" applyAlignment="1"/>
    <xf numFmtId="3" fontId="25" fillId="0" borderId="0" xfId="0" applyNumberFormat="1" applyFont="1" applyAlignment="1"/>
    <xf numFmtId="165" fontId="26" fillId="0" borderId="0" xfId="0" applyNumberFormat="1" applyFont="1" applyAlignment="1"/>
    <xf numFmtId="3" fontId="26" fillId="0" borderId="0" xfId="0" applyNumberFormat="1" applyFont="1" applyAlignment="1"/>
    <xf numFmtId="0" fontId="55" fillId="0" borderId="0" xfId="0" applyFont="1" applyFill="1" applyAlignment="1"/>
    <xf numFmtId="0" fontId="55" fillId="0" borderId="0" xfId="0" applyFont="1" applyFill="1"/>
    <xf numFmtId="3" fontId="55" fillId="0" borderId="0" xfId="0" applyNumberFormat="1" applyFont="1"/>
    <xf numFmtId="3" fontId="25" fillId="0" borderId="0" xfId="0" applyNumberFormat="1" applyFont="1" applyBorder="1" applyAlignment="1"/>
    <xf numFmtId="3" fontId="37" fillId="0" borderId="0" xfId="0" applyNumberFormat="1" applyFont="1" applyBorder="1" applyAlignment="1"/>
    <xf numFmtId="165" fontId="26" fillId="0" borderId="4" xfId="0" applyNumberFormat="1" applyFont="1" applyBorder="1" applyAlignment="1"/>
    <xf numFmtId="3" fontId="26" fillId="0" borderId="4" xfId="0" applyNumberFormat="1" applyFont="1" applyBorder="1" applyAlignment="1"/>
    <xf numFmtId="165" fontId="26" fillId="0" borderId="0" xfId="0" applyNumberFormat="1" applyFont="1" applyBorder="1" applyAlignment="1"/>
    <xf numFmtId="3" fontId="26" fillId="0" borderId="0" xfId="0" applyNumberFormat="1" applyFont="1" applyBorder="1" applyAlignment="1"/>
    <xf numFmtId="3" fontId="25" fillId="0" borderId="4" xfId="0" applyNumberFormat="1" applyFont="1" applyBorder="1" applyAlignment="1"/>
    <xf numFmtId="0" fontId="55" fillId="0" borderId="2" xfId="0" applyFont="1" applyBorder="1"/>
    <xf numFmtId="0" fontId="55" fillId="0" borderId="0" xfId="0" applyFont="1" applyBorder="1"/>
    <xf numFmtId="0" fontId="55" fillId="0" borderId="0" xfId="0" applyFont="1" applyAlignment="1">
      <alignment horizontal="center"/>
    </xf>
    <xf numFmtId="3" fontId="25" fillId="0" borderId="0" xfId="0" applyNumberFormat="1" applyFont="1" applyAlignment="1">
      <alignment horizontal="right"/>
    </xf>
    <xf numFmtId="0" fontId="25" fillId="0" borderId="0" xfId="0" applyFont="1" applyAlignment="1"/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vertical="top"/>
    </xf>
    <xf numFmtId="0" fontId="52" fillId="0" borderId="0" xfId="0" applyFont="1" applyAlignment="1">
      <alignment wrapText="1"/>
    </xf>
    <xf numFmtId="0" fontId="10" fillId="0" borderId="0" xfId="0" applyFont="1" applyAlignment="1">
      <alignment vertical="center" wrapText="1"/>
    </xf>
    <xf numFmtId="0" fontId="52" fillId="0" borderId="0" xfId="0" applyFont="1" applyAlignment="1"/>
    <xf numFmtId="0" fontId="12" fillId="0" borderId="0" xfId="0" applyFont="1" applyBorder="1" applyAlignment="1"/>
    <xf numFmtId="0" fontId="52" fillId="0" borderId="0" xfId="0" applyFont="1" applyBorder="1" applyAlignment="1"/>
    <xf numFmtId="0" fontId="12" fillId="0" borderId="3" xfId="0" applyFont="1" applyBorder="1" applyAlignment="1"/>
    <xf numFmtId="0" fontId="52" fillId="0" borderId="0" xfId="0" applyFont="1" applyFill="1" applyAlignment="1"/>
    <xf numFmtId="0" fontId="12" fillId="0" borderId="0" xfId="0" applyFont="1" applyAlignment="1"/>
    <xf numFmtId="164" fontId="12" fillId="0" borderId="0" xfId="0" applyNumberFormat="1" applyFont="1" applyAlignment="1"/>
    <xf numFmtId="0" fontId="12" fillId="0" borderId="0" xfId="0" applyFont="1" applyFill="1" applyAlignment="1"/>
    <xf numFmtId="3" fontId="12" fillId="0" borderId="0" xfId="0" applyNumberFormat="1" applyFont="1" applyAlignment="1"/>
    <xf numFmtId="3" fontId="10" fillId="0" borderId="0" xfId="0" applyNumberFormat="1" applyFont="1" applyAlignment="1"/>
    <xf numFmtId="0" fontId="10" fillId="0" borderId="0" xfId="0" applyFont="1" applyAlignment="1"/>
    <xf numFmtId="0" fontId="48" fillId="0" borderId="0" xfId="0" applyFont="1" applyAlignment="1"/>
    <xf numFmtId="0" fontId="12" fillId="0" borderId="4" xfId="0" applyFont="1" applyBorder="1" applyAlignment="1"/>
    <xf numFmtId="3" fontId="12" fillId="0" borderId="4" xfId="0" applyNumberFormat="1" applyFont="1" applyBorder="1" applyAlignment="1"/>
    <xf numFmtId="0" fontId="10" fillId="0" borderId="0" xfId="0" applyFont="1" applyBorder="1" applyAlignment="1">
      <alignment vertical="top" wrapText="1"/>
    </xf>
    <xf numFmtId="0" fontId="12" fillId="0" borderId="0" xfId="0" applyFont="1" applyBorder="1" applyAlignment="1">
      <alignment vertical="center"/>
    </xf>
    <xf numFmtId="0" fontId="12" fillId="0" borderId="0" xfId="0" applyFont="1" applyBorder="1" applyAlignment="1">
      <alignment horizontal="right" vertical="center"/>
    </xf>
    <xf numFmtId="0" fontId="12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horizontal="right" vertical="center"/>
    </xf>
    <xf numFmtId="3" fontId="12" fillId="0" borderId="0" xfId="0" applyNumberFormat="1" applyFont="1" applyBorder="1"/>
    <xf numFmtId="0" fontId="10" fillId="0" borderId="0" xfId="0" applyFont="1" applyAlignment="1">
      <alignment vertical="top" wrapText="1"/>
    </xf>
    <xf numFmtId="0" fontId="11" fillId="0" borderId="3" xfId="0" applyFont="1" applyBorder="1" applyAlignment="1">
      <alignment horizontal="right" vertical="center"/>
    </xf>
    <xf numFmtId="0" fontId="52" fillId="0" borderId="0" xfId="0" applyFont="1" applyBorder="1"/>
    <xf numFmtId="0" fontId="56" fillId="0" borderId="0" xfId="0" applyFont="1"/>
    <xf numFmtId="3" fontId="56" fillId="0" borderId="0" xfId="0" applyNumberFormat="1" applyFont="1"/>
    <xf numFmtId="0" fontId="57" fillId="0" borderId="0" xfId="0" applyFont="1"/>
    <xf numFmtId="3" fontId="58" fillId="0" borderId="0" xfId="0" applyNumberFormat="1" applyFont="1" applyAlignment="1"/>
    <xf numFmtId="3" fontId="57" fillId="0" borderId="0" xfId="0" applyNumberFormat="1" applyFont="1"/>
    <xf numFmtId="167" fontId="15" fillId="0" borderId="0" xfId="0" applyNumberFormat="1" applyFont="1" applyAlignment="1">
      <alignment vertical="center"/>
    </xf>
    <xf numFmtId="0" fontId="59" fillId="0" borderId="0" xfId="0" applyFont="1" applyFill="1" applyAlignment="1">
      <alignment vertical="center"/>
    </xf>
    <xf numFmtId="49" fontId="26" fillId="0" borderId="0" xfId="0" applyNumberFormat="1" applyFont="1" applyFill="1" applyAlignment="1">
      <alignment vertical="center"/>
    </xf>
    <xf numFmtId="164" fontId="60" fillId="0" borderId="0" xfId="0" applyNumberFormat="1" applyFont="1" applyAlignment="1">
      <alignment horizontal="right" vertical="center"/>
    </xf>
    <xf numFmtId="164" fontId="60" fillId="0" borderId="4" xfId="0" applyNumberFormat="1" applyFont="1" applyBorder="1" applyAlignment="1">
      <alignment horizontal="right" vertical="center"/>
    </xf>
    <xf numFmtId="164" fontId="61" fillId="0" borderId="0" xfId="0" applyNumberFormat="1" applyFont="1" applyAlignment="1">
      <alignment horizontal="right" vertical="center"/>
    </xf>
    <xf numFmtId="164" fontId="60" fillId="0" borderId="0" xfId="0" applyNumberFormat="1" applyFont="1" applyBorder="1" applyAlignment="1">
      <alignment horizontal="right" vertical="center"/>
    </xf>
    <xf numFmtId="164" fontId="61" fillId="0" borderId="0" xfId="0" applyNumberFormat="1" applyFont="1" applyBorder="1" applyAlignment="1">
      <alignment horizontal="right" vertical="center"/>
    </xf>
    <xf numFmtId="3" fontId="5" fillId="0" borderId="3" xfId="0" applyNumberFormat="1" applyFont="1" applyBorder="1"/>
    <xf numFmtId="164" fontId="60" fillId="0" borderId="0" xfId="0" applyNumberFormat="1" applyFont="1" applyFill="1" applyAlignment="1">
      <alignment vertical="center"/>
    </xf>
    <xf numFmtId="164" fontId="59" fillId="0" borderId="4" xfId="0" applyNumberFormat="1" applyFont="1" applyFill="1" applyBorder="1" applyAlignment="1">
      <alignment vertical="center"/>
    </xf>
    <xf numFmtId="0" fontId="10" fillId="0" borderId="0" xfId="0" applyFont="1" applyFill="1" applyBorder="1" applyAlignment="1">
      <alignment horizontal="right" vertical="center"/>
    </xf>
    <xf numFmtId="3" fontId="20" fillId="0" borderId="0" xfId="0" applyNumberFormat="1" applyFont="1" applyAlignment="1">
      <alignment vertical="center"/>
    </xf>
    <xf numFmtId="3" fontId="20" fillId="0" borderId="0" xfId="0" applyNumberFormat="1" applyFont="1"/>
    <xf numFmtId="165" fontId="5" fillId="0" borderId="3" xfId="0" applyNumberFormat="1" applyFont="1" applyBorder="1"/>
    <xf numFmtId="2" fontId="30" fillId="0" borderId="0" xfId="1" applyNumberFormat="1" applyFont="1" applyFill="1"/>
    <xf numFmtId="0" fontId="10" fillId="0" borderId="0" xfId="0" applyFont="1" applyBorder="1"/>
    <xf numFmtId="0" fontId="11" fillId="0" borderId="0" xfId="0" applyFont="1" applyBorder="1"/>
    <xf numFmtId="2" fontId="10" fillId="0" borderId="0" xfId="0" applyNumberFormat="1" applyFont="1" applyBorder="1" applyAlignment="1">
      <alignment horizontal="center" vertical="center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wrapText="1"/>
    </xf>
    <xf numFmtId="0" fontId="62" fillId="0" borderId="0" xfId="0" applyFont="1"/>
    <xf numFmtId="0" fontId="11" fillId="0" borderId="3" xfId="0" applyFont="1" applyBorder="1" applyAlignment="1">
      <alignment horizontal="center" vertical="center"/>
    </xf>
    <xf numFmtId="0" fontId="34" fillId="0" borderId="0" xfId="0" applyFont="1" applyAlignment="1">
      <alignment horizontal="left" wrapText="1"/>
    </xf>
    <xf numFmtId="0" fontId="12" fillId="0" borderId="3" xfId="0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32" fillId="0" borderId="0" xfId="1" applyFont="1" applyFill="1"/>
    <xf numFmtId="0" fontId="31" fillId="0" borderId="7" xfId="1" applyFont="1" applyFill="1" applyBorder="1"/>
    <xf numFmtId="0" fontId="30" fillId="0" borderId="7" xfId="1" applyFont="1" applyFill="1" applyBorder="1"/>
    <xf numFmtId="0" fontId="30" fillId="0" borderId="7" xfId="1" applyFont="1" applyFill="1" applyBorder="1" applyAlignment="1">
      <alignment wrapText="1"/>
    </xf>
    <xf numFmtId="0" fontId="30" fillId="0" borderId="8" xfId="1" applyFont="1" applyFill="1" applyBorder="1"/>
    <xf numFmtId="0" fontId="31" fillId="0" borderId="3" xfId="1" applyFont="1" applyFill="1" applyBorder="1"/>
    <xf numFmtId="0" fontId="31" fillId="0" borderId="8" xfId="1" applyFont="1" applyFill="1" applyBorder="1"/>
    <xf numFmtId="0" fontId="26" fillId="0" borderId="0" xfId="0" applyFont="1" applyFill="1" applyAlignment="1">
      <alignment vertical="center" wrapText="1"/>
    </xf>
    <xf numFmtId="49" fontId="26" fillId="0" borderId="0" xfId="0" applyNumberFormat="1" applyFont="1" applyAlignment="1">
      <alignment vertical="center" wrapText="1"/>
    </xf>
    <xf numFmtId="49" fontId="26" fillId="0" borderId="0" xfId="0" applyNumberFormat="1" applyFont="1"/>
    <xf numFmtId="4" fontId="25" fillId="0" borderId="0" xfId="0" applyNumberFormat="1" applyFont="1" applyAlignment="1">
      <alignment horizontal="right" vertical="center"/>
    </xf>
    <xf numFmtId="4" fontId="37" fillId="0" borderId="4" xfId="0" applyNumberFormat="1" applyFont="1" applyBorder="1"/>
    <xf numFmtId="3" fontId="15" fillId="0" borderId="0" xfId="0" applyNumberFormat="1" applyFont="1" applyFill="1" applyAlignment="1">
      <alignment horizontal="right" vertical="center"/>
    </xf>
    <xf numFmtId="2" fontId="15" fillId="0" borderId="0" xfId="0" applyNumberFormat="1" applyFont="1" applyFill="1" applyAlignment="1">
      <alignment horizontal="right" vertical="center"/>
    </xf>
    <xf numFmtId="0" fontId="10" fillId="0" borderId="0" xfId="0" applyFont="1" applyAlignment="1">
      <alignment horizontal="left" vertical="top" wrapText="1"/>
    </xf>
    <xf numFmtId="0" fontId="11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2" xfId="0" applyFont="1" applyBorder="1" applyAlignment="1">
      <alignment horizontal="center" wrapText="1"/>
    </xf>
    <xf numFmtId="0" fontId="10" fillId="0" borderId="3" xfId="0" applyFont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2" fillId="0" borderId="0" xfId="0" applyFont="1" applyAlignment="1">
      <alignment horizontal="left" wrapText="1"/>
    </xf>
    <xf numFmtId="0" fontId="26" fillId="0" borderId="4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22" fillId="0" borderId="0" xfId="0" applyFont="1" applyAlignment="1">
      <alignment horizontal="left" vertical="center" wrapText="1"/>
    </xf>
    <xf numFmtId="0" fontId="30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vertical="center" wrapText="1"/>
    </xf>
    <xf numFmtId="0" fontId="34" fillId="0" borderId="0" xfId="0" applyFont="1" applyAlignment="1">
      <alignment horizontal="center" vertical="top"/>
    </xf>
    <xf numFmtId="0" fontId="34" fillId="0" borderId="0" xfId="0" applyFont="1" applyFill="1" applyAlignment="1">
      <alignment horizontal="left" vertical="center" wrapText="1"/>
    </xf>
    <xf numFmtId="0" fontId="34" fillId="0" borderId="3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top"/>
    </xf>
    <xf numFmtId="0" fontId="34" fillId="0" borderId="0" xfId="0" applyFont="1" applyBorder="1" applyAlignment="1">
      <alignment horizontal="center" vertical="top"/>
    </xf>
    <xf numFmtId="0" fontId="34" fillId="0" borderId="2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top"/>
    </xf>
    <xf numFmtId="0" fontId="34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vertical="top"/>
    </xf>
    <xf numFmtId="0" fontId="25" fillId="0" borderId="0" xfId="0" applyFont="1" applyBorder="1" applyAlignment="1">
      <alignment horizontal="left" vertical="top"/>
    </xf>
    <xf numFmtId="0" fontId="25" fillId="0" borderId="4" xfId="0" applyFont="1" applyBorder="1" applyAlignment="1">
      <alignment horizontal="left" vertical="top"/>
    </xf>
    <xf numFmtId="0" fontId="22" fillId="0" borderId="3" xfId="0" applyFont="1" applyBorder="1" applyAlignment="1">
      <alignment horizontal="center" vertical="center"/>
    </xf>
    <xf numFmtId="4" fontId="40" fillId="0" borderId="0" xfId="0" applyNumberFormat="1" applyFont="1" applyBorder="1" applyAlignment="1">
      <alignment horizontal="center" vertical="center"/>
    </xf>
    <xf numFmtId="2" fontId="43" fillId="0" borderId="0" xfId="0" applyNumberFormat="1" applyFont="1" applyBorder="1" applyAlignment="1">
      <alignment horizontal="center" vertical="center"/>
    </xf>
    <xf numFmtId="0" fontId="34" fillId="0" borderId="3" xfId="0" applyFont="1" applyBorder="1" applyAlignment="1">
      <alignment horizontal="center"/>
    </xf>
    <xf numFmtId="0" fontId="41" fillId="0" borderId="5" xfId="0" applyFont="1" applyBorder="1" applyAlignment="1">
      <alignment horizontal="center"/>
    </xf>
    <xf numFmtId="0" fontId="41" fillId="0" borderId="3" xfId="0" applyFont="1" applyBorder="1" applyAlignment="1">
      <alignment horizontal="center"/>
    </xf>
    <xf numFmtId="0" fontId="41" fillId="0" borderId="6" xfId="0" applyFont="1" applyBorder="1" applyAlignment="1">
      <alignment horizontal="center"/>
    </xf>
    <xf numFmtId="0" fontId="25" fillId="0" borderId="0" xfId="0" applyFont="1" applyFill="1" applyAlignment="1">
      <alignment horizontal="left" vertical="top"/>
    </xf>
    <xf numFmtId="0" fontId="0" fillId="0" borderId="0" xfId="0" applyBorder="1" applyAlignment="1">
      <alignment horizontal="center"/>
    </xf>
    <xf numFmtId="0" fontId="37" fillId="0" borderId="0" xfId="0" applyFont="1" applyBorder="1" applyAlignment="1">
      <alignment vertical="center"/>
    </xf>
    <xf numFmtId="3" fontId="37" fillId="0" borderId="0" xfId="0" applyNumberFormat="1" applyFont="1" applyBorder="1" applyAlignment="1">
      <alignment horizontal="center" vertical="center"/>
    </xf>
  </cellXfs>
  <cellStyles count="3">
    <cellStyle name="Normalno 2" xfId="1"/>
    <cellStyle name="Normalno 3" xfId="2"/>
    <cellStyle name="Obično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I17"/>
  <sheetViews>
    <sheetView workbookViewId="0">
      <selection activeCell="X33" sqref="X33"/>
    </sheetView>
  </sheetViews>
  <sheetFormatPr defaultRowHeight="15"/>
  <sheetData>
    <row r="4" spans="1:9" ht="23.25">
      <c r="A4" s="8"/>
      <c r="B4" s="8"/>
      <c r="C4" s="8"/>
      <c r="D4" s="8"/>
      <c r="E4" s="8"/>
      <c r="F4" s="8"/>
    </row>
    <row r="5" spans="1:9" ht="23.25">
      <c r="A5" s="8" t="s">
        <v>680</v>
      </c>
      <c r="B5" s="8"/>
      <c r="C5" s="8"/>
      <c r="D5" s="8"/>
      <c r="E5" s="8"/>
      <c r="F5" s="8"/>
    </row>
    <row r="6" spans="1:9" ht="23.25">
      <c r="A6" s="8"/>
      <c r="B6" s="8"/>
      <c r="C6" s="8"/>
      <c r="D6" s="8"/>
      <c r="E6" s="8"/>
      <c r="F6" s="8"/>
    </row>
    <row r="7" spans="1:9" ht="23.25">
      <c r="A7" s="8"/>
      <c r="B7" s="8"/>
      <c r="C7" s="8"/>
      <c r="D7" s="8"/>
      <c r="E7" s="8"/>
      <c r="F7" s="8"/>
    </row>
    <row r="8" spans="1:9" ht="23.25">
      <c r="A8" s="8"/>
      <c r="B8" s="8"/>
      <c r="C8" s="8"/>
      <c r="D8" s="8"/>
      <c r="E8" s="8"/>
      <c r="F8" s="8"/>
    </row>
    <row r="9" spans="1:9" ht="23.25">
      <c r="A9" s="8"/>
      <c r="B9" s="8"/>
      <c r="C9" s="8"/>
      <c r="D9" s="8"/>
      <c r="E9" s="8"/>
      <c r="F9" s="8"/>
    </row>
    <row r="10" spans="1:9" ht="23.25">
      <c r="A10" s="8"/>
      <c r="B10" s="8"/>
      <c r="C10" s="8"/>
      <c r="D10" s="8"/>
      <c r="E10" s="8"/>
      <c r="F10" s="8"/>
    </row>
    <row r="11" spans="1:9" ht="30">
      <c r="A11" s="8"/>
      <c r="B11" s="9" t="s">
        <v>305</v>
      </c>
      <c r="C11" s="9"/>
      <c r="D11" s="8"/>
      <c r="E11" s="8"/>
      <c r="F11" s="8"/>
    </row>
    <row r="12" spans="1:9" ht="23.25">
      <c r="A12" s="8"/>
      <c r="B12" s="8"/>
      <c r="C12" s="8"/>
      <c r="D12" s="8"/>
      <c r="E12" s="8"/>
      <c r="F12" s="8"/>
    </row>
    <row r="13" spans="1:9" ht="23.25">
      <c r="A13" s="8"/>
      <c r="B13" s="8"/>
      <c r="C13" s="140" t="s">
        <v>306</v>
      </c>
      <c r="D13" s="140"/>
      <c r="E13" s="140"/>
      <c r="F13" s="140"/>
      <c r="G13" s="103"/>
      <c r="H13" s="103"/>
      <c r="I13" s="103"/>
    </row>
    <row r="14" spans="1:9" ht="23.25">
      <c r="A14" s="8"/>
      <c r="B14" s="8"/>
      <c r="C14" s="8"/>
      <c r="D14" s="8"/>
      <c r="E14" s="8"/>
      <c r="F14" s="8"/>
    </row>
    <row r="15" spans="1:9" ht="23.25">
      <c r="A15" s="8"/>
      <c r="B15" s="8"/>
      <c r="C15" s="8"/>
      <c r="D15" s="8"/>
      <c r="E15" s="8"/>
      <c r="F15" s="8"/>
    </row>
    <row r="16" spans="1:9" ht="23.25">
      <c r="A16" s="8"/>
      <c r="B16" s="8"/>
      <c r="C16" s="8"/>
      <c r="D16" s="8"/>
      <c r="E16" s="8"/>
      <c r="F16" s="8"/>
    </row>
    <row r="17" spans="1:6" ht="23.25">
      <c r="A17" s="8"/>
      <c r="B17" s="8"/>
      <c r="C17" s="8"/>
      <c r="D17" s="8"/>
      <c r="E17" s="8"/>
      <c r="F17" s="8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7" tint="-0.249977111117893"/>
  </sheetPr>
  <dimension ref="A1:Y32"/>
  <sheetViews>
    <sheetView zoomScale="110" zoomScaleNormal="110" workbookViewId="0"/>
  </sheetViews>
  <sheetFormatPr defaultRowHeight="15"/>
  <cols>
    <col min="1" max="1" width="24.140625" style="27" bestFit="1" customWidth="1"/>
    <col min="2" max="2" width="7.28515625" style="27" customWidth="1"/>
    <col min="3" max="3" width="5.5703125" style="27" customWidth="1"/>
    <col min="4" max="4" width="5" style="27" bestFit="1" customWidth="1"/>
    <col min="5" max="5" width="7.7109375" style="27" bestFit="1" customWidth="1"/>
    <col min="6" max="6" width="5.5703125" style="27" customWidth="1"/>
    <col min="7" max="7" width="6.85546875" style="27" customWidth="1"/>
    <col min="8" max="8" width="5.5703125" style="27" customWidth="1"/>
    <col min="9" max="9" width="5.42578125" style="27" customWidth="1"/>
    <col min="10" max="10" width="5.85546875" style="27" customWidth="1"/>
    <col min="11" max="11" width="7.140625" style="27" customWidth="1"/>
    <col min="12" max="13" width="5.5703125" style="27" customWidth="1"/>
    <col min="14" max="14" width="5" style="27" bestFit="1" customWidth="1"/>
    <col min="15" max="15" width="4" style="27" bestFit="1" customWidth="1"/>
    <col min="16" max="16" width="5" style="27" bestFit="1" customWidth="1"/>
    <col min="17" max="17" width="4" style="27" bestFit="1" customWidth="1"/>
    <col min="18" max="18" width="5" style="27" bestFit="1" customWidth="1"/>
    <col min="19" max="19" width="4" style="27" bestFit="1" customWidth="1"/>
    <col min="20" max="20" width="5" style="27" bestFit="1" customWidth="1"/>
    <col min="21" max="21" width="4" style="27" bestFit="1" customWidth="1"/>
  </cols>
  <sheetData>
    <row r="1" spans="1:25" ht="56.25" customHeight="1">
      <c r="A1" s="10" t="s">
        <v>646</v>
      </c>
      <c r="B1" s="447" t="s">
        <v>660</v>
      </c>
      <c r="C1" s="447"/>
      <c r="D1" s="447"/>
      <c r="E1" s="447"/>
      <c r="F1" s="447"/>
      <c r="G1" s="447"/>
      <c r="H1" s="447"/>
      <c r="I1" s="447"/>
      <c r="J1" s="447"/>
      <c r="K1" s="447"/>
      <c r="L1" s="447"/>
      <c r="M1" s="447"/>
      <c r="N1" s="447"/>
      <c r="O1" s="447"/>
      <c r="P1" s="374"/>
      <c r="Q1" s="374"/>
      <c r="R1" s="374"/>
      <c r="S1" s="374"/>
      <c r="T1" s="374"/>
      <c r="U1" s="374"/>
    </row>
    <row r="2" spans="1:25">
      <c r="A2" s="24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</row>
    <row r="3" spans="1:25">
      <c r="A3" s="452" t="s">
        <v>55</v>
      </c>
      <c r="B3" s="452"/>
      <c r="C3" s="452"/>
      <c r="D3" s="452"/>
      <c r="E3" s="452"/>
      <c r="F3" s="452"/>
      <c r="G3" s="452"/>
      <c r="H3" s="452"/>
      <c r="I3" s="452"/>
      <c r="J3" s="452"/>
      <c r="K3" s="452"/>
      <c r="L3" s="452"/>
      <c r="M3" s="452"/>
      <c r="N3" s="452"/>
      <c r="O3" s="452"/>
      <c r="P3" s="24"/>
      <c r="Q3" s="24"/>
      <c r="R3" s="24"/>
      <c r="S3" s="24"/>
      <c r="T3" s="24"/>
      <c r="U3" s="24"/>
    </row>
    <row r="4" spans="1:25" ht="53.25" customHeight="1">
      <c r="A4" s="10" t="s">
        <v>0</v>
      </c>
      <c r="B4" s="468" t="s">
        <v>253</v>
      </c>
      <c r="C4" s="468"/>
      <c r="D4" s="460" t="s">
        <v>140</v>
      </c>
      <c r="E4" s="460"/>
      <c r="F4" s="460" t="s">
        <v>308</v>
      </c>
      <c r="G4" s="460"/>
      <c r="H4" s="460" t="s">
        <v>34</v>
      </c>
      <c r="I4" s="460"/>
      <c r="J4" s="460" t="s">
        <v>302</v>
      </c>
      <c r="K4" s="460"/>
      <c r="L4" s="460" t="s">
        <v>44</v>
      </c>
      <c r="M4" s="460"/>
      <c r="N4" s="460" t="s">
        <v>52</v>
      </c>
      <c r="O4" s="460"/>
      <c r="P4"/>
      <c r="Q4"/>
      <c r="R4"/>
      <c r="S4"/>
      <c r="T4"/>
      <c r="U4"/>
    </row>
    <row r="5" spans="1:25">
      <c r="A5" s="15"/>
      <c r="B5" s="16" t="s">
        <v>62</v>
      </c>
      <c r="C5" s="16" t="s">
        <v>63</v>
      </c>
      <c r="D5" s="16" t="s">
        <v>62</v>
      </c>
      <c r="E5" s="16" t="s">
        <v>63</v>
      </c>
      <c r="F5" s="16" t="s">
        <v>62</v>
      </c>
      <c r="G5" s="16" t="s">
        <v>63</v>
      </c>
      <c r="H5" s="16" t="s">
        <v>62</v>
      </c>
      <c r="I5" s="16" t="s">
        <v>63</v>
      </c>
      <c r="J5" s="16" t="s">
        <v>62</v>
      </c>
      <c r="K5" s="16" t="s">
        <v>63</v>
      </c>
      <c r="L5" s="16" t="s">
        <v>62</v>
      </c>
      <c r="M5" s="16" t="s">
        <v>63</v>
      </c>
      <c r="N5" s="16" t="s">
        <v>62</v>
      </c>
      <c r="O5" s="16" t="s">
        <v>63</v>
      </c>
      <c r="P5"/>
      <c r="Q5"/>
      <c r="R5"/>
      <c r="S5"/>
      <c r="T5"/>
      <c r="U5"/>
    </row>
    <row r="6" spans="1:25">
      <c r="A6" s="448" t="s">
        <v>65</v>
      </c>
      <c r="B6" s="448"/>
      <c r="C6" s="448"/>
      <c r="D6" s="448"/>
      <c r="E6" s="448"/>
      <c r="F6" s="448"/>
      <c r="G6" s="448"/>
      <c r="H6" s="448"/>
      <c r="I6" s="448"/>
      <c r="J6" s="448"/>
      <c r="K6" s="448"/>
      <c r="L6" s="448"/>
      <c r="M6" s="448"/>
      <c r="N6" s="448"/>
      <c r="O6" s="448"/>
      <c r="P6"/>
      <c r="Q6"/>
      <c r="R6"/>
      <c r="S6"/>
      <c r="T6"/>
      <c r="U6"/>
    </row>
    <row r="7" spans="1:25" ht="39" customHeight="1">
      <c r="A7" s="12" t="s">
        <v>66</v>
      </c>
      <c r="B7" s="463" t="s">
        <v>163</v>
      </c>
      <c r="C7" s="463"/>
      <c r="D7" s="458" t="s">
        <v>140</v>
      </c>
      <c r="E7" s="458"/>
      <c r="F7" s="463" t="s">
        <v>164</v>
      </c>
      <c r="G7" s="463"/>
      <c r="H7" s="458" t="s">
        <v>322</v>
      </c>
      <c r="I7" s="458"/>
      <c r="J7" s="458" t="s">
        <v>323</v>
      </c>
      <c r="K7" s="458"/>
      <c r="L7" s="458" t="s">
        <v>324</v>
      </c>
      <c r="M7" s="458"/>
      <c r="N7" s="458" t="s">
        <v>325</v>
      </c>
      <c r="O7" s="458"/>
      <c r="P7"/>
      <c r="Q7"/>
      <c r="R7"/>
      <c r="S7"/>
      <c r="T7"/>
      <c r="U7"/>
    </row>
    <row r="8" spans="1:25">
      <c r="A8" s="15"/>
      <c r="B8" s="42" t="s">
        <v>73</v>
      </c>
      <c r="C8" s="42" t="s">
        <v>74</v>
      </c>
      <c r="D8" s="42" t="s">
        <v>73</v>
      </c>
      <c r="E8" s="42" t="s">
        <v>74</v>
      </c>
      <c r="F8" s="42" t="s">
        <v>73</v>
      </c>
      <c r="G8" s="42" t="s">
        <v>74</v>
      </c>
      <c r="H8" s="42" t="s">
        <v>73</v>
      </c>
      <c r="I8" s="42" t="s">
        <v>74</v>
      </c>
      <c r="J8" s="42" t="s">
        <v>73</v>
      </c>
      <c r="K8" s="42" t="s">
        <v>74</v>
      </c>
      <c r="L8" s="42" t="s">
        <v>73</v>
      </c>
      <c r="M8" s="42" t="s">
        <v>74</v>
      </c>
      <c r="N8" s="42" t="s">
        <v>73</v>
      </c>
      <c r="O8" s="42" t="s">
        <v>74</v>
      </c>
      <c r="P8"/>
      <c r="Q8"/>
      <c r="R8"/>
      <c r="S8"/>
      <c r="T8"/>
      <c r="U8"/>
    </row>
    <row r="9" spans="1:25" s="103" customFormat="1">
      <c r="A9" s="335" t="s">
        <v>344</v>
      </c>
      <c r="B9" s="336">
        <v>459</v>
      </c>
      <c r="C9" s="336">
        <v>106</v>
      </c>
      <c r="D9" s="336">
        <v>274</v>
      </c>
      <c r="E9" s="336">
        <v>133</v>
      </c>
      <c r="F9" s="336">
        <v>193</v>
      </c>
      <c r="G9" s="336">
        <v>147</v>
      </c>
      <c r="H9" s="337">
        <v>863</v>
      </c>
      <c r="I9" s="336">
        <v>283</v>
      </c>
      <c r="J9" s="336">
        <v>348</v>
      </c>
      <c r="K9" s="336">
        <v>602</v>
      </c>
      <c r="L9" s="336">
        <v>483</v>
      </c>
      <c r="M9" s="336">
        <v>2</v>
      </c>
      <c r="N9" s="336">
        <v>15</v>
      </c>
      <c r="O9" s="336">
        <v>0</v>
      </c>
    </row>
    <row r="10" spans="1:25"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/>
      <c r="Q10"/>
      <c r="R10"/>
      <c r="S10"/>
      <c r="T10"/>
      <c r="U10"/>
    </row>
    <row r="11" spans="1:25" s="103" customFormat="1" ht="15.75">
      <c r="A11" s="335" t="s">
        <v>345</v>
      </c>
      <c r="B11" s="335">
        <v>249</v>
      </c>
      <c r="C11" s="335">
        <v>44</v>
      </c>
      <c r="D11" s="335">
        <v>175</v>
      </c>
      <c r="E11" s="335">
        <v>70</v>
      </c>
      <c r="F11" s="335">
        <v>108</v>
      </c>
      <c r="G11" s="335">
        <v>81</v>
      </c>
      <c r="H11" s="335">
        <v>492</v>
      </c>
      <c r="I11" s="335">
        <v>174</v>
      </c>
      <c r="J11" s="335">
        <v>267</v>
      </c>
      <c r="K11" s="335">
        <v>398</v>
      </c>
      <c r="L11" s="335">
        <v>483</v>
      </c>
      <c r="M11" s="335">
        <v>2</v>
      </c>
      <c r="N11" s="335">
        <v>15</v>
      </c>
      <c r="O11" s="335">
        <v>0</v>
      </c>
      <c r="Q11" s="341"/>
      <c r="R11" s="341"/>
      <c r="S11" s="341"/>
      <c r="T11" s="341"/>
      <c r="U11" s="341"/>
      <c r="V11" s="341"/>
      <c r="W11" s="341"/>
      <c r="X11" s="341"/>
      <c r="Y11" s="341"/>
    </row>
    <row r="12" spans="1:25" s="103" customFormat="1" ht="15.75">
      <c r="A12" s="104" t="s">
        <v>151</v>
      </c>
      <c r="B12" s="104">
        <v>55</v>
      </c>
      <c r="C12" s="104">
        <v>21</v>
      </c>
      <c r="D12" s="104">
        <v>66</v>
      </c>
      <c r="E12" s="104">
        <v>17</v>
      </c>
      <c r="F12" s="104">
        <v>42</v>
      </c>
      <c r="G12" s="104">
        <v>20</v>
      </c>
      <c r="H12" s="104">
        <v>209</v>
      </c>
      <c r="I12" s="104">
        <v>75</v>
      </c>
      <c r="J12" s="104">
        <v>82</v>
      </c>
      <c r="K12" s="104">
        <v>152</v>
      </c>
      <c r="L12" s="328"/>
      <c r="M12" s="328"/>
      <c r="N12" s="328"/>
      <c r="O12" s="328"/>
      <c r="Q12" s="341"/>
      <c r="R12" s="341"/>
      <c r="S12" s="340"/>
      <c r="T12" s="340"/>
      <c r="U12" s="340"/>
      <c r="V12" s="340"/>
      <c r="W12" s="340"/>
      <c r="X12" s="340"/>
      <c r="Y12" s="340"/>
    </row>
    <row r="13" spans="1:25">
      <c r="A13" s="14" t="s">
        <v>152</v>
      </c>
      <c r="B13" s="328">
        <v>143</v>
      </c>
      <c r="C13" s="328"/>
      <c r="D13" s="14">
        <v>61</v>
      </c>
      <c r="E13" s="14">
        <v>22</v>
      </c>
      <c r="F13" s="14">
        <v>42</v>
      </c>
      <c r="G13" s="14">
        <v>26</v>
      </c>
      <c r="H13" s="14">
        <v>104</v>
      </c>
      <c r="I13" s="14">
        <v>31</v>
      </c>
      <c r="J13" s="14">
        <v>37</v>
      </c>
      <c r="K13" s="14">
        <v>86</v>
      </c>
      <c r="L13" s="20"/>
      <c r="M13" s="20"/>
      <c r="N13" s="20"/>
      <c r="O13" s="20"/>
      <c r="P13"/>
      <c r="Q13"/>
      <c r="R13"/>
      <c r="S13" s="321"/>
      <c r="T13" s="321"/>
      <c r="U13" s="321"/>
      <c r="V13" s="321"/>
      <c r="W13" s="321"/>
      <c r="X13" s="321"/>
      <c r="Y13" s="321"/>
    </row>
    <row r="14" spans="1:25">
      <c r="A14" s="14" t="s">
        <v>153</v>
      </c>
      <c r="B14" s="14">
        <v>24</v>
      </c>
      <c r="C14" s="14">
        <v>3</v>
      </c>
      <c r="D14" s="14">
        <v>0</v>
      </c>
      <c r="E14" s="14">
        <v>8</v>
      </c>
      <c r="F14" s="14"/>
      <c r="G14" s="14">
        <v>9</v>
      </c>
      <c r="H14" s="20"/>
      <c r="I14" s="20"/>
      <c r="J14" s="14">
        <v>107</v>
      </c>
      <c r="K14" s="14">
        <v>69</v>
      </c>
      <c r="L14" s="20"/>
      <c r="M14" s="20"/>
      <c r="N14" s="20"/>
      <c r="O14" s="20"/>
      <c r="P14"/>
      <c r="Q14"/>
      <c r="R14"/>
      <c r="S14"/>
      <c r="T14"/>
      <c r="U14"/>
    </row>
    <row r="15" spans="1:25">
      <c r="A15" s="14" t="s">
        <v>154</v>
      </c>
      <c r="B15" s="20"/>
      <c r="C15" s="20"/>
      <c r="D15" s="14">
        <v>23</v>
      </c>
      <c r="E15" s="14">
        <v>11</v>
      </c>
      <c r="H15" s="20">
        <v>74</v>
      </c>
      <c r="I15" s="20">
        <v>35</v>
      </c>
      <c r="J15" s="14">
        <v>31</v>
      </c>
      <c r="K15" s="14">
        <v>38</v>
      </c>
      <c r="L15" s="20"/>
      <c r="M15" s="20"/>
      <c r="N15" s="20"/>
      <c r="O15" s="20"/>
      <c r="P15"/>
      <c r="Q15"/>
      <c r="R15"/>
      <c r="S15"/>
      <c r="T15"/>
      <c r="U15"/>
    </row>
    <row r="16" spans="1:25">
      <c r="A16" s="14" t="s">
        <v>155</v>
      </c>
      <c r="B16" s="20"/>
      <c r="C16" s="20"/>
      <c r="D16" s="20"/>
      <c r="E16" s="20"/>
      <c r="F16" s="20"/>
      <c r="G16" s="20"/>
      <c r="H16" s="20"/>
      <c r="I16" s="20"/>
      <c r="J16" s="14"/>
      <c r="K16" s="14"/>
      <c r="L16" s="20"/>
      <c r="M16" s="20"/>
      <c r="N16" s="20"/>
      <c r="O16" s="20"/>
      <c r="P16"/>
      <c r="Q16"/>
      <c r="R16"/>
      <c r="S16"/>
      <c r="T16"/>
      <c r="U16"/>
    </row>
    <row r="17" spans="1:21">
      <c r="A17" s="14" t="s">
        <v>156</v>
      </c>
      <c r="B17" s="14">
        <v>17</v>
      </c>
      <c r="C17" s="14">
        <v>11</v>
      </c>
      <c r="D17" s="14">
        <v>25</v>
      </c>
      <c r="E17" s="14">
        <v>12</v>
      </c>
      <c r="F17" s="14">
        <v>24</v>
      </c>
      <c r="G17" s="14">
        <v>26</v>
      </c>
      <c r="H17" s="14">
        <v>105</v>
      </c>
      <c r="I17" s="14">
        <v>33</v>
      </c>
      <c r="J17" s="20"/>
      <c r="K17" s="14">
        <v>35</v>
      </c>
      <c r="L17" s="20"/>
      <c r="M17" s="20"/>
      <c r="N17" s="20"/>
      <c r="O17" s="20"/>
      <c r="P17"/>
      <c r="Q17"/>
      <c r="R17"/>
      <c r="S17"/>
      <c r="T17"/>
      <c r="U17"/>
    </row>
    <row r="18" spans="1:21">
      <c r="A18" s="14" t="s">
        <v>157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14">
        <v>483</v>
      </c>
      <c r="M18" s="14">
        <v>2</v>
      </c>
      <c r="N18" s="14">
        <v>15</v>
      </c>
      <c r="O18" s="20"/>
      <c r="P18"/>
      <c r="Q18"/>
      <c r="R18"/>
      <c r="S18"/>
      <c r="T18"/>
      <c r="U18"/>
    </row>
    <row r="19" spans="1:21">
      <c r="A19" s="14" t="s">
        <v>158</v>
      </c>
      <c r="B19" s="14">
        <v>10</v>
      </c>
      <c r="C19" s="14">
        <v>9</v>
      </c>
      <c r="D19" s="20"/>
      <c r="E19" s="20"/>
      <c r="F19" s="20"/>
      <c r="G19" s="20"/>
      <c r="H19" s="20"/>
      <c r="I19" s="20"/>
      <c r="J19" s="14">
        <v>10</v>
      </c>
      <c r="K19" s="14">
        <v>18</v>
      </c>
      <c r="L19" s="20"/>
      <c r="M19" s="20"/>
      <c r="N19" s="20"/>
      <c r="O19" s="20"/>
      <c r="P19"/>
      <c r="Q19"/>
      <c r="R19"/>
      <c r="S19"/>
      <c r="T19"/>
      <c r="U19"/>
    </row>
    <row r="20" spans="1:21">
      <c r="A20" s="1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/>
      <c r="Q20"/>
      <c r="R20"/>
      <c r="S20"/>
      <c r="T20"/>
      <c r="U20"/>
    </row>
    <row r="21" spans="1:21" s="295" customFormat="1" ht="16.5">
      <c r="A21" s="10" t="s">
        <v>642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14</v>
      </c>
      <c r="K21" s="19">
        <v>8</v>
      </c>
      <c r="L21" s="19">
        <v>0</v>
      </c>
      <c r="M21" s="19">
        <v>0</v>
      </c>
      <c r="N21" s="19">
        <v>0</v>
      </c>
      <c r="O21" s="19">
        <v>0</v>
      </c>
    </row>
    <row r="22" spans="1:21">
      <c r="A22" s="14" t="s">
        <v>370</v>
      </c>
      <c r="B22" s="20"/>
      <c r="C22" s="20"/>
      <c r="D22" s="20"/>
      <c r="E22" s="20"/>
      <c r="F22" s="20"/>
      <c r="G22" s="20"/>
      <c r="H22" s="20"/>
      <c r="I22" s="20"/>
      <c r="J22" s="14">
        <v>14</v>
      </c>
      <c r="K22" s="14">
        <v>8</v>
      </c>
      <c r="L22" s="20"/>
      <c r="M22" s="20"/>
      <c r="N22" s="20"/>
      <c r="O22" s="20"/>
      <c r="P22"/>
      <c r="Q22"/>
      <c r="R22"/>
      <c r="S22"/>
      <c r="T22"/>
      <c r="U22"/>
    </row>
    <row r="23" spans="1:21">
      <c r="A23" s="1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/>
      <c r="Q23"/>
      <c r="R23"/>
      <c r="S23"/>
      <c r="T23"/>
      <c r="U23"/>
    </row>
    <row r="24" spans="1:21" s="295" customFormat="1" ht="16.5">
      <c r="A24" s="10" t="s">
        <v>643</v>
      </c>
      <c r="B24" s="19">
        <v>101</v>
      </c>
      <c r="C24" s="19">
        <v>23</v>
      </c>
      <c r="D24" s="19">
        <v>32</v>
      </c>
      <c r="E24" s="19">
        <v>20</v>
      </c>
      <c r="F24" s="19">
        <v>26</v>
      </c>
      <c r="G24" s="19">
        <v>18</v>
      </c>
      <c r="H24" s="19">
        <v>120</v>
      </c>
      <c r="I24" s="19">
        <v>25</v>
      </c>
      <c r="J24" s="19">
        <v>26</v>
      </c>
      <c r="K24" s="19">
        <v>63</v>
      </c>
      <c r="L24" s="19">
        <v>0</v>
      </c>
      <c r="M24" s="19">
        <v>0</v>
      </c>
      <c r="N24" s="19">
        <v>0</v>
      </c>
      <c r="O24" s="19">
        <v>0</v>
      </c>
    </row>
    <row r="25" spans="1:21">
      <c r="A25" s="14" t="s">
        <v>159</v>
      </c>
      <c r="B25" s="14"/>
      <c r="C25" s="14"/>
      <c r="D25" s="14">
        <v>32</v>
      </c>
      <c r="E25" s="14">
        <v>20</v>
      </c>
      <c r="F25" s="14">
        <v>26</v>
      </c>
      <c r="G25" s="14">
        <v>18</v>
      </c>
      <c r="H25" s="14">
        <v>120</v>
      </c>
      <c r="I25" s="14">
        <v>25</v>
      </c>
      <c r="J25" s="14">
        <v>26</v>
      </c>
      <c r="K25" s="14">
        <v>63</v>
      </c>
      <c r="L25" s="20"/>
      <c r="M25" s="20"/>
      <c r="N25" s="20"/>
      <c r="O25" s="20"/>
      <c r="P25"/>
      <c r="Q25"/>
      <c r="R25"/>
      <c r="S25"/>
      <c r="T25"/>
      <c r="U25"/>
    </row>
    <row r="26" spans="1:21">
      <c r="A26" s="14" t="s">
        <v>165</v>
      </c>
      <c r="B26" s="14">
        <v>101</v>
      </c>
      <c r="C26" s="14">
        <v>23</v>
      </c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/>
      <c r="Q26"/>
      <c r="R26"/>
      <c r="S26"/>
      <c r="T26"/>
      <c r="U26"/>
    </row>
    <row r="27" spans="1:21">
      <c r="A27" s="1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/>
      <c r="Q27"/>
      <c r="R27"/>
      <c r="S27"/>
      <c r="T27"/>
      <c r="U27"/>
    </row>
    <row r="28" spans="1:21" s="295" customFormat="1" ht="12.75" customHeight="1">
      <c r="A28" s="10" t="s">
        <v>644</v>
      </c>
      <c r="B28" s="19">
        <v>72</v>
      </c>
      <c r="C28" s="19">
        <v>26</v>
      </c>
      <c r="D28" s="19">
        <v>26</v>
      </c>
      <c r="E28" s="19">
        <v>19</v>
      </c>
      <c r="F28" s="19">
        <v>22</v>
      </c>
      <c r="G28" s="19">
        <v>18</v>
      </c>
      <c r="H28" s="19">
        <v>90</v>
      </c>
      <c r="I28" s="19">
        <v>26</v>
      </c>
      <c r="J28" s="19">
        <v>18</v>
      </c>
      <c r="K28" s="19">
        <v>60</v>
      </c>
      <c r="L28" s="19">
        <v>0</v>
      </c>
      <c r="M28" s="19">
        <v>0</v>
      </c>
      <c r="N28" s="19">
        <v>0</v>
      </c>
      <c r="O28" s="19">
        <v>0</v>
      </c>
    </row>
    <row r="29" spans="1:21">
      <c r="A29" s="14" t="s">
        <v>166</v>
      </c>
      <c r="B29" s="14">
        <v>72</v>
      </c>
      <c r="C29" s="14">
        <v>26</v>
      </c>
      <c r="D29" s="14">
        <v>26</v>
      </c>
      <c r="E29" s="14">
        <v>19</v>
      </c>
      <c r="F29" s="14">
        <v>22</v>
      </c>
      <c r="G29" s="14">
        <v>18</v>
      </c>
      <c r="H29" s="14">
        <v>90</v>
      </c>
      <c r="I29" s="14">
        <v>26</v>
      </c>
      <c r="J29" s="14">
        <v>18</v>
      </c>
      <c r="K29" s="14">
        <v>60</v>
      </c>
      <c r="L29" s="20"/>
      <c r="M29" s="20"/>
      <c r="N29" s="20"/>
      <c r="O29" s="20"/>
      <c r="P29"/>
      <c r="Q29"/>
      <c r="R29"/>
      <c r="S29"/>
      <c r="T29"/>
      <c r="U29"/>
    </row>
    <row r="30" spans="1:21">
      <c r="A30" s="1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/>
      <c r="Q30"/>
      <c r="R30"/>
      <c r="S30"/>
      <c r="T30"/>
      <c r="U30"/>
    </row>
    <row r="31" spans="1:21" s="295" customFormat="1" ht="16.5">
      <c r="A31" s="10" t="s">
        <v>645</v>
      </c>
      <c r="B31" s="19">
        <v>37</v>
      </c>
      <c r="C31" s="19">
        <v>13</v>
      </c>
      <c r="D31" s="19">
        <v>41</v>
      </c>
      <c r="E31" s="19">
        <v>24</v>
      </c>
      <c r="F31" s="19">
        <v>37</v>
      </c>
      <c r="G31" s="19">
        <v>30</v>
      </c>
      <c r="H31" s="19">
        <v>161</v>
      </c>
      <c r="I31" s="19">
        <v>58</v>
      </c>
      <c r="J31" s="19">
        <v>23</v>
      </c>
      <c r="K31" s="19">
        <v>73</v>
      </c>
      <c r="L31" s="19">
        <v>0</v>
      </c>
      <c r="M31" s="19">
        <v>0</v>
      </c>
      <c r="N31" s="19">
        <v>0</v>
      </c>
      <c r="O31" s="19">
        <v>0</v>
      </c>
    </row>
    <row r="32" spans="1:21">
      <c r="A32" s="22" t="s">
        <v>161</v>
      </c>
      <c r="B32" s="22">
        <v>37</v>
      </c>
      <c r="C32" s="22">
        <v>13</v>
      </c>
      <c r="D32" s="22">
        <v>41</v>
      </c>
      <c r="E32" s="22">
        <v>24</v>
      </c>
      <c r="F32" s="22">
        <v>37</v>
      </c>
      <c r="G32" s="22">
        <v>30</v>
      </c>
      <c r="H32" s="22">
        <v>161</v>
      </c>
      <c r="I32" s="22">
        <v>58</v>
      </c>
      <c r="J32" s="22">
        <v>23</v>
      </c>
      <c r="K32" s="22">
        <v>73</v>
      </c>
      <c r="L32" s="53"/>
      <c r="M32" s="53"/>
      <c r="N32" s="53"/>
      <c r="O32" s="53"/>
      <c r="P32"/>
      <c r="Q32"/>
      <c r="R32"/>
      <c r="S32"/>
      <c r="T32"/>
      <c r="U32"/>
    </row>
  </sheetData>
  <mergeCells count="17">
    <mergeCell ref="B1:O1"/>
    <mergeCell ref="A3:O3"/>
    <mergeCell ref="A6:O6"/>
    <mergeCell ref="N7:O7"/>
    <mergeCell ref="L4:M4"/>
    <mergeCell ref="N4:O4"/>
    <mergeCell ref="B4:C4"/>
    <mergeCell ref="D4:E4"/>
    <mergeCell ref="F4:G4"/>
    <mergeCell ref="H4:I4"/>
    <mergeCell ref="J4:K4"/>
    <mergeCell ref="L7:M7"/>
    <mergeCell ref="J7:K7"/>
    <mergeCell ref="H7:I7"/>
    <mergeCell ref="F7:G7"/>
    <mergeCell ref="D7:E7"/>
    <mergeCell ref="B7:C7"/>
  </mergeCells>
  <pageMargins left="0" right="0" top="0.74803149606299213" bottom="0.74803149606299213" header="0.31496062992125984" footer="0.31496062992125984"/>
  <pageSetup paperSize="9" scale="9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theme="7" tint="-0.249977111117893"/>
  </sheetPr>
  <dimension ref="A1:T159"/>
  <sheetViews>
    <sheetView zoomScale="120" zoomScaleNormal="120" workbookViewId="0">
      <pane ySplit="10" topLeftCell="A11" activePane="bottomLeft" state="frozen"/>
      <selection pane="bottomLeft" activeCell="A11" sqref="A11"/>
    </sheetView>
  </sheetViews>
  <sheetFormatPr defaultRowHeight="12.75"/>
  <cols>
    <col min="1" max="1" width="26.140625" style="11" customWidth="1"/>
    <col min="2" max="4" width="6.7109375" style="11" customWidth="1"/>
    <col min="5" max="5" width="8.42578125" style="11" customWidth="1"/>
    <col min="6" max="6" width="7.7109375" style="11" customWidth="1"/>
    <col min="7" max="7" width="6.5703125" style="11" customWidth="1"/>
    <col min="8" max="8" width="7.5703125" style="11" customWidth="1"/>
    <col min="9" max="9" width="11.28515625" style="11" customWidth="1"/>
    <col min="10" max="10" width="6.42578125" style="11" customWidth="1"/>
    <col min="11" max="20" width="6.7109375" style="11" customWidth="1"/>
    <col min="21" max="21" width="9.140625" style="321"/>
    <col min="22" max="22" width="12.28515625" style="321" bestFit="1" customWidth="1"/>
    <col min="23" max="16384" width="9.140625" style="321"/>
  </cols>
  <sheetData>
    <row r="1" spans="1:20" ht="44.25" customHeight="1">
      <c r="A1" s="10" t="s">
        <v>621</v>
      </c>
      <c r="B1" s="447" t="s">
        <v>685</v>
      </c>
      <c r="C1" s="447"/>
      <c r="D1" s="447"/>
      <c r="E1" s="447"/>
      <c r="F1" s="447"/>
      <c r="G1" s="447"/>
      <c r="H1" s="447"/>
      <c r="I1" s="447"/>
      <c r="J1" s="447"/>
      <c r="K1" s="447"/>
      <c r="L1" s="447"/>
      <c r="M1" s="447"/>
      <c r="N1" s="447"/>
      <c r="O1" s="399"/>
      <c r="P1" s="399"/>
      <c r="Q1" s="399"/>
      <c r="R1" s="399"/>
      <c r="S1" s="399"/>
      <c r="T1" s="399"/>
    </row>
    <row r="2" spans="1:20">
      <c r="A2" s="24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</row>
    <row r="3" spans="1:20">
      <c r="A3" s="452" t="s">
        <v>55</v>
      </c>
      <c r="B3" s="452"/>
      <c r="C3" s="452"/>
      <c r="D3" s="452"/>
      <c r="E3" s="452"/>
      <c r="F3" s="452"/>
      <c r="G3" s="452"/>
      <c r="H3" s="452"/>
      <c r="I3" s="452"/>
      <c r="J3" s="452"/>
      <c r="K3" s="452"/>
      <c r="L3" s="452"/>
      <c r="M3" s="452"/>
      <c r="N3" s="452"/>
      <c r="O3" s="24"/>
      <c r="P3" s="24"/>
      <c r="Q3" s="24"/>
      <c r="R3" s="24"/>
      <c r="S3" s="24"/>
      <c r="T3" s="24"/>
    </row>
    <row r="4" spans="1:20" ht="30.75" customHeight="1">
      <c r="A4" s="10" t="s">
        <v>0</v>
      </c>
      <c r="B4" s="449" t="s">
        <v>56</v>
      </c>
      <c r="C4" s="449"/>
      <c r="D4" s="449"/>
      <c r="E4" s="462" t="s">
        <v>42</v>
      </c>
      <c r="F4" s="462"/>
      <c r="G4" s="462" t="s">
        <v>44</v>
      </c>
      <c r="H4" s="462"/>
      <c r="I4" s="462" t="s">
        <v>326</v>
      </c>
      <c r="J4" s="462"/>
      <c r="K4" s="462" t="s">
        <v>49</v>
      </c>
      <c r="L4" s="462"/>
      <c r="M4" s="475" t="s">
        <v>50</v>
      </c>
      <c r="N4" s="475"/>
      <c r="O4" s="468"/>
      <c r="P4" s="468"/>
      <c r="Q4" s="468"/>
      <c r="R4" s="468"/>
      <c r="S4" s="468"/>
      <c r="T4" s="468"/>
    </row>
    <row r="5" spans="1:20">
      <c r="A5" s="15"/>
      <c r="B5" s="16" t="s">
        <v>62</v>
      </c>
      <c r="C5" s="16" t="s">
        <v>63</v>
      </c>
      <c r="D5" s="16" t="s">
        <v>64</v>
      </c>
      <c r="E5" s="16" t="s">
        <v>62</v>
      </c>
      <c r="F5" s="16" t="s">
        <v>63</v>
      </c>
      <c r="G5" s="16" t="s">
        <v>62</v>
      </c>
      <c r="H5" s="16" t="s">
        <v>63</v>
      </c>
      <c r="I5" s="16" t="s">
        <v>62</v>
      </c>
      <c r="J5" s="16" t="s">
        <v>63</v>
      </c>
      <c r="K5" s="16" t="s">
        <v>62</v>
      </c>
      <c r="L5" s="16" t="s">
        <v>63</v>
      </c>
      <c r="M5" s="16" t="s">
        <v>62</v>
      </c>
      <c r="N5" s="16" t="s">
        <v>63</v>
      </c>
      <c r="O5" s="24"/>
      <c r="P5" s="24"/>
      <c r="Q5" s="24"/>
      <c r="R5" s="24"/>
      <c r="S5" s="24"/>
      <c r="T5" s="24"/>
    </row>
    <row r="6" spans="1:20">
      <c r="A6" s="448" t="s">
        <v>65</v>
      </c>
      <c r="B6" s="448"/>
      <c r="C6" s="448"/>
      <c r="D6" s="448"/>
      <c r="E6" s="448"/>
      <c r="F6" s="448"/>
      <c r="G6" s="448"/>
      <c r="H6" s="448"/>
      <c r="I6" s="448"/>
      <c r="J6" s="448"/>
      <c r="K6" s="448"/>
      <c r="L6" s="448"/>
      <c r="M6" s="448"/>
      <c r="N6" s="448"/>
      <c r="O6" s="396"/>
      <c r="P6" s="396"/>
      <c r="Q6" s="396"/>
      <c r="R6" s="396"/>
      <c r="S6" s="396"/>
      <c r="T6" s="396"/>
    </row>
    <row r="7" spans="1:20" ht="30" customHeight="1">
      <c r="A7" s="373" t="s">
        <v>66</v>
      </c>
      <c r="B7" s="450" t="s">
        <v>2</v>
      </c>
      <c r="C7" s="450"/>
      <c r="D7" s="450"/>
      <c r="E7" s="458" t="s">
        <v>314</v>
      </c>
      <c r="F7" s="458"/>
      <c r="G7" s="458" t="s">
        <v>324</v>
      </c>
      <c r="H7" s="458"/>
      <c r="I7" s="458" t="s">
        <v>648</v>
      </c>
      <c r="J7" s="458"/>
      <c r="K7" s="458" t="s">
        <v>649</v>
      </c>
      <c r="L7" s="458"/>
      <c r="M7" s="470" t="s">
        <v>650</v>
      </c>
      <c r="N7" s="470"/>
      <c r="O7" s="474"/>
      <c r="P7" s="474"/>
      <c r="Q7" s="474"/>
      <c r="R7" s="474"/>
      <c r="S7" s="474"/>
      <c r="T7" s="474"/>
    </row>
    <row r="8" spans="1:20">
      <c r="A8" s="15"/>
      <c r="B8" s="42" t="s">
        <v>73</v>
      </c>
      <c r="C8" s="42" t="s">
        <v>74</v>
      </c>
      <c r="D8" s="42" t="s">
        <v>75</v>
      </c>
      <c r="E8" s="42" t="s">
        <v>73</v>
      </c>
      <c r="F8" s="42" t="s">
        <v>74</v>
      </c>
      <c r="G8" s="42" t="s">
        <v>73</v>
      </c>
      <c r="H8" s="42" t="s">
        <v>74</v>
      </c>
      <c r="I8" s="42" t="s">
        <v>73</v>
      </c>
      <c r="J8" s="42" t="s">
        <v>74</v>
      </c>
      <c r="K8" s="42" t="s">
        <v>73</v>
      </c>
      <c r="L8" s="42" t="s">
        <v>74</v>
      </c>
      <c r="M8" s="42" t="s">
        <v>73</v>
      </c>
      <c r="N8" s="42" t="s">
        <v>74</v>
      </c>
      <c r="O8" s="396"/>
      <c r="P8" s="396"/>
      <c r="Q8" s="396"/>
      <c r="R8" s="396"/>
      <c r="S8" s="396"/>
      <c r="T8" s="396"/>
    </row>
    <row r="9" spans="1:20">
      <c r="A9" s="15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396"/>
      <c r="P9" s="396"/>
      <c r="Q9" s="396"/>
      <c r="R9" s="396"/>
      <c r="S9" s="396"/>
      <c r="T9" s="396"/>
    </row>
    <row r="10" spans="1:20">
      <c r="A10" s="16" t="s">
        <v>341</v>
      </c>
      <c r="B10" s="43">
        <v>7370</v>
      </c>
      <c r="C10" s="44">
        <v>520</v>
      </c>
      <c r="D10" s="54">
        <v>14.173076923076923</v>
      </c>
      <c r="E10" s="44">
        <v>193</v>
      </c>
      <c r="F10" s="44">
        <v>17</v>
      </c>
      <c r="G10" s="43">
        <v>2246</v>
      </c>
      <c r="H10" s="44">
        <v>100</v>
      </c>
      <c r="I10" s="43">
        <v>4186</v>
      </c>
      <c r="J10" s="44">
        <v>163</v>
      </c>
      <c r="K10" s="44">
        <v>150</v>
      </c>
      <c r="L10" s="44">
        <v>6</v>
      </c>
      <c r="M10" s="44">
        <v>21</v>
      </c>
      <c r="N10" s="44">
        <v>32</v>
      </c>
      <c r="O10" s="45"/>
      <c r="P10" s="45"/>
      <c r="Q10" s="45"/>
      <c r="R10" s="45"/>
      <c r="S10" s="45"/>
      <c r="T10" s="45"/>
    </row>
    <row r="11" spans="1:20">
      <c r="A11" s="24"/>
      <c r="B11" s="55"/>
      <c r="C11" s="45"/>
      <c r="D11" s="56"/>
      <c r="E11" s="45"/>
      <c r="F11" s="45"/>
      <c r="G11" s="55"/>
      <c r="H11" s="45"/>
      <c r="I11" s="5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</row>
    <row r="12" spans="1:20">
      <c r="A12" s="10" t="s">
        <v>345</v>
      </c>
      <c r="B12" s="46">
        <v>848</v>
      </c>
      <c r="C12" s="46">
        <v>132</v>
      </c>
      <c r="D12" s="47">
        <v>6.4242424242424239</v>
      </c>
      <c r="E12" s="46">
        <v>0</v>
      </c>
      <c r="F12" s="46">
        <v>0</v>
      </c>
      <c r="G12" s="46">
        <v>486</v>
      </c>
      <c r="H12" s="46">
        <v>22</v>
      </c>
      <c r="I12" s="46">
        <v>0</v>
      </c>
      <c r="J12" s="46">
        <v>0</v>
      </c>
      <c r="K12" s="46">
        <v>40</v>
      </c>
      <c r="L12" s="46">
        <v>2</v>
      </c>
      <c r="M12" s="46">
        <v>21</v>
      </c>
      <c r="N12" s="46">
        <v>32</v>
      </c>
      <c r="O12" s="45"/>
      <c r="P12" s="45"/>
      <c r="Q12" s="45"/>
      <c r="R12" s="45"/>
      <c r="S12" s="45"/>
      <c r="T12" s="45"/>
    </row>
    <row r="13" spans="1:20">
      <c r="A13" s="14" t="s">
        <v>167</v>
      </c>
      <c r="B13" s="21">
        <v>75</v>
      </c>
      <c r="C13" s="21">
        <v>36</v>
      </c>
      <c r="D13" s="48">
        <v>2.0833333333333335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392"/>
      <c r="P13" s="392"/>
      <c r="Q13" s="392"/>
      <c r="R13" s="392"/>
      <c r="S13" s="392"/>
      <c r="T13" s="392"/>
    </row>
    <row r="14" spans="1:20">
      <c r="A14" s="14" t="s">
        <v>371</v>
      </c>
      <c r="B14" s="21">
        <v>37</v>
      </c>
      <c r="C14" s="21">
        <v>5</v>
      </c>
      <c r="D14" s="48">
        <v>7.4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392"/>
      <c r="P14" s="392"/>
      <c r="Q14" s="392"/>
      <c r="R14" s="392"/>
      <c r="S14" s="393"/>
      <c r="T14" s="393"/>
    </row>
    <row r="15" spans="1:20">
      <c r="A15" s="14" t="s">
        <v>168</v>
      </c>
      <c r="B15" s="21">
        <v>60</v>
      </c>
      <c r="C15" s="21">
        <v>4</v>
      </c>
      <c r="D15" s="48">
        <v>15</v>
      </c>
      <c r="E15" s="14"/>
      <c r="F15" s="14"/>
      <c r="G15" s="14"/>
      <c r="H15" s="14"/>
      <c r="I15" s="14"/>
      <c r="J15" s="14"/>
      <c r="K15" s="21">
        <v>40</v>
      </c>
      <c r="L15" s="21">
        <v>2</v>
      </c>
      <c r="M15" s="14"/>
      <c r="N15" s="14"/>
      <c r="O15" s="392"/>
      <c r="P15" s="392"/>
      <c r="Q15" s="392"/>
      <c r="R15" s="392"/>
      <c r="S15" s="392"/>
      <c r="T15" s="392"/>
    </row>
    <row r="16" spans="1:20">
      <c r="A16" s="14" t="s">
        <v>169</v>
      </c>
      <c r="B16" s="21">
        <v>100</v>
      </c>
      <c r="C16" s="21">
        <v>32</v>
      </c>
      <c r="D16" s="48">
        <v>3.125</v>
      </c>
      <c r="E16" s="14"/>
      <c r="F16" s="14"/>
      <c r="G16" s="14"/>
      <c r="H16" s="14"/>
      <c r="I16" s="14"/>
      <c r="J16" s="14"/>
      <c r="K16" s="14"/>
      <c r="L16" s="14"/>
      <c r="M16" s="21">
        <v>21</v>
      </c>
      <c r="N16" s="21">
        <v>32</v>
      </c>
      <c r="O16" s="392"/>
      <c r="P16" s="392"/>
      <c r="Q16" s="392"/>
      <c r="R16" s="392"/>
      <c r="S16" s="392"/>
      <c r="T16" s="392"/>
    </row>
    <row r="17" spans="1:20">
      <c r="A17" s="14" t="s">
        <v>372</v>
      </c>
      <c r="B17" s="21">
        <v>551</v>
      </c>
      <c r="C17" s="21">
        <v>37</v>
      </c>
      <c r="D17" s="48">
        <v>14.891891891891891</v>
      </c>
      <c r="E17" s="21"/>
      <c r="F17" s="14"/>
      <c r="G17" s="21">
        <v>486</v>
      </c>
      <c r="H17" s="21">
        <v>22</v>
      </c>
      <c r="I17" s="14"/>
      <c r="J17" s="14"/>
      <c r="K17" s="14"/>
      <c r="L17" s="14"/>
      <c r="M17" s="14"/>
      <c r="N17" s="14"/>
      <c r="O17" s="392"/>
      <c r="P17" s="392"/>
      <c r="Q17" s="392"/>
      <c r="R17" s="392"/>
      <c r="S17" s="393"/>
      <c r="T17" s="393"/>
    </row>
    <row r="18" spans="1:20">
      <c r="A18" s="14" t="s">
        <v>170</v>
      </c>
      <c r="B18" s="21">
        <v>13</v>
      </c>
      <c r="C18" s="21">
        <v>13</v>
      </c>
      <c r="D18" s="48">
        <v>1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392"/>
      <c r="P18" s="392"/>
      <c r="Q18" s="392"/>
      <c r="R18" s="392"/>
      <c r="S18" s="392"/>
      <c r="T18" s="392"/>
    </row>
    <row r="19" spans="1:20">
      <c r="A19" s="14" t="s">
        <v>609</v>
      </c>
      <c r="B19" s="21">
        <v>12</v>
      </c>
      <c r="C19" s="21">
        <v>5</v>
      </c>
      <c r="D19" s="48">
        <v>2.4</v>
      </c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392"/>
      <c r="P19" s="392"/>
      <c r="Q19" s="392"/>
      <c r="R19" s="392"/>
      <c r="S19" s="392"/>
      <c r="T19" s="392"/>
    </row>
    <row r="20" spans="1:20">
      <c r="A20" s="10" t="s">
        <v>115</v>
      </c>
      <c r="B20" s="46">
        <v>247</v>
      </c>
      <c r="C20" s="46">
        <v>14</v>
      </c>
      <c r="D20" s="412">
        <v>17.642857142857142</v>
      </c>
      <c r="E20" s="46">
        <v>0</v>
      </c>
      <c r="F20" s="46">
        <v>0</v>
      </c>
      <c r="G20" s="46">
        <v>0</v>
      </c>
      <c r="H20" s="46">
        <v>0</v>
      </c>
      <c r="I20" s="46">
        <v>137</v>
      </c>
      <c r="J20" s="46">
        <v>6</v>
      </c>
      <c r="K20" s="46">
        <v>110</v>
      </c>
      <c r="L20" s="46">
        <v>4</v>
      </c>
      <c r="M20" s="46">
        <v>0</v>
      </c>
      <c r="N20" s="46">
        <v>0</v>
      </c>
      <c r="O20" s="45"/>
      <c r="P20" s="45"/>
      <c r="Q20" s="45"/>
      <c r="R20" s="45"/>
      <c r="S20" s="45"/>
      <c r="T20" s="45"/>
    </row>
    <row r="21" spans="1:20">
      <c r="A21" s="14" t="s">
        <v>647</v>
      </c>
      <c r="B21" s="14">
        <v>110</v>
      </c>
      <c r="C21" s="14">
        <v>4</v>
      </c>
      <c r="D21" s="48">
        <v>27.5</v>
      </c>
      <c r="E21" s="14"/>
      <c r="F21" s="14"/>
      <c r="G21" s="14"/>
      <c r="H21" s="14"/>
      <c r="I21" s="14"/>
      <c r="J21" s="14"/>
      <c r="K21" s="14">
        <v>110</v>
      </c>
      <c r="L21" s="14">
        <v>4</v>
      </c>
      <c r="M21" s="14"/>
      <c r="N21" s="14"/>
      <c r="O21" s="392"/>
      <c r="P21" s="392"/>
      <c r="Q21" s="392"/>
      <c r="R21" s="392"/>
      <c r="S21" s="392"/>
      <c r="T21" s="392"/>
    </row>
    <row r="22" spans="1:20">
      <c r="A22" s="14" t="s">
        <v>394</v>
      </c>
      <c r="B22" s="58">
        <v>137</v>
      </c>
      <c r="C22" s="21">
        <v>10</v>
      </c>
      <c r="D22" s="48">
        <v>13.7</v>
      </c>
      <c r="E22" s="14"/>
      <c r="F22" s="14"/>
      <c r="G22" s="14"/>
      <c r="H22" s="14"/>
      <c r="I22" s="21">
        <v>137</v>
      </c>
      <c r="J22" s="21">
        <v>6</v>
      </c>
      <c r="K22" s="14"/>
      <c r="L22" s="14"/>
      <c r="M22" s="14"/>
      <c r="N22" s="14"/>
      <c r="O22" s="392"/>
      <c r="P22" s="392"/>
      <c r="Q22" s="392"/>
      <c r="R22" s="392"/>
      <c r="S22" s="392"/>
      <c r="T22" s="392"/>
    </row>
    <row r="23" spans="1:20">
      <c r="A23" s="10" t="s">
        <v>116</v>
      </c>
      <c r="B23" s="46">
        <v>880</v>
      </c>
      <c r="C23" s="46">
        <v>85</v>
      </c>
      <c r="D23" s="412">
        <v>10.352941176470589</v>
      </c>
      <c r="E23" s="46">
        <v>0</v>
      </c>
      <c r="F23" s="46">
        <v>0</v>
      </c>
      <c r="G23" s="46">
        <v>0</v>
      </c>
      <c r="H23" s="46">
        <v>0</v>
      </c>
      <c r="I23" s="46">
        <v>807</v>
      </c>
      <c r="J23" s="46">
        <v>50</v>
      </c>
      <c r="K23" s="46">
        <v>0</v>
      </c>
      <c r="L23" s="46">
        <v>0</v>
      </c>
      <c r="M23" s="46">
        <v>0</v>
      </c>
      <c r="N23" s="46">
        <v>0</v>
      </c>
      <c r="O23" s="45"/>
      <c r="P23" s="45"/>
      <c r="Q23" s="45"/>
      <c r="R23" s="45"/>
      <c r="S23" s="45"/>
      <c r="T23" s="45"/>
    </row>
    <row r="24" spans="1:20">
      <c r="A24" s="14" t="s">
        <v>374</v>
      </c>
      <c r="B24" s="21">
        <v>576</v>
      </c>
      <c r="C24" s="21">
        <v>52</v>
      </c>
      <c r="D24" s="48">
        <v>11.076923076923077</v>
      </c>
      <c r="E24" s="14"/>
      <c r="F24" s="14"/>
      <c r="G24" s="14"/>
      <c r="H24" s="14"/>
      <c r="I24" s="21">
        <v>540</v>
      </c>
      <c r="J24" s="21">
        <v>41</v>
      </c>
      <c r="K24" s="14"/>
      <c r="L24" s="14"/>
      <c r="M24" s="14"/>
      <c r="N24" s="14"/>
      <c r="O24" s="393"/>
      <c r="P24" s="393"/>
      <c r="Q24" s="393"/>
      <c r="R24" s="393"/>
      <c r="S24" s="392"/>
      <c r="T24" s="392"/>
    </row>
    <row r="25" spans="1:20">
      <c r="A25" s="14" t="s">
        <v>375</v>
      </c>
      <c r="B25" s="21">
        <v>267</v>
      </c>
      <c r="C25" s="21">
        <v>9</v>
      </c>
      <c r="D25" s="48">
        <v>29.666666666666668</v>
      </c>
      <c r="E25" s="14"/>
      <c r="F25" s="14"/>
      <c r="G25" s="14"/>
      <c r="H25" s="14"/>
      <c r="I25" s="21">
        <v>267</v>
      </c>
      <c r="J25" s="21">
        <v>9</v>
      </c>
      <c r="K25" s="14"/>
      <c r="L25" s="14"/>
      <c r="M25" s="14"/>
      <c r="N25" s="14"/>
      <c r="O25" s="392"/>
      <c r="P25" s="392"/>
      <c r="Q25" s="392"/>
      <c r="R25" s="392"/>
      <c r="S25" s="392"/>
      <c r="T25" s="392"/>
    </row>
    <row r="26" spans="1:20">
      <c r="A26" s="14" t="s">
        <v>373</v>
      </c>
      <c r="B26" s="21">
        <v>17</v>
      </c>
      <c r="C26" s="21">
        <v>12</v>
      </c>
      <c r="D26" s="48">
        <v>1.4166666666666667</v>
      </c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392"/>
      <c r="P26" s="392"/>
      <c r="Q26" s="392"/>
      <c r="R26" s="392"/>
      <c r="S26" s="392"/>
      <c r="T26" s="392"/>
    </row>
    <row r="27" spans="1:20">
      <c r="A27" s="14" t="s">
        <v>172</v>
      </c>
      <c r="B27" s="21">
        <v>20</v>
      </c>
      <c r="C27" s="21">
        <v>12</v>
      </c>
      <c r="D27" s="48">
        <v>1.6666666666666667</v>
      </c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392"/>
      <c r="P27" s="392"/>
      <c r="Q27" s="392"/>
      <c r="R27" s="392"/>
      <c r="S27" s="392"/>
      <c r="T27" s="392"/>
    </row>
    <row r="28" spans="1:20">
      <c r="A28" s="10" t="s">
        <v>117</v>
      </c>
      <c r="B28" s="46">
        <v>776</v>
      </c>
      <c r="C28" s="46">
        <v>66</v>
      </c>
      <c r="D28" s="412">
        <v>11.757575757575758</v>
      </c>
      <c r="E28" s="46">
        <v>0</v>
      </c>
      <c r="F28" s="46">
        <v>0</v>
      </c>
      <c r="G28" s="46">
        <v>570</v>
      </c>
      <c r="H28" s="46">
        <v>41</v>
      </c>
      <c r="I28" s="46">
        <v>154</v>
      </c>
      <c r="J28" s="46">
        <v>7</v>
      </c>
      <c r="K28" s="46">
        <v>0</v>
      </c>
      <c r="L28" s="46">
        <v>0</v>
      </c>
      <c r="M28" s="46">
        <v>0</v>
      </c>
      <c r="N28" s="46">
        <v>0</v>
      </c>
      <c r="O28" s="45"/>
      <c r="P28" s="45"/>
      <c r="Q28" s="45"/>
      <c r="R28" s="45"/>
      <c r="S28" s="45"/>
      <c r="T28" s="45"/>
    </row>
    <row r="29" spans="1:20">
      <c r="A29" s="14" t="s">
        <v>376</v>
      </c>
      <c r="B29" s="21">
        <v>154</v>
      </c>
      <c r="C29" s="21">
        <v>7</v>
      </c>
      <c r="D29" s="48">
        <v>22</v>
      </c>
      <c r="E29" s="14"/>
      <c r="F29" s="14"/>
      <c r="G29" s="14"/>
      <c r="H29" s="14"/>
      <c r="I29" s="21">
        <v>154</v>
      </c>
      <c r="J29" s="21">
        <v>7</v>
      </c>
      <c r="K29" s="14"/>
      <c r="L29" s="14"/>
      <c r="M29" s="14"/>
      <c r="N29" s="14"/>
      <c r="O29" s="392"/>
      <c r="P29" s="392"/>
      <c r="Q29" s="392"/>
      <c r="R29" s="392"/>
      <c r="S29" s="392"/>
      <c r="T29" s="392"/>
    </row>
    <row r="30" spans="1:20">
      <c r="A30" s="14" t="s">
        <v>408</v>
      </c>
      <c r="B30" s="21">
        <v>622</v>
      </c>
      <c r="C30" s="21">
        <v>59</v>
      </c>
      <c r="D30" s="48">
        <v>10.542372881355933</v>
      </c>
      <c r="E30" s="14"/>
      <c r="F30" s="14"/>
      <c r="G30" s="21">
        <v>570</v>
      </c>
      <c r="H30" s="21">
        <v>41</v>
      </c>
      <c r="I30" s="14"/>
      <c r="J30" s="14"/>
      <c r="K30" s="14"/>
      <c r="L30" s="14"/>
      <c r="M30" s="14"/>
      <c r="N30" s="14"/>
      <c r="O30" s="392"/>
      <c r="P30" s="392"/>
      <c r="Q30" s="392"/>
      <c r="R30" s="392"/>
      <c r="S30" s="393"/>
      <c r="T30" s="393"/>
    </row>
    <row r="31" spans="1:20">
      <c r="A31" s="10" t="s">
        <v>118</v>
      </c>
      <c r="B31" s="46">
        <v>165</v>
      </c>
      <c r="C31" s="46">
        <v>15</v>
      </c>
      <c r="D31" s="412">
        <v>11</v>
      </c>
      <c r="E31" s="46">
        <v>155</v>
      </c>
      <c r="F31" s="46">
        <v>9</v>
      </c>
      <c r="G31" s="46">
        <v>0</v>
      </c>
      <c r="H31" s="46">
        <v>0</v>
      </c>
      <c r="I31" s="46">
        <v>0</v>
      </c>
      <c r="J31" s="46">
        <v>0</v>
      </c>
      <c r="K31" s="46">
        <v>0</v>
      </c>
      <c r="L31" s="46">
        <v>0</v>
      </c>
      <c r="M31" s="46">
        <v>0</v>
      </c>
      <c r="N31" s="46">
        <v>0</v>
      </c>
      <c r="O31" s="45"/>
      <c r="P31" s="45"/>
      <c r="Q31" s="45"/>
      <c r="R31" s="45"/>
      <c r="S31" s="45"/>
      <c r="T31" s="45"/>
    </row>
    <row r="32" spans="1:20">
      <c r="A32" s="14" t="s">
        <v>378</v>
      </c>
      <c r="B32" s="21">
        <v>165</v>
      </c>
      <c r="C32" s="21">
        <v>15</v>
      </c>
      <c r="D32" s="48">
        <v>11</v>
      </c>
      <c r="E32" s="21">
        <v>155</v>
      </c>
      <c r="F32" s="21">
        <v>9</v>
      </c>
      <c r="G32" s="14"/>
      <c r="H32" s="14"/>
      <c r="I32" s="14"/>
      <c r="J32" s="14"/>
      <c r="K32" s="14"/>
      <c r="L32" s="14"/>
      <c r="M32" s="14"/>
      <c r="N32" s="14"/>
      <c r="O32" s="392"/>
      <c r="P32" s="392"/>
      <c r="Q32" s="392"/>
      <c r="R32" s="392"/>
      <c r="S32" s="392"/>
      <c r="T32" s="392"/>
    </row>
    <row r="33" spans="1:20">
      <c r="A33" s="10" t="s">
        <v>119</v>
      </c>
      <c r="B33" s="46">
        <v>677</v>
      </c>
      <c r="C33" s="46">
        <v>27</v>
      </c>
      <c r="D33" s="412">
        <v>25.074074074074073</v>
      </c>
      <c r="E33" s="46">
        <v>0</v>
      </c>
      <c r="F33" s="46">
        <v>0</v>
      </c>
      <c r="G33" s="46">
        <v>0</v>
      </c>
      <c r="H33" s="46">
        <v>0</v>
      </c>
      <c r="I33" s="46">
        <v>677</v>
      </c>
      <c r="J33" s="46">
        <v>27</v>
      </c>
      <c r="K33" s="46">
        <v>0</v>
      </c>
      <c r="L33" s="46">
        <v>0</v>
      </c>
      <c r="M33" s="46">
        <v>0</v>
      </c>
      <c r="N33" s="46">
        <v>0</v>
      </c>
      <c r="O33" s="45"/>
      <c r="P33" s="45"/>
      <c r="Q33" s="45"/>
      <c r="R33" s="45"/>
      <c r="S33" s="45"/>
      <c r="T33" s="45"/>
    </row>
    <row r="34" spans="1:20">
      <c r="A34" s="14" t="s">
        <v>379</v>
      </c>
      <c r="B34" s="21">
        <v>677</v>
      </c>
      <c r="C34" s="21">
        <v>27</v>
      </c>
      <c r="D34" s="48">
        <v>25.074074074074073</v>
      </c>
      <c r="E34" s="14"/>
      <c r="F34" s="14"/>
      <c r="G34" s="14"/>
      <c r="H34" s="14"/>
      <c r="I34" s="21">
        <v>677</v>
      </c>
      <c r="J34" s="21">
        <v>27</v>
      </c>
      <c r="K34" s="14"/>
      <c r="L34" s="14"/>
      <c r="M34" s="14"/>
      <c r="N34" s="14"/>
      <c r="O34" s="392"/>
      <c r="P34" s="392"/>
      <c r="Q34" s="392"/>
      <c r="R34" s="392"/>
      <c r="S34" s="392"/>
      <c r="T34" s="392"/>
    </row>
    <row r="35" spans="1:20">
      <c r="A35" s="10" t="s">
        <v>120</v>
      </c>
      <c r="B35" s="46">
        <v>302</v>
      </c>
      <c r="C35" s="46">
        <v>8</v>
      </c>
      <c r="D35" s="412">
        <v>37.75</v>
      </c>
      <c r="E35" s="46">
        <v>0</v>
      </c>
      <c r="F35" s="46">
        <v>0</v>
      </c>
      <c r="G35" s="46">
        <v>0</v>
      </c>
      <c r="H35" s="46">
        <v>0</v>
      </c>
      <c r="I35" s="46">
        <v>302</v>
      </c>
      <c r="J35" s="46">
        <v>8</v>
      </c>
      <c r="K35" s="46">
        <v>0</v>
      </c>
      <c r="L35" s="46">
        <v>0</v>
      </c>
      <c r="M35" s="46">
        <v>0</v>
      </c>
      <c r="N35" s="46">
        <v>0</v>
      </c>
      <c r="O35" s="45"/>
      <c r="P35" s="45"/>
      <c r="Q35" s="45"/>
      <c r="R35" s="45"/>
      <c r="S35" s="45"/>
      <c r="T35" s="45"/>
    </row>
    <row r="36" spans="1:20">
      <c r="A36" s="14" t="s">
        <v>380</v>
      </c>
      <c r="B36" s="21">
        <v>302</v>
      </c>
      <c r="C36" s="21">
        <v>8</v>
      </c>
      <c r="D36" s="48">
        <v>37.75</v>
      </c>
      <c r="E36" s="14"/>
      <c r="F36" s="14"/>
      <c r="G36" s="14"/>
      <c r="H36" s="14"/>
      <c r="I36" s="21">
        <v>302</v>
      </c>
      <c r="J36" s="21">
        <v>8</v>
      </c>
      <c r="K36" s="14"/>
      <c r="L36" s="14"/>
      <c r="M36" s="14"/>
      <c r="N36" s="14"/>
      <c r="O36" s="392"/>
      <c r="P36" s="392"/>
      <c r="Q36" s="392"/>
      <c r="R36" s="392"/>
      <c r="S36" s="392"/>
      <c r="T36" s="392"/>
    </row>
    <row r="37" spans="1:20">
      <c r="A37" s="10" t="s">
        <v>121</v>
      </c>
      <c r="B37" s="59">
        <v>1421</v>
      </c>
      <c r="C37" s="46">
        <v>91</v>
      </c>
      <c r="D37" s="412">
        <v>15.615384615384615</v>
      </c>
      <c r="E37" s="46">
        <v>0</v>
      </c>
      <c r="F37" s="46">
        <v>0</v>
      </c>
      <c r="G37" s="46">
        <v>617</v>
      </c>
      <c r="H37" s="46">
        <v>20</v>
      </c>
      <c r="I37" s="46">
        <v>738</v>
      </c>
      <c r="J37" s="46">
        <v>26</v>
      </c>
      <c r="K37" s="46">
        <v>0</v>
      </c>
      <c r="L37" s="46">
        <v>0</v>
      </c>
      <c r="M37" s="46">
        <v>0</v>
      </c>
      <c r="N37" s="46">
        <v>0</v>
      </c>
      <c r="O37" s="45"/>
      <c r="P37" s="45"/>
      <c r="Q37" s="45"/>
      <c r="R37" s="45"/>
      <c r="S37" s="45"/>
      <c r="T37" s="45"/>
    </row>
    <row r="38" spans="1:20">
      <c r="A38" s="14" t="s">
        <v>381</v>
      </c>
      <c r="B38" s="21">
        <v>280</v>
      </c>
      <c r="C38" s="21">
        <v>16</v>
      </c>
      <c r="D38" s="48">
        <v>17.5</v>
      </c>
      <c r="E38" s="14"/>
      <c r="F38" s="14"/>
      <c r="G38" s="14"/>
      <c r="H38" s="14"/>
      <c r="I38" s="21">
        <v>280</v>
      </c>
      <c r="J38" s="21">
        <v>16</v>
      </c>
      <c r="K38" s="14"/>
      <c r="L38" s="14"/>
      <c r="M38" s="14"/>
      <c r="N38" s="14"/>
      <c r="O38" s="392"/>
      <c r="P38" s="392"/>
      <c r="Q38" s="392"/>
      <c r="R38" s="392"/>
      <c r="S38" s="392"/>
      <c r="T38" s="392"/>
    </row>
    <row r="39" spans="1:20">
      <c r="A39" s="104" t="s">
        <v>382</v>
      </c>
      <c r="B39" s="21">
        <v>228</v>
      </c>
      <c r="C39" s="21">
        <v>35</v>
      </c>
      <c r="D39" s="48">
        <v>6.5142857142857142</v>
      </c>
      <c r="E39" s="14"/>
      <c r="F39" s="14"/>
      <c r="G39" s="14"/>
      <c r="H39" s="14"/>
      <c r="I39" s="21">
        <v>208</v>
      </c>
      <c r="J39" s="21">
        <v>6</v>
      </c>
      <c r="K39" s="14"/>
      <c r="L39" s="14"/>
      <c r="M39" s="14"/>
      <c r="N39" s="14"/>
      <c r="O39" s="397"/>
      <c r="P39" s="397"/>
      <c r="Q39" s="392"/>
      <c r="R39" s="392"/>
      <c r="S39" s="392"/>
      <c r="T39" s="392"/>
    </row>
    <row r="40" spans="1:20">
      <c r="A40" s="14" t="s">
        <v>383</v>
      </c>
      <c r="B40" s="21">
        <v>480</v>
      </c>
      <c r="C40" s="21">
        <v>20</v>
      </c>
      <c r="D40" s="48">
        <v>24</v>
      </c>
      <c r="E40" s="14"/>
      <c r="F40" s="14"/>
      <c r="G40" s="21">
        <v>467</v>
      </c>
      <c r="H40" s="21">
        <v>13</v>
      </c>
      <c r="I40" s="14"/>
      <c r="J40" s="14"/>
      <c r="K40" s="14"/>
      <c r="L40" s="14"/>
      <c r="M40" s="14"/>
      <c r="N40" s="14"/>
      <c r="O40" s="392"/>
      <c r="P40" s="392"/>
      <c r="Q40" s="392"/>
      <c r="R40" s="392"/>
      <c r="S40" s="392"/>
      <c r="T40" s="392"/>
    </row>
    <row r="41" spans="1:20">
      <c r="A41" s="14" t="s">
        <v>384</v>
      </c>
      <c r="B41" s="21">
        <v>150</v>
      </c>
      <c r="C41" s="21">
        <v>7</v>
      </c>
      <c r="D41" s="48">
        <v>21.428571428571427</v>
      </c>
      <c r="E41" s="14"/>
      <c r="F41" s="14"/>
      <c r="G41" s="21">
        <v>150</v>
      </c>
      <c r="H41" s="21">
        <v>7</v>
      </c>
      <c r="I41" s="14"/>
      <c r="J41" s="14"/>
      <c r="K41" s="14"/>
      <c r="L41" s="14"/>
      <c r="M41" s="14"/>
      <c r="N41" s="14"/>
      <c r="O41" s="392"/>
      <c r="P41" s="392"/>
      <c r="Q41" s="392"/>
      <c r="R41" s="392"/>
      <c r="S41" s="392"/>
      <c r="T41" s="392"/>
    </row>
    <row r="42" spans="1:20">
      <c r="A42" s="14" t="s">
        <v>385</v>
      </c>
      <c r="B42" s="21">
        <v>250</v>
      </c>
      <c r="C42" s="21">
        <v>4</v>
      </c>
      <c r="D42" s="48">
        <v>62.5</v>
      </c>
      <c r="E42" s="14"/>
      <c r="F42" s="14"/>
      <c r="G42" s="14"/>
      <c r="H42" s="14"/>
      <c r="I42" s="21">
        <v>250</v>
      </c>
      <c r="J42" s="21">
        <v>4</v>
      </c>
      <c r="K42" s="14"/>
      <c r="L42" s="14"/>
      <c r="M42" s="14"/>
      <c r="N42" s="14"/>
      <c r="O42" s="392"/>
      <c r="P42" s="392"/>
      <c r="Q42" s="392"/>
      <c r="R42" s="392"/>
      <c r="S42" s="392"/>
      <c r="T42" s="392"/>
    </row>
    <row r="43" spans="1:20">
      <c r="A43" s="14" t="s">
        <v>174</v>
      </c>
      <c r="B43" s="21">
        <v>14</v>
      </c>
      <c r="C43" s="21">
        <v>6</v>
      </c>
      <c r="D43" s="48">
        <v>2.3333333333333335</v>
      </c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392"/>
      <c r="P43" s="392"/>
      <c r="Q43" s="392"/>
      <c r="R43" s="392"/>
      <c r="S43" s="392"/>
      <c r="T43" s="392"/>
    </row>
    <row r="44" spans="1:20">
      <c r="A44" s="392" t="s">
        <v>175</v>
      </c>
      <c r="B44" s="393">
        <v>14</v>
      </c>
      <c r="C44" s="392">
        <v>0</v>
      </c>
      <c r="D44" s="48"/>
      <c r="E44" s="392"/>
      <c r="F44" s="392"/>
      <c r="G44" s="392"/>
      <c r="H44" s="392"/>
      <c r="I44" s="392"/>
      <c r="J44" s="392"/>
      <c r="K44" s="392"/>
      <c r="L44" s="392"/>
      <c r="M44" s="392"/>
      <c r="N44" s="392"/>
      <c r="O44" s="392"/>
      <c r="P44" s="392"/>
      <c r="Q44" s="392"/>
      <c r="R44" s="392"/>
      <c r="S44" s="392"/>
      <c r="T44" s="392"/>
    </row>
    <row r="45" spans="1:20">
      <c r="A45" s="392" t="s">
        <v>679</v>
      </c>
      <c r="B45" s="393">
        <v>5</v>
      </c>
      <c r="C45" s="392">
        <v>3</v>
      </c>
      <c r="D45" s="48">
        <v>1.6666666666666667</v>
      </c>
      <c r="E45" s="392"/>
      <c r="F45" s="392"/>
      <c r="G45" s="392"/>
      <c r="H45" s="392"/>
      <c r="I45" s="392"/>
      <c r="J45" s="392"/>
      <c r="K45" s="392"/>
      <c r="L45" s="392"/>
      <c r="M45" s="392"/>
      <c r="N45" s="392"/>
      <c r="O45" s="392"/>
      <c r="P45" s="392"/>
      <c r="Q45" s="392"/>
      <c r="R45" s="392"/>
      <c r="S45" s="392"/>
      <c r="T45" s="392"/>
    </row>
    <row r="46" spans="1:20">
      <c r="A46" s="10" t="s">
        <v>122</v>
      </c>
      <c r="B46" s="46">
        <v>260</v>
      </c>
      <c r="C46" s="46">
        <v>11</v>
      </c>
      <c r="D46" s="412">
        <v>23.636363636363637</v>
      </c>
      <c r="E46" s="46">
        <v>0</v>
      </c>
      <c r="F46" s="46">
        <v>0</v>
      </c>
      <c r="G46" s="46">
        <v>0</v>
      </c>
      <c r="H46" s="46">
        <v>0</v>
      </c>
      <c r="I46" s="46">
        <v>260</v>
      </c>
      <c r="J46" s="46">
        <v>11</v>
      </c>
      <c r="K46" s="46">
        <v>0</v>
      </c>
      <c r="L46" s="46">
        <v>0</v>
      </c>
      <c r="M46" s="46">
        <v>0</v>
      </c>
      <c r="N46" s="46">
        <v>0</v>
      </c>
      <c r="O46" s="45"/>
      <c r="P46" s="45"/>
      <c r="Q46" s="45"/>
      <c r="R46" s="45"/>
      <c r="S46" s="45"/>
      <c r="T46" s="45"/>
    </row>
    <row r="47" spans="1:20">
      <c r="A47" s="14" t="s">
        <v>386</v>
      </c>
      <c r="B47" s="21">
        <v>260</v>
      </c>
      <c r="C47" s="21">
        <v>11</v>
      </c>
      <c r="D47" s="48">
        <v>23.636363636363637</v>
      </c>
      <c r="E47" s="14"/>
      <c r="F47" s="14"/>
      <c r="G47" s="14"/>
      <c r="H47" s="14"/>
      <c r="I47" s="21">
        <v>260</v>
      </c>
      <c r="J47" s="21">
        <v>11</v>
      </c>
      <c r="K47" s="14"/>
      <c r="L47" s="14"/>
      <c r="M47" s="14"/>
      <c r="N47" s="14"/>
      <c r="O47" s="392"/>
      <c r="P47" s="392"/>
      <c r="Q47" s="392"/>
      <c r="R47" s="392"/>
      <c r="S47" s="392"/>
      <c r="T47" s="392"/>
    </row>
    <row r="48" spans="1:20">
      <c r="A48" s="10" t="s">
        <v>123</v>
      </c>
      <c r="B48" s="46">
        <v>140</v>
      </c>
      <c r="C48" s="46">
        <v>6</v>
      </c>
      <c r="D48" s="412">
        <v>23.333333333333332</v>
      </c>
      <c r="E48" s="46">
        <v>15</v>
      </c>
      <c r="F48" s="46">
        <v>1</v>
      </c>
      <c r="G48" s="46">
        <v>110</v>
      </c>
      <c r="H48" s="46">
        <v>4</v>
      </c>
      <c r="I48" s="46">
        <v>0</v>
      </c>
      <c r="J48" s="46">
        <v>0</v>
      </c>
      <c r="K48" s="46">
        <v>0</v>
      </c>
      <c r="L48" s="46">
        <v>0</v>
      </c>
      <c r="M48" s="46">
        <v>0</v>
      </c>
      <c r="N48" s="46">
        <v>0</v>
      </c>
      <c r="O48" s="45"/>
      <c r="P48" s="45"/>
      <c r="Q48" s="45"/>
      <c r="R48" s="45"/>
      <c r="S48" s="45"/>
      <c r="T48" s="45"/>
    </row>
    <row r="49" spans="1:20">
      <c r="A49" s="14" t="s">
        <v>387</v>
      </c>
      <c r="B49" s="21">
        <v>140</v>
      </c>
      <c r="C49" s="21">
        <v>6</v>
      </c>
      <c r="D49" s="48">
        <v>23.333333333333332</v>
      </c>
      <c r="E49" s="21">
        <v>15</v>
      </c>
      <c r="F49" s="14">
        <v>1</v>
      </c>
      <c r="G49" s="21">
        <v>110</v>
      </c>
      <c r="H49" s="21">
        <v>4</v>
      </c>
      <c r="I49" s="14"/>
      <c r="J49" s="14"/>
      <c r="K49" s="14"/>
      <c r="L49" s="14"/>
      <c r="M49" s="14"/>
      <c r="N49" s="14"/>
      <c r="O49" s="392"/>
      <c r="P49" s="392"/>
      <c r="Q49" s="392"/>
      <c r="R49" s="392"/>
      <c r="S49" s="392"/>
      <c r="T49" s="392"/>
    </row>
    <row r="50" spans="1:20">
      <c r="A50" s="10" t="s">
        <v>124</v>
      </c>
      <c r="B50" s="46">
        <v>603</v>
      </c>
      <c r="C50" s="46">
        <v>42</v>
      </c>
      <c r="D50" s="412">
        <v>14.357142857142858</v>
      </c>
      <c r="E50" s="46">
        <v>23</v>
      </c>
      <c r="F50" s="46">
        <v>7</v>
      </c>
      <c r="G50" s="46">
        <v>463</v>
      </c>
      <c r="H50" s="46">
        <v>13</v>
      </c>
      <c r="I50" s="46">
        <v>60</v>
      </c>
      <c r="J50" s="46">
        <v>5</v>
      </c>
      <c r="K50" s="46">
        <v>0</v>
      </c>
      <c r="L50" s="46">
        <v>0</v>
      </c>
      <c r="M50" s="46">
        <v>0</v>
      </c>
      <c r="N50" s="46">
        <v>0</v>
      </c>
      <c r="O50" s="45"/>
      <c r="P50" s="45"/>
      <c r="Q50" s="45"/>
      <c r="R50" s="45"/>
      <c r="S50" s="45"/>
      <c r="T50" s="45"/>
    </row>
    <row r="51" spans="1:20">
      <c r="A51" s="14" t="s">
        <v>388</v>
      </c>
      <c r="B51" s="21">
        <v>120</v>
      </c>
      <c r="C51" s="21">
        <v>25</v>
      </c>
      <c r="D51" s="48">
        <v>4.8</v>
      </c>
      <c r="E51" s="21">
        <v>23</v>
      </c>
      <c r="F51" s="21">
        <v>7</v>
      </c>
      <c r="G51" s="14"/>
      <c r="H51" s="14"/>
      <c r="I51" s="21">
        <v>60</v>
      </c>
      <c r="J51" s="21">
        <v>5</v>
      </c>
      <c r="K51" s="14"/>
      <c r="L51" s="14"/>
      <c r="M51" s="14"/>
      <c r="N51" s="14"/>
      <c r="O51" s="392"/>
      <c r="P51" s="392"/>
      <c r="Q51" s="392"/>
      <c r="R51" s="392"/>
      <c r="S51" s="392"/>
      <c r="T51" s="392"/>
    </row>
    <row r="52" spans="1:20">
      <c r="A52" s="14" t="s">
        <v>389</v>
      </c>
      <c r="B52" s="21">
        <v>483</v>
      </c>
      <c r="C52" s="21">
        <v>17</v>
      </c>
      <c r="D52" s="48">
        <v>28.411764705882351</v>
      </c>
      <c r="E52" s="21"/>
      <c r="F52" s="14"/>
      <c r="G52" s="21">
        <v>463</v>
      </c>
      <c r="H52" s="21">
        <v>13</v>
      </c>
      <c r="I52" s="14"/>
      <c r="J52" s="14"/>
      <c r="K52" s="14"/>
      <c r="L52" s="14"/>
      <c r="M52" s="14"/>
      <c r="N52" s="14"/>
      <c r="O52" s="392"/>
      <c r="P52" s="392"/>
      <c r="Q52" s="392"/>
      <c r="R52" s="392"/>
      <c r="S52" s="393"/>
      <c r="T52" s="393"/>
    </row>
    <row r="53" spans="1:20">
      <c r="A53" s="10" t="s">
        <v>125</v>
      </c>
      <c r="B53" s="46">
        <v>116</v>
      </c>
      <c r="C53" s="46">
        <v>2</v>
      </c>
      <c r="D53" s="412">
        <v>58</v>
      </c>
      <c r="E53" s="46">
        <v>0</v>
      </c>
      <c r="F53" s="46">
        <v>0</v>
      </c>
      <c r="G53" s="46">
        <v>0</v>
      </c>
      <c r="H53" s="46">
        <v>0</v>
      </c>
      <c r="I53" s="46">
        <v>116</v>
      </c>
      <c r="J53" s="46">
        <v>2</v>
      </c>
      <c r="K53" s="46">
        <v>0</v>
      </c>
      <c r="L53" s="46">
        <v>0</v>
      </c>
      <c r="M53" s="46">
        <v>0</v>
      </c>
      <c r="N53" s="46">
        <v>0</v>
      </c>
      <c r="O53" s="45"/>
      <c r="P53" s="45"/>
      <c r="Q53" s="45"/>
      <c r="R53" s="45"/>
      <c r="S53" s="45"/>
      <c r="T53" s="45"/>
    </row>
    <row r="54" spans="1:20">
      <c r="A54" s="14" t="s">
        <v>390</v>
      </c>
      <c r="B54" s="21">
        <v>116</v>
      </c>
      <c r="C54" s="21">
        <v>2</v>
      </c>
      <c r="D54" s="48">
        <v>58</v>
      </c>
      <c r="E54" s="14"/>
      <c r="F54" s="14"/>
      <c r="G54" s="14"/>
      <c r="H54" s="14"/>
      <c r="I54" s="21">
        <v>116</v>
      </c>
      <c r="J54" s="21">
        <v>2</v>
      </c>
      <c r="K54" s="14"/>
      <c r="L54" s="14"/>
      <c r="M54" s="14"/>
      <c r="N54" s="14"/>
      <c r="O54" s="392"/>
      <c r="P54" s="392"/>
      <c r="Q54" s="392"/>
      <c r="R54" s="392"/>
      <c r="S54" s="392"/>
      <c r="T54" s="392"/>
    </row>
    <row r="55" spans="1:20">
      <c r="A55" s="10" t="s">
        <v>176</v>
      </c>
      <c r="B55" s="46">
        <v>465</v>
      </c>
      <c r="C55" s="46">
        <v>6</v>
      </c>
      <c r="D55" s="412">
        <v>77.5</v>
      </c>
      <c r="E55" s="46">
        <v>0</v>
      </c>
      <c r="F55" s="46">
        <v>0</v>
      </c>
      <c r="G55" s="46">
        <v>0</v>
      </c>
      <c r="H55" s="46">
        <v>0</v>
      </c>
      <c r="I55" s="46">
        <v>465</v>
      </c>
      <c r="J55" s="46">
        <v>6</v>
      </c>
      <c r="K55" s="46">
        <v>0</v>
      </c>
      <c r="L55" s="46">
        <v>0</v>
      </c>
      <c r="M55" s="46">
        <v>0</v>
      </c>
      <c r="N55" s="46">
        <v>0</v>
      </c>
      <c r="O55" s="45"/>
      <c r="P55" s="45"/>
      <c r="Q55" s="45"/>
      <c r="R55" s="45"/>
      <c r="S55" s="45"/>
      <c r="T55" s="45"/>
    </row>
    <row r="56" spans="1:20">
      <c r="A56" s="14" t="s">
        <v>391</v>
      </c>
      <c r="B56" s="58">
        <v>465</v>
      </c>
      <c r="C56" s="21">
        <v>6</v>
      </c>
      <c r="D56" s="48">
        <v>77.5</v>
      </c>
      <c r="E56" s="14"/>
      <c r="F56" s="14"/>
      <c r="G56" s="14"/>
      <c r="H56" s="14"/>
      <c r="I56" s="21">
        <v>465</v>
      </c>
      <c r="J56" s="21">
        <v>6</v>
      </c>
      <c r="K56" s="14"/>
      <c r="L56" s="14"/>
      <c r="M56" s="14"/>
      <c r="N56" s="14"/>
      <c r="O56" s="392"/>
      <c r="P56" s="392"/>
      <c r="Q56" s="392"/>
      <c r="R56" s="392"/>
      <c r="S56" s="392"/>
      <c r="T56" s="392"/>
    </row>
    <row r="57" spans="1:20">
      <c r="A57" s="10" t="s">
        <v>126</v>
      </c>
      <c r="B57" s="46">
        <v>220</v>
      </c>
      <c r="C57" s="46">
        <v>8</v>
      </c>
      <c r="D57" s="412">
        <v>27.5</v>
      </c>
      <c r="E57" s="46">
        <v>0</v>
      </c>
      <c r="F57" s="46">
        <v>0</v>
      </c>
      <c r="G57" s="46">
        <v>0</v>
      </c>
      <c r="H57" s="46">
        <v>0</v>
      </c>
      <c r="I57" s="46">
        <v>220</v>
      </c>
      <c r="J57" s="46">
        <v>8</v>
      </c>
      <c r="K57" s="46">
        <v>0</v>
      </c>
      <c r="L57" s="46">
        <v>0</v>
      </c>
      <c r="M57" s="46">
        <v>0</v>
      </c>
      <c r="N57" s="46">
        <v>0</v>
      </c>
      <c r="O57" s="45"/>
      <c r="P57" s="45"/>
      <c r="Q57" s="45"/>
      <c r="R57" s="45"/>
      <c r="S57" s="45"/>
      <c r="T57" s="45"/>
    </row>
    <row r="58" spans="1:20">
      <c r="A58" s="14" t="s">
        <v>392</v>
      </c>
      <c r="B58" s="21">
        <v>220</v>
      </c>
      <c r="C58" s="21">
        <v>8</v>
      </c>
      <c r="D58" s="48">
        <v>27.5</v>
      </c>
      <c r="E58" s="14"/>
      <c r="F58" s="14"/>
      <c r="G58" s="14"/>
      <c r="H58" s="14"/>
      <c r="I58" s="21">
        <v>220</v>
      </c>
      <c r="J58" s="21">
        <v>8</v>
      </c>
      <c r="K58" s="14"/>
      <c r="L58" s="14"/>
      <c r="M58" s="14"/>
      <c r="N58" s="14"/>
      <c r="O58" s="392"/>
      <c r="P58" s="392"/>
      <c r="Q58" s="392"/>
      <c r="R58" s="392"/>
      <c r="S58" s="392"/>
      <c r="T58" s="392"/>
    </row>
    <row r="59" spans="1:20">
      <c r="A59" s="10" t="s">
        <v>127</v>
      </c>
      <c r="B59" s="46">
        <v>250</v>
      </c>
      <c r="C59" s="46">
        <v>7</v>
      </c>
      <c r="D59" s="412">
        <v>35.714285714285715</v>
      </c>
      <c r="E59" s="46">
        <v>0</v>
      </c>
      <c r="F59" s="46">
        <v>0</v>
      </c>
      <c r="G59" s="46">
        <v>0</v>
      </c>
      <c r="H59" s="46">
        <v>0</v>
      </c>
      <c r="I59" s="46">
        <v>250</v>
      </c>
      <c r="J59" s="46">
        <v>7</v>
      </c>
      <c r="K59" s="46">
        <v>0</v>
      </c>
      <c r="L59" s="46">
        <v>0</v>
      </c>
      <c r="M59" s="46">
        <v>0</v>
      </c>
      <c r="N59" s="46">
        <v>0</v>
      </c>
      <c r="O59" s="45"/>
      <c r="P59" s="45"/>
      <c r="Q59" s="45"/>
      <c r="R59" s="45"/>
      <c r="S59" s="45"/>
      <c r="T59" s="45"/>
    </row>
    <row r="60" spans="1:20">
      <c r="A60" s="22" t="s">
        <v>393</v>
      </c>
      <c r="B60" s="61">
        <v>250</v>
      </c>
      <c r="C60" s="23">
        <v>7</v>
      </c>
      <c r="D60" s="105">
        <v>35.714285714285715</v>
      </c>
      <c r="E60" s="22"/>
      <c r="F60" s="22"/>
      <c r="G60" s="22"/>
      <c r="H60" s="22"/>
      <c r="I60" s="23">
        <v>250</v>
      </c>
      <c r="J60" s="23">
        <v>7</v>
      </c>
      <c r="K60" s="22"/>
      <c r="L60" s="22"/>
      <c r="M60" s="22"/>
      <c r="N60" s="22"/>
      <c r="O60" s="392"/>
      <c r="P60" s="392"/>
      <c r="Q60" s="392"/>
      <c r="R60" s="392"/>
      <c r="S60" s="392"/>
      <c r="T60" s="392"/>
    </row>
    <row r="61" spans="1:20">
      <c r="O61" s="50"/>
      <c r="P61" s="50"/>
      <c r="Q61" s="50"/>
      <c r="R61" s="50"/>
      <c r="S61" s="50"/>
      <c r="T61" s="50"/>
    </row>
    <row r="62" spans="1:20"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398"/>
      <c r="Q62" s="398"/>
      <c r="R62" s="398"/>
      <c r="S62" s="398"/>
      <c r="T62" s="398"/>
    </row>
    <row r="63" spans="1:20">
      <c r="O63" s="50"/>
      <c r="P63" s="50"/>
      <c r="Q63" s="50"/>
      <c r="R63" s="50"/>
      <c r="S63" s="50"/>
      <c r="T63" s="50"/>
    </row>
    <row r="64" spans="1:20">
      <c r="O64" s="50"/>
      <c r="P64" s="50"/>
      <c r="Q64" s="50"/>
      <c r="R64" s="50"/>
      <c r="S64" s="50"/>
      <c r="T64" s="50"/>
    </row>
    <row r="65" spans="15:20">
      <c r="O65" s="50"/>
      <c r="P65" s="50"/>
      <c r="Q65" s="50"/>
      <c r="R65" s="50"/>
      <c r="S65" s="50"/>
      <c r="T65" s="50"/>
    </row>
    <row r="66" spans="15:20">
      <c r="O66" s="50"/>
      <c r="P66" s="50"/>
      <c r="Q66" s="50"/>
      <c r="R66" s="50"/>
      <c r="S66" s="50"/>
      <c r="T66" s="50"/>
    </row>
    <row r="67" spans="15:20">
      <c r="O67" s="50"/>
      <c r="P67" s="50"/>
      <c r="Q67" s="50"/>
      <c r="R67" s="50"/>
      <c r="S67" s="50"/>
      <c r="T67" s="50"/>
    </row>
    <row r="68" spans="15:20">
      <c r="O68" s="50"/>
      <c r="P68" s="50"/>
      <c r="Q68" s="50"/>
      <c r="R68" s="50"/>
      <c r="S68" s="50"/>
      <c r="T68" s="50"/>
    </row>
    <row r="69" spans="15:20">
      <c r="O69" s="50"/>
      <c r="P69" s="50"/>
      <c r="Q69" s="50"/>
      <c r="R69" s="50"/>
      <c r="S69" s="50"/>
      <c r="T69" s="50"/>
    </row>
    <row r="70" spans="15:20">
      <c r="O70" s="50"/>
      <c r="P70" s="50"/>
      <c r="Q70" s="50"/>
      <c r="R70" s="50"/>
      <c r="S70" s="50"/>
      <c r="T70" s="50"/>
    </row>
    <row r="71" spans="15:20">
      <c r="O71" s="50"/>
      <c r="P71" s="50"/>
      <c r="Q71" s="50"/>
      <c r="R71" s="50"/>
      <c r="S71" s="50"/>
      <c r="T71" s="50"/>
    </row>
    <row r="72" spans="15:20">
      <c r="O72" s="50"/>
      <c r="P72" s="50"/>
      <c r="Q72" s="50"/>
      <c r="R72" s="50"/>
      <c r="S72" s="50"/>
      <c r="T72" s="50"/>
    </row>
    <row r="73" spans="15:20">
      <c r="O73" s="50"/>
      <c r="P73" s="50"/>
      <c r="Q73" s="50"/>
      <c r="R73" s="50"/>
      <c r="S73" s="50"/>
      <c r="T73" s="50"/>
    </row>
    <row r="74" spans="15:20">
      <c r="O74" s="50"/>
      <c r="P74" s="50"/>
      <c r="Q74" s="50"/>
      <c r="R74" s="50"/>
      <c r="S74" s="50"/>
      <c r="T74" s="50"/>
    </row>
    <row r="75" spans="15:20">
      <c r="O75" s="50"/>
      <c r="P75" s="50"/>
      <c r="Q75" s="50"/>
      <c r="R75" s="50"/>
      <c r="S75" s="50"/>
      <c r="T75" s="50"/>
    </row>
    <row r="76" spans="15:20">
      <c r="O76" s="50"/>
      <c r="P76" s="50"/>
      <c r="Q76" s="50"/>
      <c r="R76" s="50"/>
      <c r="S76" s="50"/>
      <c r="T76" s="50"/>
    </row>
    <row r="77" spans="15:20">
      <c r="O77" s="50"/>
      <c r="P77" s="50"/>
      <c r="Q77" s="50"/>
      <c r="R77" s="50"/>
      <c r="S77" s="50"/>
      <c r="T77" s="50"/>
    </row>
    <row r="78" spans="15:20">
      <c r="O78" s="50"/>
      <c r="P78" s="50"/>
      <c r="Q78" s="50"/>
      <c r="R78" s="50"/>
      <c r="S78" s="50"/>
      <c r="T78" s="50"/>
    </row>
    <row r="79" spans="15:20">
      <c r="O79" s="50"/>
      <c r="P79" s="50"/>
      <c r="Q79" s="50"/>
      <c r="R79" s="50"/>
      <c r="S79" s="50"/>
      <c r="T79" s="50"/>
    </row>
    <row r="80" spans="15:20">
      <c r="O80" s="50"/>
      <c r="P80" s="50"/>
      <c r="Q80" s="50"/>
      <c r="R80" s="50"/>
      <c r="S80" s="50"/>
      <c r="T80" s="50"/>
    </row>
    <row r="81" spans="15:20">
      <c r="O81" s="50"/>
      <c r="P81" s="50"/>
      <c r="Q81" s="50"/>
      <c r="R81" s="50"/>
      <c r="S81" s="50"/>
      <c r="T81" s="50"/>
    </row>
    <row r="82" spans="15:20">
      <c r="O82" s="50"/>
      <c r="P82" s="50"/>
      <c r="Q82" s="50"/>
      <c r="R82" s="50"/>
      <c r="S82" s="50"/>
      <c r="T82" s="50"/>
    </row>
    <row r="83" spans="15:20">
      <c r="O83" s="50"/>
      <c r="P83" s="50"/>
      <c r="Q83" s="50"/>
      <c r="R83" s="50"/>
      <c r="S83" s="50"/>
      <c r="T83" s="50"/>
    </row>
    <row r="84" spans="15:20">
      <c r="O84" s="50"/>
      <c r="P84" s="50"/>
      <c r="Q84" s="50"/>
      <c r="R84" s="50"/>
      <c r="S84" s="50"/>
      <c r="T84" s="50"/>
    </row>
    <row r="85" spans="15:20">
      <c r="O85" s="50"/>
      <c r="P85" s="50"/>
      <c r="Q85" s="50"/>
      <c r="R85" s="50"/>
      <c r="S85" s="50"/>
      <c r="T85" s="50"/>
    </row>
    <row r="86" spans="15:20">
      <c r="O86" s="50"/>
      <c r="P86" s="50"/>
      <c r="Q86" s="50"/>
      <c r="R86" s="50"/>
      <c r="S86" s="50"/>
      <c r="T86" s="50"/>
    </row>
    <row r="87" spans="15:20">
      <c r="O87" s="50"/>
      <c r="P87" s="50"/>
      <c r="Q87" s="50"/>
      <c r="R87" s="50"/>
      <c r="S87" s="50"/>
      <c r="T87" s="50"/>
    </row>
    <row r="88" spans="15:20">
      <c r="O88" s="50"/>
      <c r="P88" s="50"/>
      <c r="Q88" s="50"/>
      <c r="R88" s="50"/>
      <c r="S88" s="50"/>
      <c r="T88" s="50"/>
    </row>
    <row r="89" spans="15:20">
      <c r="O89" s="50"/>
      <c r="P89" s="50"/>
      <c r="Q89" s="50"/>
      <c r="R89" s="50"/>
      <c r="S89" s="50"/>
      <c r="T89" s="50"/>
    </row>
    <row r="90" spans="15:20">
      <c r="O90" s="50"/>
      <c r="P90" s="50"/>
      <c r="Q90" s="50"/>
      <c r="R90" s="50"/>
      <c r="S90" s="50"/>
      <c r="T90" s="50"/>
    </row>
    <row r="91" spans="15:20">
      <c r="O91" s="50"/>
      <c r="P91" s="50"/>
      <c r="Q91" s="50"/>
      <c r="R91" s="50"/>
      <c r="S91" s="50"/>
      <c r="T91" s="50"/>
    </row>
    <row r="92" spans="15:20">
      <c r="O92" s="50"/>
      <c r="P92" s="50"/>
      <c r="Q92" s="50"/>
      <c r="R92" s="50"/>
      <c r="S92" s="50"/>
      <c r="T92" s="50"/>
    </row>
    <row r="93" spans="15:20">
      <c r="O93" s="50"/>
      <c r="P93" s="50"/>
      <c r="Q93" s="50"/>
      <c r="R93" s="50"/>
      <c r="S93" s="50"/>
      <c r="T93" s="50"/>
    </row>
    <row r="94" spans="15:20">
      <c r="O94" s="50"/>
      <c r="P94" s="50"/>
      <c r="Q94" s="50"/>
      <c r="R94" s="50"/>
      <c r="S94" s="50"/>
      <c r="T94" s="50"/>
    </row>
    <row r="95" spans="15:20">
      <c r="O95" s="50"/>
      <c r="P95" s="50"/>
      <c r="Q95" s="50"/>
      <c r="R95" s="50"/>
      <c r="S95" s="50"/>
      <c r="T95" s="50"/>
    </row>
    <row r="96" spans="15:20">
      <c r="O96" s="50"/>
      <c r="P96" s="50"/>
      <c r="Q96" s="50"/>
      <c r="R96" s="50"/>
      <c r="S96" s="50"/>
      <c r="T96" s="50"/>
    </row>
    <row r="97" spans="15:20">
      <c r="O97" s="50"/>
      <c r="P97" s="50"/>
      <c r="Q97" s="50"/>
      <c r="R97" s="50"/>
      <c r="S97" s="50"/>
      <c r="T97" s="50"/>
    </row>
    <row r="98" spans="15:20">
      <c r="O98" s="50"/>
      <c r="P98" s="50"/>
      <c r="Q98" s="50"/>
      <c r="R98" s="50"/>
      <c r="S98" s="50"/>
      <c r="T98" s="50"/>
    </row>
    <row r="99" spans="15:20">
      <c r="O99" s="50"/>
      <c r="P99" s="50"/>
      <c r="Q99" s="50"/>
      <c r="R99" s="50"/>
      <c r="S99" s="50"/>
      <c r="T99" s="50"/>
    </row>
    <row r="100" spans="15:20">
      <c r="O100" s="50"/>
      <c r="P100" s="50"/>
      <c r="Q100" s="50"/>
      <c r="R100" s="50"/>
      <c r="S100" s="50"/>
      <c r="T100" s="50"/>
    </row>
    <row r="101" spans="15:20">
      <c r="O101" s="50"/>
      <c r="P101" s="50"/>
      <c r="Q101" s="50"/>
      <c r="R101" s="50"/>
      <c r="S101" s="50"/>
      <c r="T101" s="50"/>
    </row>
    <row r="102" spans="15:20">
      <c r="O102" s="50"/>
      <c r="P102" s="50"/>
      <c r="Q102" s="50"/>
      <c r="R102" s="50"/>
      <c r="S102" s="50"/>
      <c r="T102" s="50"/>
    </row>
    <row r="103" spans="15:20">
      <c r="O103" s="50"/>
      <c r="P103" s="50"/>
      <c r="Q103" s="50"/>
      <c r="R103" s="50"/>
      <c r="S103" s="50"/>
      <c r="T103" s="50"/>
    </row>
    <row r="104" spans="15:20">
      <c r="O104" s="50"/>
      <c r="P104" s="50"/>
      <c r="Q104" s="50"/>
      <c r="R104" s="50"/>
      <c r="S104" s="50"/>
      <c r="T104" s="50"/>
    </row>
    <row r="105" spans="15:20">
      <c r="O105" s="50"/>
      <c r="P105" s="50"/>
      <c r="Q105" s="50"/>
      <c r="R105" s="50"/>
      <c r="S105" s="50"/>
      <c r="T105" s="50"/>
    </row>
    <row r="106" spans="15:20">
      <c r="O106" s="50"/>
      <c r="P106" s="50"/>
      <c r="Q106" s="50"/>
      <c r="R106" s="50"/>
      <c r="S106" s="50"/>
      <c r="T106" s="50"/>
    </row>
    <row r="107" spans="15:20">
      <c r="O107" s="50"/>
      <c r="P107" s="50"/>
      <c r="Q107" s="50"/>
      <c r="R107" s="50"/>
      <c r="S107" s="50"/>
      <c r="T107" s="50"/>
    </row>
    <row r="108" spans="15:20">
      <c r="O108" s="50"/>
      <c r="P108" s="50"/>
      <c r="Q108" s="50"/>
      <c r="R108" s="50"/>
      <c r="S108" s="50"/>
      <c r="T108" s="50"/>
    </row>
    <row r="109" spans="15:20">
      <c r="O109" s="50"/>
      <c r="P109" s="50"/>
      <c r="Q109" s="50"/>
      <c r="R109" s="50"/>
      <c r="S109" s="50"/>
      <c r="T109" s="50"/>
    </row>
    <row r="110" spans="15:20">
      <c r="O110" s="50"/>
      <c r="P110" s="50"/>
      <c r="Q110" s="50"/>
      <c r="R110" s="50"/>
      <c r="S110" s="50"/>
      <c r="T110" s="50"/>
    </row>
    <row r="111" spans="15:20">
      <c r="O111" s="50"/>
      <c r="P111" s="50"/>
      <c r="Q111" s="50"/>
      <c r="R111" s="50"/>
      <c r="S111" s="50"/>
      <c r="T111" s="50"/>
    </row>
    <row r="112" spans="15:20">
      <c r="O112" s="50"/>
      <c r="P112" s="50"/>
      <c r="Q112" s="50"/>
      <c r="R112" s="50"/>
      <c r="S112" s="50"/>
      <c r="T112" s="50"/>
    </row>
    <row r="113" spans="15:20">
      <c r="O113" s="50"/>
      <c r="P113" s="50"/>
      <c r="Q113" s="50"/>
      <c r="R113" s="50"/>
      <c r="S113" s="50"/>
      <c r="T113" s="50"/>
    </row>
    <row r="114" spans="15:20">
      <c r="O114" s="50"/>
      <c r="P114" s="50"/>
      <c r="Q114" s="50"/>
      <c r="R114" s="50"/>
      <c r="S114" s="50"/>
      <c r="T114" s="50"/>
    </row>
    <row r="115" spans="15:20">
      <c r="O115" s="50"/>
      <c r="P115" s="50"/>
      <c r="Q115" s="50"/>
      <c r="R115" s="50"/>
      <c r="S115" s="50"/>
      <c r="T115" s="50"/>
    </row>
    <row r="116" spans="15:20">
      <c r="O116" s="50"/>
      <c r="P116" s="50"/>
      <c r="Q116" s="50"/>
      <c r="R116" s="50"/>
      <c r="S116" s="50"/>
      <c r="T116" s="50"/>
    </row>
    <row r="117" spans="15:20">
      <c r="O117" s="50"/>
      <c r="P117" s="50"/>
      <c r="Q117" s="50"/>
      <c r="R117" s="50"/>
      <c r="S117" s="50"/>
      <c r="T117" s="50"/>
    </row>
    <row r="118" spans="15:20">
      <c r="O118" s="50"/>
      <c r="P118" s="50"/>
      <c r="Q118" s="50"/>
      <c r="R118" s="50"/>
      <c r="S118" s="50"/>
      <c r="T118" s="50"/>
    </row>
    <row r="119" spans="15:20">
      <c r="O119" s="50"/>
      <c r="P119" s="50"/>
      <c r="Q119" s="50"/>
      <c r="R119" s="50"/>
      <c r="S119" s="50"/>
      <c r="T119" s="50"/>
    </row>
    <row r="120" spans="15:20">
      <c r="O120" s="50"/>
      <c r="P120" s="50"/>
      <c r="Q120" s="50"/>
      <c r="R120" s="50"/>
      <c r="S120" s="50"/>
      <c r="T120" s="50"/>
    </row>
    <row r="121" spans="15:20">
      <c r="O121" s="50"/>
      <c r="P121" s="50"/>
      <c r="Q121" s="50"/>
      <c r="R121" s="50"/>
      <c r="S121" s="50"/>
      <c r="T121" s="50"/>
    </row>
    <row r="122" spans="15:20">
      <c r="O122" s="50"/>
      <c r="P122" s="50"/>
      <c r="Q122" s="50"/>
      <c r="R122" s="50"/>
      <c r="S122" s="50"/>
      <c r="T122" s="50"/>
    </row>
    <row r="123" spans="15:20">
      <c r="O123" s="50"/>
      <c r="P123" s="50"/>
      <c r="Q123" s="50"/>
      <c r="R123" s="50"/>
      <c r="S123" s="50"/>
      <c r="T123" s="50"/>
    </row>
    <row r="124" spans="15:20">
      <c r="O124" s="50"/>
      <c r="P124" s="50"/>
      <c r="Q124" s="50"/>
      <c r="R124" s="50"/>
      <c r="S124" s="50"/>
      <c r="T124" s="50"/>
    </row>
    <row r="125" spans="15:20">
      <c r="O125" s="50"/>
      <c r="P125" s="50"/>
      <c r="Q125" s="50"/>
      <c r="R125" s="50"/>
      <c r="S125" s="50"/>
      <c r="T125" s="50"/>
    </row>
    <row r="126" spans="15:20">
      <c r="O126" s="50"/>
      <c r="P126" s="50"/>
      <c r="Q126" s="50"/>
      <c r="R126" s="50"/>
      <c r="S126" s="50"/>
      <c r="T126" s="50"/>
    </row>
    <row r="127" spans="15:20">
      <c r="O127" s="50"/>
      <c r="P127" s="50"/>
      <c r="Q127" s="50"/>
      <c r="R127" s="50"/>
      <c r="S127" s="50"/>
      <c r="T127" s="50"/>
    </row>
    <row r="128" spans="15:20">
      <c r="O128" s="50"/>
      <c r="P128" s="50"/>
      <c r="Q128" s="50"/>
      <c r="R128" s="50"/>
      <c r="S128" s="50"/>
      <c r="T128" s="50"/>
    </row>
    <row r="129" spans="15:20">
      <c r="O129" s="50"/>
      <c r="P129" s="50"/>
      <c r="Q129" s="50"/>
      <c r="R129" s="50"/>
      <c r="S129" s="50"/>
      <c r="T129" s="50"/>
    </row>
    <row r="130" spans="15:20">
      <c r="O130" s="50"/>
      <c r="P130" s="50"/>
      <c r="Q130" s="50"/>
      <c r="R130" s="50"/>
      <c r="S130" s="50"/>
      <c r="T130" s="50"/>
    </row>
    <row r="131" spans="15:20">
      <c r="O131" s="50"/>
      <c r="P131" s="50"/>
      <c r="Q131" s="50"/>
      <c r="R131" s="50"/>
      <c r="S131" s="50"/>
      <c r="T131" s="50"/>
    </row>
    <row r="132" spans="15:20">
      <c r="O132" s="50"/>
      <c r="P132" s="50"/>
      <c r="Q132" s="50"/>
      <c r="R132" s="50"/>
      <c r="S132" s="50"/>
      <c r="T132" s="50"/>
    </row>
    <row r="133" spans="15:20">
      <c r="O133" s="50"/>
      <c r="P133" s="50"/>
      <c r="Q133" s="50"/>
      <c r="R133" s="50"/>
      <c r="S133" s="50"/>
      <c r="T133" s="50"/>
    </row>
    <row r="134" spans="15:20">
      <c r="O134" s="50"/>
      <c r="P134" s="50"/>
      <c r="Q134" s="50"/>
      <c r="R134" s="50"/>
      <c r="S134" s="50"/>
      <c r="T134" s="50"/>
    </row>
    <row r="135" spans="15:20">
      <c r="O135" s="50"/>
      <c r="P135" s="50"/>
      <c r="Q135" s="50"/>
      <c r="R135" s="50"/>
      <c r="S135" s="50"/>
      <c r="T135" s="50"/>
    </row>
    <row r="136" spans="15:20">
      <c r="O136" s="50"/>
      <c r="P136" s="50"/>
      <c r="Q136" s="50"/>
      <c r="R136" s="50"/>
      <c r="S136" s="50"/>
      <c r="T136" s="50"/>
    </row>
    <row r="137" spans="15:20">
      <c r="O137" s="50"/>
      <c r="P137" s="50"/>
      <c r="Q137" s="50"/>
      <c r="R137" s="50"/>
      <c r="S137" s="50"/>
      <c r="T137" s="50"/>
    </row>
    <row r="138" spans="15:20">
      <c r="O138" s="50"/>
      <c r="P138" s="50"/>
      <c r="Q138" s="50"/>
      <c r="R138" s="50"/>
      <c r="S138" s="50"/>
      <c r="T138" s="50"/>
    </row>
    <row r="139" spans="15:20">
      <c r="O139" s="50"/>
      <c r="P139" s="50"/>
      <c r="Q139" s="50"/>
      <c r="R139" s="50"/>
      <c r="S139" s="50"/>
      <c r="T139" s="50"/>
    </row>
    <row r="140" spans="15:20">
      <c r="O140" s="50"/>
      <c r="P140" s="50"/>
      <c r="Q140" s="50"/>
      <c r="R140" s="50"/>
      <c r="S140" s="50"/>
      <c r="T140" s="50"/>
    </row>
    <row r="141" spans="15:20">
      <c r="O141" s="50"/>
      <c r="P141" s="50"/>
      <c r="Q141" s="50"/>
      <c r="R141" s="50"/>
      <c r="S141" s="50"/>
      <c r="T141" s="50"/>
    </row>
    <row r="142" spans="15:20">
      <c r="O142" s="50"/>
      <c r="P142" s="50"/>
      <c r="Q142" s="50"/>
      <c r="R142" s="50"/>
      <c r="S142" s="50"/>
      <c r="T142" s="50"/>
    </row>
    <row r="143" spans="15:20">
      <c r="O143" s="50"/>
      <c r="P143" s="50"/>
      <c r="Q143" s="50"/>
      <c r="R143" s="50"/>
      <c r="S143" s="50"/>
      <c r="T143" s="50"/>
    </row>
    <row r="144" spans="15:20">
      <c r="O144" s="50"/>
      <c r="P144" s="50"/>
      <c r="Q144" s="50"/>
      <c r="R144" s="50"/>
      <c r="S144" s="50"/>
      <c r="T144" s="50"/>
    </row>
    <row r="145" spans="15:20">
      <c r="O145" s="50"/>
      <c r="P145" s="50"/>
      <c r="Q145" s="50"/>
      <c r="R145" s="50"/>
      <c r="S145" s="50"/>
      <c r="T145" s="50"/>
    </row>
    <row r="146" spans="15:20">
      <c r="O146" s="50"/>
      <c r="P146" s="50"/>
      <c r="Q146" s="50"/>
      <c r="R146" s="50"/>
      <c r="S146" s="50"/>
      <c r="T146" s="50"/>
    </row>
    <row r="147" spans="15:20">
      <c r="O147" s="50"/>
      <c r="P147" s="50"/>
      <c r="Q147" s="50"/>
      <c r="R147" s="50"/>
      <c r="S147" s="50"/>
      <c r="T147" s="50"/>
    </row>
    <row r="148" spans="15:20">
      <c r="O148" s="50"/>
      <c r="P148" s="50"/>
      <c r="Q148" s="50"/>
      <c r="R148" s="50"/>
      <c r="S148" s="50"/>
      <c r="T148" s="50"/>
    </row>
    <row r="149" spans="15:20">
      <c r="O149" s="50"/>
      <c r="P149" s="50"/>
      <c r="Q149" s="50"/>
      <c r="R149" s="50"/>
      <c r="S149" s="50"/>
      <c r="T149" s="50"/>
    </row>
    <row r="150" spans="15:20">
      <c r="O150" s="50"/>
      <c r="P150" s="50"/>
      <c r="Q150" s="50"/>
      <c r="R150" s="50"/>
      <c r="S150" s="50"/>
      <c r="T150" s="50"/>
    </row>
    <row r="151" spans="15:20">
      <c r="O151" s="50"/>
      <c r="P151" s="50"/>
      <c r="Q151" s="50"/>
      <c r="R151" s="50"/>
      <c r="S151" s="50"/>
      <c r="T151" s="50"/>
    </row>
    <row r="152" spans="15:20">
      <c r="O152" s="50"/>
      <c r="P152" s="50"/>
      <c r="Q152" s="50"/>
      <c r="R152" s="50"/>
      <c r="S152" s="50"/>
      <c r="T152" s="50"/>
    </row>
    <row r="153" spans="15:20">
      <c r="O153" s="50"/>
      <c r="P153" s="50"/>
      <c r="Q153" s="50"/>
      <c r="R153" s="50"/>
      <c r="S153" s="50"/>
      <c r="T153" s="50"/>
    </row>
    <row r="154" spans="15:20">
      <c r="O154" s="50"/>
      <c r="P154" s="50"/>
      <c r="Q154" s="50"/>
      <c r="R154" s="50"/>
      <c r="S154" s="50"/>
      <c r="T154" s="50"/>
    </row>
    <row r="155" spans="15:20">
      <c r="O155" s="50"/>
      <c r="P155" s="50"/>
      <c r="Q155" s="50"/>
      <c r="R155" s="50"/>
      <c r="S155" s="50"/>
      <c r="T155" s="50"/>
    </row>
    <row r="156" spans="15:20">
      <c r="O156" s="50"/>
      <c r="P156" s="50"/>
      <c r="Q156" s="50"/>
      <c r="R156" s="50"/>
      <c r="S156" s="50"/>
      <c r="T156" s="50"/>
    </row>
    <row r="157" spans="15:20">
      <c r="O157" s="50"/>
      <c r="P157" s="50"/>
      <c r="Q157" s="50"/>
      <c r="R157" s="50"/>
      <c r="S157" s="50"/>
      <c r="T157" s="50"/>
    </row>
    <row r="158" spans="15:20">
      <c r="O158" s="50"/>
      <c r="P158" s="50"/>
      <c r="Q158" s="50"/>
      <c r="R158" s="50"/>
      <c r="S158" s="50"/>
      <c r="T158" s="50"/>
    </row>
    <row r="159" spans="15:20">
      <c r="O159" s="50"/>
      <c r="P159" s="50"/>
      <c r="Q159" s="50"/>
      <c r="R159" s="50"/>
      <c r="S159" s="50"/>
      <c r="T159" s="50"/>
    </row>
  </sheetData>
  <mergeCells count="21">
    <mergeCell ref="Q4:R4"/>
    <mergeCell ref="Q7:R7"/>
    <mergeCell ref="S4:T4"/>
    <mergeCell ref="S7:T7"/>
    <mergeCell ref="B7:D7"/>
    <mergeCell ref="E7:F7"/>
    <mergeCell ref="G7:H7"/>
    <mergeCell ref="I7:J7"/>
    <mergeCell ref="O7:P7"/>
    <mergeCell ref="B4:D4"/>
    <mergeCell ref="E4:F4"/>
    <mergeCell ref="G4:H4"/>
    <mergeCell ref="I4:J4"/>
    <mergeCell ref="K4:L4"/>
    <mergeCell ref="M4:N4"/>
    <mergeCell ref="O4:P4"/>
    <mergeCell ref="B1:N1"/>
    <mergeCell ref="A3:N3"/>
    <mergeCell ref="A6:N6"/>
    <mergeCell ref="K7:L7"/>
    <mergeCell ref="M7:N7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theme="7" tint="-0.249977111117893"/>
  </sheetPr>
  <dimension ref="A1:U62"/>
  <sheetViews>
    <sheetView zoomScale="120" zoomScaleNormal="120" workbookViewId="0">
      <pane ySplit="10" topLeftCell="A11" activePane="bottomLeft" state="frozen"/>
      <selection pane="bottomLeft" activeCell="A11" sqref="A11"/>
    </sheetView>
  </sheetViews>
  <sheetFormatPr defaultRowHeight="12.75"/>
  <cols>
    <col min="1" max="1" width="32.85546875" style="11" customWidth="1"/>
    <col min="2" max="4" width="6.7109375" style="11" customWidth="1"/>
    <col min="5" max="5" width="9.140625" style="11" customWidth="1"/>
    <col min="6" max="6" width="11.5703125" style="11" customWidth="1"/>
    <col min="7" max="7" width="4" style="11" bestFit="1" customWidth="1"/>
    <col min="8" max="8" width="8.5703125" style="11" customWidth="1"/>
    <col min="9" max="9" width="7" style="11" customWidth="1"/>
    <col min="10" max="10" width="10.28515625" style="11" customWidth="1"/>
    <col min="11" max="20" width="6.7109375" style="11" customWidth="1"/>
    <col min="21" max="21" width="9.140625" style="321"/>
    <col min="22" max="22" width="12.28515625" style="321" bestFit="1" customWidth="1"/>
    <col min="23" max="16384" width="9.140625" style="321"/>
  </cols>
  <sheetData>
    <row r="1" spans="1:21" ht="38.25" customHeight="1">
      <c r="A1" s="10" t="s">
        <v>622</v>
      </c>
      <c r="B1" s="447" t="s">
        <v>686</v>
      </c>
      <c r="C1" s="447"/>
      <c r="D1" s="447"/>
      <c r="E1" s="447"/>
      <c r="F1" s="447"/>
      <c r="G1" s="447"/>
      <c r="H1" s="447"/>
      <c r="I1" s="447"/>
      <c r="J1" s="447"/>
      <c r="K1" s="447"/>
      <c r="L1" s="447"/>
      <c r="M1" s="447"/>
      <c r="N1" s="399"/>
      <c r="O1" s="399"/>
      <c r="P1" s="399"/>
      <c r="Q1" s="399"/>
      <c r="R1" s="399"/>
      <c r="S1" s="399"/>
      <c r="T1" s="399"/>
    </row>
    <row r="2" spans="1:21">
      <c r="A2" s="10"/>
      <c r="Q2" s="50"/>
      <c r="R2" s="50"/>
      <c r="S2" s="50"/>
      <c r="T2" s="50"/>
    </row>
    <row r="3" spans="1:21">
      <c r="A3" s="452" t="s">
        <v>55</v>
      </c>
      <c r="B3" s="452"/>
      <c r="C3" s="452"/>
      <c r="D3" s="452"/>
      <c r="E3" s="452"/>
      <c r="F3" s="452"/>
      <c r="G3" s="452"/>
      <c r="H3" s="452"/>
      <c r="I3" s="452"/>
      <c r="J3" s="452"/>
      <c r="K3" s="452"/>
      <c r="L3" s="452"/>
      <c r="M3" s="452"/>
      <c r="N3" s="24"/>
      <c r="O3" s="24"/>
      <c r="P3" s="24"/>
      <c r="Q3" s="24"/>
      <c r="R3" s="24"/>
      <c r="S3" s="24"/>
      <c r="T3" s="24"/>
      <c r="U3" s="401"/>
    </row>
    <row r="4" spans="1:21" ht="30.75" customHeight="1">
      <c r="A4" s="10" t="s">
        <v>0</v>
      </c>
      <c r="B4" s="473" t="s">
        <v>57</v>
      </c>
      <c r="C4" s="473"/>
      <c r="D4" s="473" t="s">
        <v>19</v>
      </c>
      <c r="E4" s="473"/>
      <c r="F4" s="473" t="s">
        <v>21</v>
      </c>
      <c r="G4" s="473"/>
      <c r="H4" s="460" t="s">
        <v>253</v>
      </c>
      <c r="I4" s="460"/>
      <c r="J4" s="460" t="s">
        <v>16</v>
      </c>
      <c r="K4" s="460"/>
      <c r="L4" s="460" t="s">
        <v>302</v>
      </c>
      <c r="M4" s="460"/>
      <c r="N4" s="321"/>
      <c r="O4" s="321"/>
      <c r="P4" s="321"/>
      <c r="Q4" s="321"/>
      <c r="R4" s="321"/>
      <c r="S4" s="321"/>
      <c r="T4" s="321"/>
    </row>
    <row r="5" spans="1:21">
      <c r="A5" s="15"/>
      <c r="B5" s="44" t="s">
        <v>62</v>
      </c>
      <c r="C5" s="44" t="s">
        <v>63</v>
      </c>
      <c r="D5" s="44" t="s">
        <v>62</v>
      </c>
      <c r="E5" s="44" t="s">
        <v>63</v>
      </c>
      <c r="F5" s="44" t="s">
        <v>62</v>
      </c>
      <c r="G5" s="44" t="s">
        <v>63</v>
      </c>
      <c r="H5" s="44" t="s">
        <v>62</v>
      </c>
      <c r="I5" s="44" t="s">
        <v>63</v>
      </c>
      <c r="J5" s="44" t="s">
        <v>62</v>
      </c>
      <c r="K5" s="44" t="s">
        <v>63</v>
      </c>
      <c r="L5" s="44" t="s">
        <v>62</v>
      </c>
      <c r="M5" s="44" t="s">
        <v>63</v>
      </c>
      <c r="N5" s="321"/>
      <c r="O5" s="321"/>
      <c r="P5" s="321"/>
      <c r="Q5" s="321"/>
      <c r="R5" s="321"/>
      <c r="S5" s="321"/>
      <c r="T5" s="321"/>
    </row>
    <row r="6" spans="1:21">
      <c r="A6" s="448" t="s">
        <v>65</v>
      </c>
      <c r="B6" s="448"/>
      <c r="C6" s="448"/>
      <c r="D6" s="448"/>
      <c r="E6" s="448"/>
      <c r="F6" s="448"/>
      <c r="G6" s="448"/>
      <c r="H6" s="448"/>
      <c r="I6" s="448"/>
      <c r="J6" s="448"/>
      <c r="K6" s="448"/>
      <c r="L6" s="448"/>
      <c r="M6" s="448"/>
      <c r="N6" s="321"/>
      <c r="O6" s="321"/>
      <c r="P6" s="321"/>
      <c r="Q6" s="321"/>
      <c r="R6" s="321"/>
      <c r="S6" s="321"/>
      <c r="T6" s="321"/>
    </row>
    <row r="7" spans="1:21" ht="30" customHeight="1">
      <c r="A7" s="395" t="s">
        <v>66</v>
      </c>
      <c r="B7" s="470" t="s">
        <v>67</v>
      </c>
      <c r="C7" s="470"/>
      <c r="D7" s="470" t="s">
        <v>70</v>
      </c>
      <c r="E7" s="470"/>
      <c r="F7" s="470" t="s">
        <v>71</v>
      </c>
      <c r="G7" s="470"/>
      <c r="H7" s="463" t="s">
        <v>147</v>
      </c>
      <c r="I7" s="463"/>
      <c r="J7" s="476" t="s">
        <v>136</v>
      </c>
      <c r="K7" s="476"/>
      <c r="L7" s="458" t="s">
        <v>347</v>
      </c>
      <c r="M7" s="458"/>
      <c r="N7" s="321"/>
      <c r="O7" s="321"/>
      <c r="P7" s="321"/>
      <c r="Q7" s="321"/>
      <c r="R7" s="321"/>
      <c r="S7" s="321"/>
      <c r="T7" s="321"/>
    </row>
    <row r="8" spans="1:21">
      <c r="A8" s="15"/>
      <c r="B8" s="400" t="s">
        <v>73</v>
      </c>
      <c r="C8" s="400" t="s">
        <v>74</v>
      </c>
      <c r="D8" s="400" t="s">
        <v>73</v>
      </c>
      <c r="E8" s="400" t="s">
        <v>74</v>
      </c>
      <c r="F8" s="400" t="s">
        <v>73</v>
      </c>
      <c r="G8" s="400" t="s">
        <v>74</v>
      </c>
      <c r="H8" s="400" t="s">
        <v>73</v>
      </c>
      <c r="I8" s="400" t="s">
        <v>74</v>
      </c>
      <c r="J8" s="400" t="s">
        <v>73</v>
      </c>
      <c r="K8" s="400" t="s">
        <v>74</v>
      </c>
      <c r="L8" s="400" t="s">
        <v>73</v>
      </c>
      <c r="M8" s="400" t="s">
        <v>74</v>
      </c>
      <c r="N8" s="321"/>
      <c r="O8" s="321"/>
      <c r="P8" s="321"/>
      <c r="Q8" s="321"/>
      <c r="R8" s="321"/>
      <c r="S8" s="321"/>
      <c r="T8" s="321"/>
    </row>
    <row r="9" spans="1:21">
      <c r="A9" s="15"/>
      <c r="B9" s="400"/>
      <c r="C9" s="400"/>
      <c r="D9" s="400"/>
      <c r="E9" s="400"/>
      <c r="F9" s="400"/>
      <c r="G9" s="400"/>
      <c r="H9" s="400"/>
      <c r="I9" s="400"/>
      <c r="J9" s="400"/>
      <c r="K9" s="400"/>
      <c r="L9" s="400"/>
      <c r="M9" s="400"/>
      <c r="N9" s="321"/>
      <c r="O9" s="321"/>
      <c r="P9" s="321"/>
      <c r="Q9" s="321"/>
      <c r="R9" s="321"/>
      <c r="S9" s="321"/>
      <c r="T9" s="321"/>
    </row>
    <row r="10" spans="1:21">
      <c r="A10" s="16" t="s">
        <v>341</v>
      </c>
      <c r="B10" s="44">
        <v>89</v>
      </c>
      <c r="C10" s="44">
        <v>34</v>
      </c>
      <c r="D10" s="44">
        <v>10</v>
      </c>
      <c r="E10" s="44">
        <v>4</v>
      </c>
      <c r="F10" s="44">
        <v>155</v>
      </c>
      <c r="G10" s="44">
        <v>35</v>
      </c>
      <c r="H10" s="44">
        <v>83</v>
      </c>
      <c r="I10" s="44">
        <v>31</v>
      </c>
      <c r="J10" s="44">
        <v>0</v>
      </c>
      <c r="K10" s="44">
        <v>4</v>
      </c>
      <c r="L10" s="44">
        <v>19</v>
      </c>
      <c r="M10" s="44">
        <v>12</v>
      </c>
      <c r="N10" s="321"/>
      <c r="O10" s="321"/>
      <c r="P10" s="321"/>
      <c r="Q10" s="321"/>
      <c r="R10" s="321"/>
      <c r="S10" s="321"/>
      <c r="T10" s="321"/>
    </row>
    <row r="11" spans="1:21">
      <c r="A11" s="24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321"/>
      <c r="O11" s="321"/>
      <c r="P11" s="321"/>
      <c r="Q11" s="321"/>
      <c r="R11" s="321"/>
      <c r="S11" s="321"/>
      <c r="T11" s="321"/>
    </row>
    <row r="12" spans="1:21">
      <c r="A12" s="10" t="s">
        <v>345</v>
      </c>
      <c r="B12" s="46">
        <v>49</v>
      </c>
      <c r="C12" s="46">
        <v>0</v>
      </c>
      <c r="D12" s="46">
        <v>0</v>
      </c>
      <c r="E12" s="46">
        <v>0</v>
      </c>
      <c r="F12" s="46">
        <v>87</v>
      </c>
      <c r="G12" s="46">
        <v>16</v>
      </c>
      <c r="H12" s="46">
        <v>0</v>
      </c>
      <c r="I12" s="46">
        <v>0</v>
      </c>
      <c r="J12" s="46">
        <v>0</v>
      </c>
      <c r="K12" s="46">
        <v>0</v>
      </c>
      <c r="L12" s="46">
        <v>13</v>
      </c>
      <c r="M12" s="46">
        <v>2</v>
      </c>
      <c r="N12" s="321"/>
      <c r="O12" s="321"/>
      <c r="P12" s="321"/>
      <c r="Q12" s="321"/>
      <c r="R12" s="321"/>
      <c r="S12" s="321"/>
      <c r="T12" s="321"/>
    </row>
    <row r="13" spans="1:21">
      <c r="A13" s="14" t="s">
        <v>167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>
        <v>13</v>
      </c>
      <c r="M13" s="21">
        <v>2</v>
      </c>
      <c r="N13" s="321"/>
      <c r="O13" s="321"/>
      <c r="P13" s="321"/>
      <c r="Q13" s="321"/>
      <c r="R13" s="321"/>
      <c r="S13" s="321"/>
      <c r="T13" s="321"/>
    </row>
    <row r="14" spans="1:21">
      <c r="A14" s="14" t="s">
        <v>371</v>
      </c>
      <c r="B14" s="21"/>
      <c r="C14" s="21"/>
      <c r="D14" s="21"/>
      <c r="E14" s="21"/>
      <c r="F14" s="21">
        <v>37</v>
      </c>
      <c r="G14" s="21">
        <v>5</v>
      </c>
      <c r="H14" s="21"/>
      <c r="I14" s="21"/>
      <c r="J14" s="21"/>
      <c r="K14" s="21"/>
      <c r="L14" s="21"/>
      <c r="M14" s="21"/>
      <c r="N14" s="321"/>
      <c r="O14" s="321"/>
      <c r="P14" s="321"/>
      <c r="Q14" s="321"/>
      <c r="R14" s="321"/>
      <c r="S14" s="321"/>
      <c r="T14" s="321"/>
    </row>
    <row r="15" spans="1:21">
      <c r="A15" s="14" t="s">
        <v>168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321"/>
      <c r="O15" s="321"/>
      <c r="P15" s="321"/>
      <c r="Q15" s="321"/>
      <c r="R15" s="321"/>
      <c r="S15" s="321"/>
      <c r="T15" s="321"/>
    </row>
    <row r="16" spans="1:21">
      <c r="A16" s="14" t="s">
        <v>169</v>
      </c>
      <c r="B16" s="21">
        <v>49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321"/>
      <c r="O16" s="321"/>
      <c r="P16" s="321"/>
      <c r="Q16" s="321"/>
      <c r="R16" s="321"/>
      <c r="S16" s="321"/>
      <c r="T16" s="321"/>
    </row>
    <row r="17" spans="1:20">
      <c r="A17" s="14" t="s">
        <v>372</v>
      </c>
      <c r="B17" s="21"/>
      <c r="C17" s="21"/>
      <c r="D17" s="21"/>
      <c r="E17" s="21"/>
      <c r="F17" s="21">
        <v>50</v>
      </c>
      <c r="G17" s="21">
        <v>11</v>
      </c>
      <c r="H17" s="21"/>
      <c r="I17" s="21"/>
      <c r="J17" s="21"/>
      <c r="K17" s="21"/>
      <c r="L17" s="21"/>
      <c r="M17" s="21"/>
      <c r="N17" s="321"/>
      <c r="O17" s="321"/>
      <c r="P17" s="321"/>
      <c r="Q17" s="321"/>
      <c r="R17" s="321"/>
      <c r="S17" s="321"/>
      <c r="T17" s="321"/>
    </row>
    <row r="18" spans="1:20">
      <c r="A18" s="14" t="s">
        <v>170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321"/>
      <c r="O18" s="321"/>
      <c r="P18" s="321"/>
      <c r="Q18" s="321"/>
      <c r="R18" s="321"/>
      <c r="S18" s="321"/>
      <c r="T18" s="321"/>
    </row>
    <row r="19" spans="1:20">
      <c r="A19" s="14" t="s">
        <v>609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321"/>
      <c r="O19" s="321"/>
      <c r="P19" s="321"/>
      <c r="Q19" s="321"/>
      <c r="R19" s="321"/>
      <c r="S19" s="321"/>
      <c r="T19" s="321"/>
    </row>
    <row r="20" spans="1:20">
      <c r="A20" s="10" t="s">
        <v>115</v>
      </c>
      <c r="B20" s="46">
        <v>0</v>
      </c>
      <c r="C20" s="46">
        <v>0</v>
      </c>
      <c r="D20" s="46">
        <v>0</v>
      </c>
      <c r="E20" s="46">
        <v>0</v>
      </c>
      <c r="F20" s="46">
        <v>0</v>
      </c>
      <c r="G20" s="46">
        <v>0</v>
      </c>
      <c r="H20" s="46">
        <v>0</v>
      </c>
      <c r="I20" s="46">
        <v>0</v>
      </c>
      <c r="J20" s="46">
        <v>0</v>
      </c>
      <c r="K20" s="46">
        <v>4</v>
      </c>
      <c r="L20" s="46">
        <v>0</v>
      </c>
      <c r="M20" s="46">
        <v>0</v>
      </c>
      <c r="N20" s="321"/>
      <c r="O20" s="321"/>
      <c r="P20" s="321"/>
      <c r="Q20" s="321"/>
      <c r="R20" s="321"/>
      <c r="S20" s="321"/>
      <c r="T20" s="321"/>
    </row>
    <row r="21" spans="1:20">
      <c r="A21" s="14" t="s">
        <v>647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321"/>
      <c r="O21" s="321"/>
      <c r="P21" s="321"/>
      <c r="Q21" s="321"/>
      <c r="R21" s="321"/>
      <c r="S21" s="321"/>
      <c r="T21" s="321"/>
    </row>
    <row r="22" spans="1:20">
      <c r="A22" s="14" t="s">
        <v>394</v>
      </c>
      <c r="B22" s="21"/>
      <c r="C22" s="21"/>
      <c r="D22" s="21"/>
      <c r="E22" s="21"/>
      <c r="F22" s="21"/>
      <c r="G22" s="21"/>
      <c r="H22" s="21"/>
      <c r="I22" s="21"/>
      <c r="J22" s="58">
        <v>0</v>
      </c>
      <c r="K22" s="21">
        <v>4</v>
      </c>
      <c r="L22" s="21"/>
      <c r="M22" s="21"/>
      <c r="N22" s="321"/>
      <c r="O22" s="321"/>
      <c r="P22" s="321"/>
      <c r="Q22" s="321"/>
      <c r="R22" s="321"/>
      <c r="S22" s="321"/>
      <c r="T22" s="321"/>
    </row>
    <row r="23" spans="1:20">
      <c r="A23" s="10" t="s">
        <v>116</v>
      </c>
      <c r="B23" s="46">
        <v>20</v>
      </c>
      <c r="C23" s="46">
        <v>5</v>
      </c>
      <c r="D23" s="46">
        <v>10</v>
      </c>
      <c r="E23" s="46">
        <v>4</v>
      </c>
      <c r="F23" s="46">
        <v>0</v>
      </c>
      <c r="G23" s="46">
        <v>0</v>
      </c>
      <c r="H23" s="46">
        <v>32</v>
      </c>
      <c r="I23" s="46">
        <v>18</v>
      </c>
      <c r="J23" s="46">
        <v>0</v>
      </c>
      <c r="K23" s="46">
        <v>0</v>
      </c>
      <c r="L23" s="46">
        <v>6</v>
      </c>
      <c r="M23" s="46">
        <v>4</v>
      </c>
      <c r="N23" s="321"/>
      <c r="O23" s="321"/>
      <c r="P23" s="321"/>
      <c r="Q23" s="321"/>
      <c r="R23" s="321"/>
      <c r="S23" s="321"/>
      <c r="T23" s="321"/>
    </row>
    <row r="24" spans="1:20">
      <c r="A24" s="14" t="s">
        <v>374</v>
      </c>
      <c r="B24" s="21">
        <v>20</v>
      </c>
      <c r="C24" s="21">
        <v>5</v>
      </c>
      <c r="D24" s="21">
        <v>10</v>
      </c>
      <c r="E24" s="21">
        <v>4</v>
      </c>
      <c r="F24" s="21"/>
      <c r="G24" s="21"/>
      <c r="H24" s="21"/>
      <c r="I24" s="21"/>
      <c r="J24" s="21"/>
      <c r="K24" s="21"/>
      <c r="L24" s="21">
        <v>6</v>
      </c>
      <c r="M24" s="21">
        <v>2</v>
      </c>
      <c r="N24" s="321"/>
      <c r="O24" s="321"/>
      <c r="P24" s="321"/>
      <c r="Q24" s="321"/>
      <c r="R24" s="321"/>
      <c r="S24" s="321"/>
      <c r="T24" s="321"/>
    </row>
    <row r="25" spans="1:20">
      <c r="A25" s="14" t="s">
        <v>375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321"/>
      <c r="O25" s="321"/>
      <c r="P25" s="321"/>
      <c r="Q25" s="321"/>
      <c r="R25" s="321"/>
      <c r="S25" s="321"/>
      <c r="T25" s="321"/>
    </row>
    <row r="26" spans="1:20">
      <c r="A26" s="14" t="s">
        <v>373</v>
      </c>
      <c r="B26" s="21"/>
      <c r="C26" s="21"/>
      <c r="D26" s="21"/>
      <c r="E26" s="21"/>
      <c r="F26" s="21"/>
      <c r="G26" s="21"/>
      <c r="H26" s="21">
        <v>17</v>
      </c>
      <c r="I26" s="21">
        <v>12</v>
      </c>
      <c r="J26" s="21"/>
      <c r="K26" s="21"/>
      <c r="L26" s="21"/>
      <c r="M26" s="21"/>
      <c r="N26" s="321"/>
      <c r="O26" s="321"/>
      <c r="P26" s="321"/>
      <c r="Q26" s="321"/>
      <c r="R26" s="321"/>
      <c r="S26" s="321"/>
      <c r="T26" s="321"/>
    </row>
    <row r="27" spans="1:20">
      <c r="A27" s="14" t="s">
        <v>172</v>
      </c>
      <c r="B27" s="21"/>
      <c r="C27" s="21"/>
      <c r="D27" s="21"/>
      <c r="E27" s="21"/>
      <c r="F27" s="21"/>
      <c r="G27" s="21"/>
      <c r="H27" s="21">
        <v>15</v>
      </c>
      <c r="I27" s="21">
        <v>6</v>
      </c>
      <c r="J27" s="21"/>
      <c r="K27" s="21"/>
      <c r="L27" s="21"/>
      <c r="M27" s="21">
        <v>2</v>
      </c>
      <c r="N27" s="321"/>
      <c r="O27" s="321"/>
      <c r="P27" s="321"/>
      <c r="Q27" s="321"/>
      <c r="R27" s="321"/>
      <c r="S27" s="321"/>
      <c r="T27" s="321"/>
    </row>
    <row r="28" spans="1:20">
      <c r="A28" s="10" t="s">
        <v>117</v>
      </c>
      <c r="B28" s="46">
        <v>0</v>
      </c>
      <c r="C28" s="46">
        <v>0</v>
      </c>
      <c r="D28" s="46">
        <v>0</v>
      </c>
      <c r="E28" s="46">
        <v>0</v>
      </c>
      <c r="F28" s="46">
        <v>44</v>
      </c>
      <c r="G28" s="46">
        <v>14</v>
      </c>
      <c r="H28" s="46">
        <v>0</v>
      </c>
      <c r="I28" s="46">
        <v>0</v>
      </c>
      <c r="J28" s="46">
        <v>0</v>
      </c>
      <c r="K28" s="46">
        <v>0</v>
      </c>
      <c r="L28" s="46">
        <v>0</v>
      </c>
      <c r="M28" s="46">
        <v>0</v>
      </c>
      <c r="N28" s="321"/>
      <c r="O28" s="321"/>
      <c r="P28" s="321"/>
      <c r="Q28" s="321"/>
      <c r="R28" s="321"/>
      <c r="S28" s="321"/>
      <c r="T28" s="321"/>
    </row>
    <row r="29" spans="1:20">
      <c r="A29" s="14" t="s">
        <v>376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321"/>
      <c r="O29" s="321"/>
      <c r="P29" s="321"/>
      <c r="Q29" s="321"/>
      <c r="R29" s="321"/>
      <c r="S29" s="321"/>
      <c r="T29" s="321"/>
    </row>
    <row r="30" spans="1:20">
      <c r="A30" s="14" t="s">
        <v>408</v>
      </c>
      <c r="B30" s="21"/>
      <c r="C30" s="21"/>
      <c r="D30" s="21"/>
      <c r="E30" s="21"/>
      <c r="F30" s="21">
        <v>44</v>
      </c>
      <c r="G30" s="21">
        <v>14</v>
      </c>
      <c r="H30" s="21"/>
      <c r="I30" s="21"/>
      <c r="J30" s="21"/>
      <c r="K30" s="21"/>
      <c r="L30" s="21"/>
      <c r="M30" s="21"/>
      <c r="N30" s="321"/>
      <c r="O30" s="321"/>
      <c r="P30" s="321"/>
      <c r="Q30" s="321"/>
      <c r="R30" s="321"/>
      <c r="S30" s="321"/>
      <c r="T30" s="321"/>
    </row>
    <row r="31" spans="1:20">
      <c r="A31" s="10" t="s">
        <v>118</v>
      </c>
      <c r="B31" s="46">
        <v>0</v>
      </c>
      <c r="C31" s="46">
        <v>0</v>
      </c>
      <c r="D31" s="46">
        <v>0</v>
      </c>
      <c r="E31" s="46">
        <v>0</v>
      </c>
      <c r="F31" s="46">
        <v>0</v>
      </c>
      <c r="G31" s="46">
        <v>0</v>
      </c>
      <c r="H31" s="46">
        <v>0</v>
      </c>
      <c r="I31" s="46">
        <v>0</v>
      </c>
      <c r="J31" s="46">
        <v>0</v>
      </c>
      <c r="K31" s="46">
        <v>0</v>
      </c>
      <c r="L31" s="46">
        <v>0</v>
      </c>
      <c r="M31" s="46">
        <v>0</v>
      </c>
      <c r="N31" s="321"/>
      <c r="O31" s="321"/>
      <c r="P31" s="321"/>
      <c r="Q31" s="321"/>
      <c r="R31" s="321"/>
      <c r="S31" s="321"/>
      <c r="T31" s="321"/>
    </row>
    <row r="32" spans="1:20">
      <c r="A32" s="14" t="s">
        <v>378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321"/>
      <c r="O32" s="321"/>
      <c r="P32" s="321"/>
      <c r="Q32" s="321"/>
      <c r="R32" s="321"/>
      <c r="S32" s="321"/>
      <c r="T32" s="321"/>
    </row>
    <row r="33" spans="1:20">
      <c r="A33" s="10" t="s">
        <v>119</v>
      </c>
      <c r="B33" s="46">
        <v>0</v>
      </c>
      <c r="C33" s="46">
        <v>0</v>
      </c>
      <c r="D33" s="46">
        <v>0</v>
      </c>
      <c r="E33" s="46">
        <v>0</v>
      </c>
      <c r="F33" s="46">
        <v>0</v>
      </c>
      <c r="G33" s="46">
        <v>0</v>
      </c>
      <c r="H33" s="46">
        <v>0</v>
      </c>
      <c r="I33" s="46">
        <v>0</v>
      </c>
      <c r="J33" s="46">
        <v>0</v>
      </c>
      <c r="K33" s="46">
        <v>0</v>
      </c>
      <c r="L33" s="46">
        <v>0</v>
      </c>
      <c r="M33" s="46">
        <v>0</v>
      </c>
      <c r="N33" s="321"/>
      <c r="O33" s="321"/>
      <c r="P33" s="321"/>
      <c r="Q33" s="321"/>
      <c r="R33" s="321"/>
      <c r="S33" s="321"/>
      <c r="T33" s="321"/>
    </row>
    <row r="34" spans="1:20">
      <c r="A34" s="14" t="s">
        <v>379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321"/>
      <c r="O34" s="321"/>
      <c r="P34" s="321"/>
      <c r="Q34" s="321"/>
      <c r="R34" s="321"/>
      <c r="S34" s="321"/>
      <c r="T34" s="321"/>
    </row>
    <row r="35" spans="1:20">
      <c r="A35" s="10" t="s">
        <v>120</v>
      </c>
      <c r="B35" s="46">
        <v>0</v>
      </c>
      <c r="C35" s="46">
        <v>0</v>
      </c>
      <c r="D35" s="46">
        <v>0</v>
      </c>
      <c r="E35" s="46">
        <v>0</v>
      </c>
      <c r="F35" s="46">
        <v>0</v>
      </c>
      <c r="G35" s="46">
        <v>0</v>
      </c>
      <c r="H35" s="46">
        <v>0</v>
      </c>
      <c r="I35" s="46">
        <v>0</v>
      </c>
      <c r="J35" s="46">
        <v>0</v>
      </c>
      <c r="K35" s="46">
        <v>0</v>
      </c>
      <c r="L35" s="46">
        <v>0</v>
      </c>
      <c r="M35" s="46">
        <v>0</v>
      </c>
      <c r="N35" s="321"/>
      <c r="O35" s="321"/>
      <c r="P35" s="321"/>
      <c r="Q35" s="321"/>
      <c r="R35" s="321"/>
      <c r="S35" s="321"/>
      <c r="T35" s="321"/>
    </row>
    <row r="36" spans="1:20">
      <c r="A36" s="14" t="s">
        <v>380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321"/>
      <c r="O36" s="321"/>
      <c r="P36" s="321"/>
      <c r="Q36" s="321"/>
      <c r="R36" s="321"/>
      <c r="S36" s="321"/>
      <c r="T36" s="321"/>
    </row>
    <row r="37" spans="1:20">
      <c r="A37" s="10" t="s">
        <v>121</v>
      </c>
      <c r="B37" s="46">
        <v>20</v>
      </c>
      <c r="C37" s="46">
        <v>29</v>
      </c>
      <c r="D37" s="46"/>
      <c r="E37" s="46"/>
      <c r="F37" s="46">
        <v>10</v>
      </c>
      <c r="G37" s="46">
        <v>2</v>
      </c>
      <c r="H37" s="46">
        <v>14</v>
      </c>
      <c r="I37" s="46">
        <v>6</v>
      </c>
      <c r="J37" s="46"/>
      <c r="K37" s="46"/>
      <c r="L37" s="46"/>
      <c r="M37" s="46"/>
      <c r="N37" s="321"/>
      <c r="O37" s="321"/>
      <c r="P37" s="321"/>
      <c r="Q37" s="321"/>
      <c r="R37" s="321"/>
      <c r="S37" s="321"/>
      <c r="T37" s="321"/>
    </row>
    <row r="38" spans="1:20">
      <c r="A38" s="14" t="s">
        <v>381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321"/>
      <c r="O38" s="321"/>
      <c r="P38" s="321"/>
      <c r="Q38" s="321"/>
      <c r="R38" s="321"/>
      <c r="S38" s="321"/>
      <c r="T38" s="321"/>
    </row>
    <row r="39" spans="1:20">
      <c r="A39" s="104" t="s">
        <v>382</v>
      </c>
      <c r="B39" s="203">
        <v>20</v>
      </c>
      <c r="C39" s="203">
        <v>29</v>
      </c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321"/>
      <c r="O39" s="321"/>
      <c r="P39" s="321"/>
      <c r="Q39" s="321"/>
      <c r="R39" s="321"/>
      <c r="S39" s="321"/>
      <c r="T39" s="321"/>
    </row>
    <row r="40" spans="1:20">
      <c r="A40" s="14" t="s">
        <v>383</v>
      </c>
      <c r="B40" s="21"/>
      <c r="C40" s="21"/>
      <c r="D40" s="21"/>
      <c r="E40" s="21"/>
      <c r="F40" s="21">
        <v>10</v>
      </c>
      <c r="G40" s="21">
        <v>2</v>
      </c>
      <c r="H40" s="21"/>
      <c r="I40" s="21"/>
      <c r="J40" s="21"/>
      <c r="K40" s="21"/>
      <c r="L40" s="21"/>
      <c r="M40" s="21"/>
      <c r="N40" s="321"/>
      <c r="O40" s="321"/>
      <c r="P40" s="321"/>
      <c r="Q40" s="321"/>
      <c r="R40" s="321"/>
      <c r="S40" s="321"/>
      <c r="T40" s="321"/>
    </row>
    <row r="41" spans="1:20">
      <c r="A41" s="14" t="s">
        <v>384</v>
      </c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321"/>
      <c r="O41" s="321"/>
      <c r="P41" s="321"/>
      <c r="Q41" s="321"/>
      <c r="R41" s="321"/>
      <c r="S41" s="321"/>
      <c r="T41" s="321"/>
    </row>
    <row r="42" spans="1:20">
      <c r="A42" s="14" t="s">
        <v>385</v>
      </c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321"/>
      <c r="O42" s="321"/>
      <c r="P42" s="321"/>
      <c r="Q42" s="321"/>
      <c r="R42" s="321"/>
      <c r="S42" s="321"/>
      <c r="T42" s="321"/>
    </row>
    <row r="43" spans="1:20">
      <c r="A43" s="14" t="s">
        <v>174</v>
      </c>
      <c r="B43" s="21"/>
      <c r="C43" s="21"/>
      <c r="D43" s="21"/>
      <c r="E43" s="21"/>
      <c r="F43" s="21"/>
      <c r="G43" s="21"/>
      <c r="H43" s="21">
        <v>14</v>
      </c>
      <c r="I43" s="21">
        <v>6</v>
      </c>
      <c r="J43" s="21"/>
      <c r="K43" s="21"/>
      <c r="L43" s="21"/>
      <c r="M43" s="21"/>
      <c r="N43" s="321"/>
      <c r="O43" s="321"/>
      <c r="P43" s="321"/>
      <c r="Q43" s="321"/>
      <c r="R43" s="321"/>
      <c r="S43" s="321"/>
      <c r="T43" s="321"/>
    </row>
    <row r="44" spans="1:20">
      <c r="A44" s="392" t="s">
        <v>175</v>
      </c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21"/>
      <c r="O44" s="321"/>
      <c r="P44" s="321"/>
      <c r="Q44" s="321"/>
      <c r="R44" s="321"/>
      <c r="S44" s="321"/>
      <c r="T44" s="321"/>
    </row>
    <row r="45" spans="1:20">
      <c r="A45" s="392" t="s">
        <v>679</v>
      </c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21"/>
      <c r="O45" s="321"/>
      <c r="P45" s="321"/>
      <c r="Q45" s="321"/>
      <c r="R45" s="321"/>
      <c r="S45" s="321"/>
      <c r="T45" s="321"/>
    </row>
    <row r="46" spans="1:20">
      <c r="A46" s="10" t="s">
        <v>122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5">
        <v>0</v>
      </c>
      <c r="I46" s="45">
        <v>0</v>
      </c>
      <c r="J46" s="45">
        <v>0</v>
      </c>
      <c r="K46" s="45">
        <v>0</v>
      </c>
      <c r="L46" s="45">
        <v>0</v>
      </c>
      <c r="M46" s="45">
        <v>0</v>
      </c>
      <c r="N46" s="321"/>
      <c r="O46" s="321"/>
      <c r="P46" s="321"/>
      <c r="Q46" s="321"/>
      <c r="R46" s="321"/>
      <c r="S46" s="321"/>
      <c r="T46" s="321"/>
    </row>
    <row r="47" spans="1:20">
      <c r="A47" s="14" t="s">
        <v>386</v>
      </c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321"/>
      <c r="O47" s="321"/>
      <c r="P47" s="321"/>
      <c r="Q47" s="321"/>
      <c r="R47" s="321"/>
      <c r="S47" s="321"/>
      <c r="T47" s="321"/>
    </row>
    <row r="48" spans="1:20">
      <c r="A48" s="10" t="s">
        <v>123</v>
      </c>
      <c r="B48" s="46">
        <v>0</v>
      </c>
      <c r="C48" s="46">
        <v>0</v>
      </c>
      <c r="D48" s="46">
        <v>0</v>
      </c>
      <c r="E48" s="46">
        <v>0</v>
      </c>
      <c r="F48" s="46">
        <v>0</v>
      </c>
      <c r="G48" s="46">
        <v>0</v>
      </c>
      <c r="H48" s="46">
        <v>0</v>
      </c>
      <c r="I48" s="46">
        <v>0</v>
      </c>
      <c r="J48" s="46">
        <v>0</v>
      </c>
      <c r="K48" s="46">
        <v>0</v>
      </c>
      <c r="L48" s="46">
        <v>0</v>
      </c>
      <c r="M48" s="46">
        <v>0</v>
      </c>
      <c r="N48" s="321"/>
      <c r="O48" s="321"/>
      <c r="P48" s="321"/>
      <c r="Q48" s="321"/>
      <c r="R48" s="321"/>
      <c r="S48" s="321"/>
      <c r="T48" s="321"/>
    </row>
    <row r="49" spans="1:20">
      <c r="A49" s="14" t="s">
        <v>387</v>
      </c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321"/>
      <c r="O49" s="321"/>
      <c r="P49" s="321"/>
      <c r="Q49" s="321"/>
      <c r="R49" s="321"/>
      <c r="S49" s="321"/>
      <c r="T49" s="321"/>
    </row>
    <row r="50" spans="1:20">
      <c r="A50" s="10" t="s">
        <v>124</v>
      </c>
      <c r="B50" s="46">
        <v>0</v>
      </c>
      <c r="C50" s="46">
        <v>0</v>
      </c>
      <c r="D50" s="46">
        <v>0</v>
      </c>
      <c r="E50" s="46">
        <v>0</v>
      </c>
      <c r="F50" s="46">
        <v>14</v>
      </c>
      <c r="G50" s="46">
        <v>3</v>
      </c>
      <c r="H50" s="46">
        <v>37</v>
      </c>
      <c r="I50" s="46">
        <v>7</v>
      </c>
      <c r="J50" s="46">
        <v>0</v>
      </c>
      <c r="K50" s="46">
        <v>0</v>
      </c>
      <c r="L50" s="46">
        <v>0</v>
      </c>
      <c r="M50" s="46">
        <v>6</v>
      </c>
      <c r="N50" s="321"/>
      <c r="O50" s="321"/>
      <c r="P50" s="321"/>
      <c r="Q50" s="321"/>
      <c r="R50" s="321"/>
      <c r="S50" s="321"/>
      <c r="T50" s="321"/>
    </row>
    <row r="51" spans="1:20">
      <c r="A51" s="14" t="s">
        <v>388</v>
      </c>
      <c r="B51" s="21"/>
      <c r="C51" s="21"/>
      <c r="D51" s="21"/>
      <c r="E51" s="21"/>
      <c r="F51" s="21"/>
      <c r="G51" s="21"/>
      <c r="H51" s="21">
        <v>37</v>
      </c>
      <c r="I51" s="21">
        <v>7</v>
      </c>
      <c r="J51" s="21"/>
      <c r="K51" s="21"/>
      <c r="L51" s="21"/>
      <c r="M51" s="21">
        <v>6</v>
      </c>
      <c r="N51" s="321"/>
      <c r="O51" s="321"/>
      <c r="P51" s="321"/>
      <c r="Q51" s="321"/>
      <c r="R51" s="321"/>
      <c r="S51" s="321"/>
      <c r="T51" s="321"/>
    </row>
    <row r="52" spans="1:20">
      <c r="A52" s="14" t="s">
        <v>389</v>
      </c>
      <c r="B52" s="21"/>
      <c r="C52" s="21"/>
      <c r="D52" s="21"/>
      <c r="E52" s="21"/>
      <c r="F52" s="21">
        <v>14</v>
      </c>
      <c r="G52" s="21">
        <v>3</v>
      </c>
      <c r="H52" s="21"/>
      <c r="I52" s="21"/>
      <c r="J52" s="21"/>
      <c r="K52" s="21"/>
      <c r="L52" s="21"/>
      <c r="M52" s="21"/>
      <c r="N52" s="321"/>
      <c r="O52" s="321"/>
      <c r="P52" s="321"/>
      <c r="Q52" s="321"/>
      <c r="R52" s="321"/>
      <c r="S52" s="321"/>
      <c r="T52" s="321"/>
    </row>
    <row r="53" spans="1:20">
      <c r="A53" s="10" t="s">
        <v>125</v>
      </c>
      <c r="B53" s="46">
        <v>0</v>
      </c>
      <c r="C53" s="46">
        <v>0</v>
      </c>
      <c r="D53" s="46">
        <v>0</v>
      </c>
      <c r="E53" s="46">
        <v>0</v>
      </c>
      <c r="F53" s="46">
        <v>0</v>
      </c>
      <c r="G53" s="46">
        <v>0</v>
      </c>
      <c r="H53" s="46">
        <v>0</v>
      </c>
      <c r="I53" s="46">
        <v>0</v>
      </c>
      <c r="J53" s="46">
        <v>0</v>
      </c>
      <c r="K53" s="46">
        <v>0</v>
      </c>
      <c r="L53" s="46">
        <v>0</v>
      </c>
      <c r="M53" s="46">
        <v>0</v>
      </c>
      <c r="N53" s="321"/>
      <c r="O53" s="321"/>
      <c r="P53" s="321"/>
      <c r="Q53" s="321"/>
      <c r="R53" s="321"/>
      <c r="S53" s="321"/>
      <c r="T53" s="321"/>
    </row>
    <row r="54" spans="1:20">
      <c r="A54" s="14" t="s">
        <v>390</v>
      </c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321"/>
      <c r="O54" s="321"/>
      <c r="P54" s="321"/>
      <c r="Q54" s="321"/>
      <c r="R54" s="321"/>
      <c r="S54" s="321"/>
      <c r="T54" s="321"/>
    </row>
    <row r="55" spans="1:20">
      <c r="A55" s="10" t="s">
        <v>176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321"/>
      <c r="O55" s="321"/>
      <c r="P55" s="321"/>
      <c r="Q55" s="321"/>
      <c r="R55" s="321"/>
      <c r="S55" s="321"/>
      <c r="T55" s="321"/>
    </row>
    <row r="56" spans="1:20">
      <c r="A56" s="14" t="s">
        <v>391</v>
      </c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321"/>
      <c r="O56" s="321"/>
      <c r="P56" s="321"/>
      <c r="Q56" s="321"/>
      <c r="R56" s="321"/>
      <c r="S56" s="321"/>
      <c r="T56" s="321"/>
    </row>
    <row r="57" spans="1:20">
      <c r="A57" s="10" t="s">
        <v>126</v>
      </c>
      <c r="B57" s="46">
        <v>0</v>
      </c>
      <c r="C57" s="46">
        <v>0</v>
      </c>
      <c r="D57" s="46">
        <v>0</v>
      </c>
      <c r="E57" s="46">
        <v>0</v>
      </c>
      <c r="F57" s="46">
        <v>0</v>
      </c>
      <c r="G57" s="46">
        <v>0</v>
      </c>
      <c r="H57" s="46">
        <v>0</v>
      </c>
      <c r="I57" s="46">
        <v>0</v>
      </c>
      <c r="J57" s="46">
        <v>0</v>
      </c>
      <c r="K57" s="46">
        <v>0</v>
      </c>
      <c r="L57" s="46">
        <v>0</v>
      </c>
      <c r="M57" s="46">
        <v>0</v>
      </c>
      <c r="N57" s="321"/>
      <c r="O57" s="321"/>
      <c r="P57" s="321"/>
      <c r="Q57" s="321"/>
      <c r="R57" s="321"/>
      <c r="S57" s="321"/>
      <c r="T57" s="321"/>
    </row>
    <row r="58" spans="1:20">
      <c r="A58" s="14" t="s">
        <v>392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321"/>
      <c r="O58" s="321"/>
      <c r="P58" s="321"/>
      <c r="Q58" s="321"/>
      <c r="R58" s="321"/>
      <c r="S58" s="321"/>
      <c r="T58" s="321"/>
    </row>
    <row r="59" spans="1:20">
      <c r="A59" s="10" t="s">
        <v>127</v>
      </c>
      <c r="B59" s="46">
        <v>0</v>
      </c>
      <c r="C59" s="46">
        <v>0</v>
      </c>
      <c r="D59" s="46">
        <v>0</v>
      </c>
      <c r="E59" s="46">
        <v>0</v>
      </c>
      <c r="F59" s="46">
        <v>0</v>
      </c>
      <c r="G59" s="46">
        <v>0</v>
      </c>
      <c r="H59" s="46">
        <v>0</v>
      </c>
      <c r="I59" s="46">
        <v>0</v>
      </c>
      <c r="J59" s="46">
        <v>0</v>
      </c>
      <c r="K59" s="46">
        <v>0</v>
      </c>
      <c r="L59" s="46">
        <v>0</v>
      </c>
      <c r="M59" s="46">
        <v>0</v>
      </c>
      <c r="N59" s="321"/>
      <c r="O59" s="321"/>
      <c r="P59" s="321"/>
      <c r="Q59" s="321"/>
      <c r="R59" s="321"/>
      <c r="S59" s="321"/>
      <c r="T59" s="321"/>
    </row>
    <row r="60" spans="1:20">
      <c r="A60" s="22" t="s">
        <v>393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321"/>
      <c r="O60" s="321"/>
      <c r="P60" s="321"/>
      <c r="Q60" s="321"/>
      <c r="R60" s="321"/>
      <c r="S60" s="321"/>
      <c r="T60" s="321"/>
    </row>
    <row r="62" spans="1:20"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</row>
  </sheetData>
  <mergeCells count="15">
    <mergeCell ref="B1:M1"/>
    <mergeCell ref="A3:M3"/>
    <mergeCell ref="A6:M6"/>
    <mergeCell ref="F7:G7"/>
    <mergeCell ref="H4:I4"/>
    <mergeCell ref="J4:K4"/>
    <mergeCell ref="L4:M4"/>
    <mergeCell ref="H7:I7"/>
    <mergeCell ref="J7:K7"/>
    <mergeCell ref="L7:M7"/>
    <mergeCell ref="F4:G4"/>
    <mergeCell ref="B7:C7"/>
    <mergeCell ref="D7:E7"/>
    <mergeCell ref="B4:C4"/>
    <mergeCell ref="D4:E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theme="7" tint="-0.249977111117893"/>
  </sheetPr>
  <dimension ref="A1:XFD60"/>
  <sheetViews>
    <sheetView zoomScale="110" zoomScaleNormal="110" workbookViewId="0">
      <pane ySplit="10" topLeftCell="A11" activePane="bottomLeft" state="frozen"/>
      <selection pane="bottomLeft" activeCell="A11" sqref="A11"/>
    </sheetView>
  </sheetViews>
  <sheetFormatPr defaultRowHeight="15"/>
  <cols>
    <col min="1" max="1" width="26.42578125" style="27" customWidth="1"/>
    <col min="2" max="17" width="9.140625" style="27"/>
  </cols>
  <sheetData>
    <row r="1" spans="1:17" ht="38.25" customHeight="1">
      <c r="A1" s="10" t="s">
        <v>652</v>
      </c>
      <c r="B1" s="447" t="s">
        <v>662</v>
      </c>
      <c r="C1" s="447"/>
      <c r="D1" s="447"/>
      <c r="E1" s="447"/>
      <c r="F1" s="447"/>
      <c r="G1" s="447"/>
      <c r="H1" s="447"/>
      <c r="I1" s="447"/>
      <c r="J1" s="447"/>
      <c r="K1" s="447"/>
      <c r="L1" s="399"/>
      <c r="M1" s="399"/>
      <c r="N1" s="399"/>
      <c r="O1" s="399"/>
      <c r="P1" s="399"/>
      <c r="Q1" s="399"/>
    </row>
    <row r="2" spans="1:17">
      <c r="A2" s="24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</row>
    <row r="3" spans="1:17">
      <c r="A3" s="16" t="s">
        <v>55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24"/>
      <c r="M3" s="24"/>
      <c r="N3" s="24"/>
      <c r="O3" s="24"/>
      <c r="P3" s="24"/>
      <c r="Q3" s="24"/>
    </row>
    <row r="4" spans="1:17" ht="29.25" customHeight="1">
      <c r="A4" s="10" t="s">
        <v>0</v>
      </c>
      <c r="B4" s="473" t="s">
        <v>150</v>
      </c>
      <c r="C4" s="473"/>
      <c r="D4" s="460" t="s">
        <v>34</v>
      </c>
      <c r="E4" s="460"/>
      <c r="F4" s="460" t="s">
        <v>22</v>
      </c>
      <c r="G4" s="460"/>
      <c r="H4" s="460" t="s">
        <v>52</v>
      </c>
      <c r="I4" s="460"/>
      <c r="J4" s="460" t="s">
        <v>140</v>
      </c>
      <c r="K4" s="460"/>
      <c r="L4"/>
      <c r="M4"/>
      <c r="N4"/>
      <c r="O4"/>
      <c r="P4"/>
      <c r="Q4"/>
    </row>
    <row r="5" spans="1:17">
      <c r="A5" s="15"/>
      <c r="B5" s="16" t="s">
        <v>62</v>
      </c>
      <c r="C5" s="16" t="s">
        <v>63</v>
      </c>
      <c r="D5" s="16" t="s">
        <v>62</v>
      </c>
      <c r="E5" s="16" t="s">
        <v>63</v>
      </c>
      <c r="F5" s="16" t="s">
        <v>62</v>
      </c>
      <c r="G5" s="16" t="s">
        <v>63</v>
      </c>
      <c r="H5" s="16" t="s">
        <v>62</v>
      </c>
      <c r="I5" s="16" t="s">
        <v>63</v>
      </c>
      <c r="J5" s="16" t="s">
        <v>62</v>
      </c>
      <c r="K5" s="16" t="s">
        <v>63</v>
      </c>
      <c r="L5"/>
      <c r="M5"/>
      <c r="N5"/>
      <c r="O5"/>
      <c r="P5"/>
      <c r="Q5"/>
    </row>
    <row r="6" spans="1:17">
      <c r="A6" s="42" t="s">
        <v>65</v>
      </c>
      <c r="B6" s="42"/>
      <c r="C6" s="42"/>
      <c r="D6" s="42"/>
      <c r="E6" s="42"/>
      <c r="F6" s="42"/>
      <c r="G6" s="42"/>
      <c r="H6" s="42"/>
      <c r="I6" s="42"/>
      <c r="J6" s="42"/>
      <c r="K6" s="42"/>
      <c r="L6"/>
      <c r="M6"/>
      <c r="N6"/>
      <c r="O6"/>
      <c r="P6"/>
      <c r="Q6"/>
    </row>
    <row r="7" spans="1:17" ht="27" customHeight="1">
      <c r="A7" s="12" t="s">
        <v>66</v>
      </c>
      <c r="B7" s="466" t="s">
        <v>142</v>
      </c>
      <c r="C7" s="466"/>
      <c r="D7" s="458" t="s">
        <v>348</v>
      </c>
      <c r="E7" s="458"/>
      <c r="F7" s="458" t="s">
        <v>141</v>
      </c>
      <c r="G7" s="458"/>
      <c r="H7" s="458" t="s">
        <v>325</v>
      </c>
      <c r="I7" s="458"/>
      <c r="J7" s="465" t="s">
        <v>140</v>
      </c>
      <c r="K7" s="465"/>
      <c r="L7"/>
      <c r="M7"/>
      <c r="N7"/>
      <c r="O7"/>
      <c r="P7"/>
      <c r="Q7"/>
    </row>
    <row r="8" spans="1:17">
      <c r="A8" s="15"/>
      <c r="B8" s="42" t="s">
        <v>73</v>
      </c>
      <c r="C8" s="42" t="s">
        <v>74</v>
      </c>
      <c r="D8" s="42" t="s">
        <v>73</v>
      </c>
      <c r="E8" s="42" t="s">
        <v>74</v>
      </c>
      <c r="F8" s="42" t="s">
        <v>73</v>
      </c>
      <c r="G8" s="42" t="s">
        <v>74</v>
      </c>
      <c r="H8" s="42" t="s">
        <v>73</v>
      </c>
      <c r="I8" s="42" t="s">
        <v>74</v>
      </c>
      <c r="J8" s="42" t="s">
        <v>73</v>
      </c>
      <c r="K8" s="42" t="s">
        <v>74</v>
      </c>
      <c r="L8"/>
      <c r="M8"/>
      <c r="N8"/>
      <c r="O8"/>
      <c r="P8"/>
      <c r="Q8"/>
    </row>
    <row r="9" spans="1:17">
      <c r="A9" s="15"/>
      <c r="B9" s="42"/>
      <c r="C9" s="42"/>
      <c r="D9" s="42"/>
      <c r="E9" s="42"/>
      <c r="F9" s="42"/>
      <c r="G9" s="42"/>
      <c r="H9" s="42"/>
      <c r="I9" s="42"/>
      <c r="J9" s="42"/>
      <c r="K9" s="42"/>
      <c r="L9"/>
      <c r="M9"/>
      <c r="N9"/>
      <c r="O9"/>
      <c r="P9"/>
      <c r="Q9"/>
    </row>
    <row r="10" spans="1:17">
      <c r="A10" s="16" t="s">
        <v>341</v>
      </c>
      <c r="B10" s="44">
        <v>22</v>
      </c>
      <c r="C10" s="44">
        <v>12</v>
      </c>
      <c r="D10" s="44">
        <v>13</v>
      </c>
      <c r="E10" s="44">
        <v>13</v>
      </c>
      <c r="F10" s="44">
        <v>78</v>
      </c>
      <c r="G10" s="44">
        <v>32</v>
      </c>
      <c r="H10" s="44">
        <v>101</v>
      </c>
      <c r="I10" s="44">
        <v>21</v>
      </c>
      <c r="J10" s="44">
        <v>4</v>
      </c>
      <c r="K10" s="44">
        <v>4</v>
      </c>
      <c r="L10" s="6"/>
      <c r="M10"/>
      <c r="N10"/>
      <c r="O10"/>
      <c r="P10"/>
      <c r="Q10"/>
    </row>
    <row r="11" spans="1:17">
      <c r="A11" s="24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6"/>
      <c r="M11"/>
      <c r="N11"/>
      <c r="O11"/>
      <c r="P11"/>
      <c r="Q11"/>
    </row>
    <row r="12" spans="1:17" s="7" customFormat="1">
      <c r="A12" s="10" t="s">
        <v>350</v>
      </c>
      <c r="B12" s="46">
        <v>12</v>
      </c>
      <c r="C12" s="46">
        <v>5</v>
      </c>
      <c r="D12" s="46">
        <v>13</v>
      </c>
      <c r="E12" s="46">
        <v>13</v>
      </c>
      <c r="F12" s="46">
        <v>78</v>
      </c>
      <c r="G12" s="46">
        <v>32</v>
      </c>
      <c r="H12" s="46">
        <v>45</v>
      </c>
      <c r="I12" s="46">
        <v>4</v>
      </c>
      <c r="J12" s="46">
        <v>4</v>
      </c>
      <c r="K12" s="46">
        <v>4</v>
      </c>
    </row>
    <row r="13" spans="1:17">
      <c r="A13" s="14" t="s">
        <v>167</v>
      </c>
      <c r="B13" s="14"/>
      <c r="C13" s="14"/>
      <c r="D13" s="14"/>
      <c r="E13" s="14"/>
      <c r="F13" s="21">
        <v>58</v>
      </c>
      <c r="G13" s="21">
        <v>30</v>
      </c>
      <c r="H13" s="14"/>
      <c r="I13" s="14"/>
      <c r="J13" s="21">
        <v>4</v>
      </c>
      <c r="K13" s="21">
        <v>4</v>
      </c>
      <c r="L13"/>
      <c r="M13"/>
      <c r="N13"/>
      <c r="O13"/>
      <c r="P13"/>
      <c r="Q13"/>
    </row>
    <row r="14" spans="1:17">
      <c r="A14" s="14" t="s">
        <v>371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/>
      <c r="M14"/>
      <c r="N14"/>
      <c r="O14"/>
      <c r="P14"/>
      <c r="Q14"/>
    </row>
    <row r="15" spans="1:17">
      <c r="A15" s="14" t="s">
        <v>168</v>
      </c>
      <c r="B15" s="14"/>
      <c r="C15" s="14"/>
      <c r="D15" s="14"/>
      <c r="E15" s="14"/>
      <c r="F15" s="21">
        <v>20</v>
      </c>
      <c r="G15" s="21">
        <v>2</v>
      </c>
      <c r="H15" s="14"/>
      <c r="I15" s="14"/>
      <c r="J15" s="14"/>
      <c r="K15" s="14"/>
      <c r="L15"/>
      <c r="M15"/>
      <c r="N15"/>
      <c r="O15"/>
      <c r="P15"/>
      <c r="Q15"/>
    </row>
    <row r="16" spans="1:17">
      <c r="A16" s="14" t="s">
        <v>169</v>
      </c>
      <c r="B16" s="14"/>
      <c r="C16" s="14"/>
      <c r="D16" s="14"/>
      <c r="E16" s="14"/>
      <c r="F16" s="14"/>
      <c r="G16" s="14"/>
      <c r="H16" s="14">
        <v>30</v>
      </c>
      <c r="I16" s="14"/>
      <c r="J16" s="14"/>
      <c r="K16" s="14"/>
      <c r="L16"/>
      <c r="M16"/>
      <c r="N16"/>
      <c r="O16"/>
      <c r="P16"/>
      <c r="Q16"/>
    </row>
    <row r="17" spans="1:17">
      <c r="A17" s="14" t="s">
        <v>372</v>
      </c>
      <c r="B17" s="14"/>
      <c r="C17" s="14"/>
      <c r="D17" s="14"/>
      <c r="E17" s="14"/>
      <c r="F17" s="14"/>
      <c r="G17" s="14"/>
      <c r="H17" s="21">
        <v>15</v>
      </c>
      <c r="I17" s="14">
        <v>4</v>
      </c>
      <c r="J17" s="14"/>
      <c r="K17" s="14"/>
      <c r="L17"/>
      <c r="M17"/>
      <c r="N17"/>
      <c r="O17"/>
      <c r="P17"/>
      <c r="Q17"/>
    </row>
    <row r="18" spans="1:17">
      <c r="A18" s="14" t="s">
        <v>170</v>
      </c>
      <c r="B18" s="14"/>
      <c r="C18" s="14"/>
      <c r="D18" s="21">
        <v>13</v>
      </c>
      <c r="E18" s="21">
        <v>13</v>
      </c>
      <c r="F18" s="14"/>
      <c r="G18" s="14"/>
      <c r="H18" s="14"/>
      <c r="I18" s="14"/>
      <c r="J18" s="14"/>
      <c r="K18" s="14"/>
      <c r="L18"/>
      <c r="M18"/>
      <c r="N18"/>
      <c r="O18"/>
      <c r="P18"/>
      <c r="Q18"/>
    </row>
    <row r="19" spans="1:17" s="7" customFormat="1">
      <c r="A19" s="14" t="s">
        <v>609</v>
      </c>
      <c r="B19" s="14">
        <v>12</v>
      </c>
      <c r="C19" s="14">
        <v>5</v>
      </c>
      <c r="D19" s="21"/>
      <c r="E19" s="21"/>
      <c r="F19" s="14"/>
      <c r="G19" s="14"/>
      <c r="H19" s="14"/>
      <c r="I19" s="14"/>
      <c r="J19" s="14"/>
      <c r="K19" s="14"/>
    </row>
    <row r="20" spans="1:17">
      <c r="A20" s="10" t="s">
        <v>115</v>
      </c>
      <c r="B20" s="46"/>
      <c r="C20" s="46"/>
      <c r="D20" s="46"/>
      <c r="E20" s="46"/>
      <c r="F20" s="46"/>
      <c r="G20" s="46"/>
      <c r="H20" s="46"/>
      <c r="I20" s="46"/>
      <c r="J20" s="46"/>
      <c r="K20" s="46"/>
      <c r="L20"/>
      <c r="M20"/>
      <c r="N20"/>
      <c r="O20"/>
      <c r="P20"/>
      <c r="Q20"/>
    </row>
    <row r="21" spans="1:17" ht="25.5">
      <c r="A21" s="394" t="s">
        <v>651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/>
      <c r="M21"/>
      <c r="N21"/>
      <c r="O21"/>
      <c r="P21"/>
      <c r="Q21"/>
    </row>
    <row r="22" spans="1:17" s="7" customFormat="1">
      <c r="A22" s="14" t="s">
        <v>395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</row>
    <row r="23" spans="1:17">
      <c r="A23" s="10" t="s">
        <v>116</v>
      </c>
      <c r="B23" s="46">
        <v>5</v>
      </c>
      <c r="C23" s="46">
        <v>4</v>
      </c>
      <c r="D23" s="46">
        <v>0</v>
      </c>
      <c r="E23" s="46">
        <v>0</v>
      </c>
      <c r="F23" s="46">
        <v>0</v>
      </c>
      <c r="G23" s="46">
        <v>0</v>
      </c>
      <c r="H23" s="46">
        <v>0</v>
      </c>
      <c r="I23" s="46">
        <v>0</v>
      </c>
      <c r="J23" s="46">
        <v>0</v>
      </c>
      <c r="K23" s="46">
        <v>0</v>
      </c>
      <c r="L23" s="46"/>
      <c r="M23"/>
      <c r="N23"/>
      <c r="O23"/>
      <c r="P23"/>
      <c r="Q23"/>
    </row>
    <row r="24" spans="1:17">
      <c r="A24" s="14" t="s">
        <v>374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/>
      <c r="M24"/>
      <c r="N24"/>
      <c r="O24"/>
      <c r="P24"/>
      <c r="Q24"/>
    </row>
    <row r="25" spans="1:17">
      <c r="A25" s="14" t="s">
        <v>375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/>
      <c r="M25"/>
      <c r="N25"/>
      <c r="O25"/>
      <c r="P25"/>
      <c r="Q25"/>
    </row>
    <row r="26" spans="1:17">
      <c r="A26" s="14" t="s">
        <v>373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/>
      <c r="M26"/>
      <c r="N26"/>
      <c r="O26"/>
      <c r="P26"/>
      <c r="Q26"/>
    </row>
    <row r="27" spans="1:17" s="7" customFormat="1">
      <c r="A27" s="14" t="s">
        <v>172</v>
      </c>
      <c r="B27" s="21">
        <v>5</v>
      </c>
      <c r="C27" s="21">
        <v>4</v>
      </c>
      <c r="D27" s="14"/>
      <c r="E27" s="14"/>
      <c r="F27" s="14"/>
      <c r="G27" s="14"/>
      <c r="H27" s="14"/>
      <c r="I27" s="14"/>
      <c r="J27" s="14"/>
      <c r="K27" s="14"/>
    </row>
    <row r="28" spans="1:17">
      <c r="A28" s="10" t="s">
        <v>117</v>
      </c>
      <c r="B28" s="46">
        <v>0</v>
      </c>
      <c r="C28" s="46">
        <v>0</v>
      </c>
      <c r="D28" s="46">
        <v>0</v>
      </c>
      <c r="E28" s="46">
        <v>0</v>
      </c>
      <c r="F28" s="46">
        <v>0</v>
      </c>
      <c r="G28" s="46">
        <v>0</v>
      </c>
      <c r="H28" s="46">
        <v>8</v>
      </c>
      <c r="I28" s="46">
        <v>4</v>
      </c>
      <c r="J28" s="46">
        <v>0</v>
      </c>
      <c r="K28" s="46">
        <v>0</v>
      </c>
      <c r="L28"/>
      <c r="M28"/>
      <c r="N28"/>
      <c r="O28"/>
      <c r="P28"/>
      <c r="Q28"/>
    </row>
    <row r="29" spans="1:17">
      <c r="A29" s="14" t="s">
        <v>376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/>
      <c r="M29"/>
      <c r="N29"/>
      <c r="O29"/>
      <c r="P29"/>
      <c r="Q29"/>
    </row>
    <row r="30" spans="1:17">
      <c r="A30" s="14" t="s">
        <v>377</v>
      </c>
      <c r="B30" s="14"/>
      <c r="C30" s="14"/>
      <c r="D30" s="14"/>
      <c r="E30" s="14"/>
      <c r="F30" s="14"/>
      <c r="G30" s="14"/>
      <c r="H30" s="21">
        <v>8</v>
      </c>
      <c r="I30" s="14">
        <v>4</v>
      </c>
      <c r="J30" s="14"/>
      <c r="K30" s="14"/>
      <c r="L30"/>
      <c r="M30"/>
      <c r="N30"/>
      <c r="O30"/>
      <c r="P30"/>
      <c r="Q30"/>
    </row>
    <row r="31" spans="1:17">
      <c r="A31" s="10" t="s">
        <v>118</v>
      </c>
      <c r="B31" s="46">
        <v>0</v>
      </c>
      <c r="C31" s="46">
        <v>0</v>
      </c>
      <c r="D31" s="46">
        <v>0</v>
      </c>
      <c r="E31" s="46">
        <v>0</v>
      </c>
      <c r="F31" s="46">
        <v>0</v>
      </c>
      <c r="G31" s="46">
        <v>0</v>
      </c>
      <c r="H31" s="46">
        <v>10</v>
      </c>
      <c r="I31" s="46">
        <v>6</v>
      </c>
      <c r="J31" s="46">
        <v>0</v>
      </c>
      <c r="K31" s="46">
        <v>0</v>
      </c>
      <c r="L31"/>
      <c r="M31"/>
      <c r="N31"/>
      <c r="O31"/>
      <c r="P31"/>
      <c r="Q31"/>
    </row>
    <row r="32" spans="1:17">
      <c r="A32" s="14" t="s">
        <v>378</v>
      </c>
      <c r="B32" s="14"/>
      <c r="C32" s="14"/>
      <c r="D32" s="14"/>
      <c r="E32" s="14"/>
      <c r="F32" s="14"/>
      <c r="G32" s="14"/>
      <c r="H32" s="21">
        <v>10</v>
      </c>
      <c r="I32" s="14">
        <v>6</v>
      </c>
      <c r="J32" s="14"/>
      <c r="K32" s="14"/>
      <c r="L32"/>
      <c r="M32"/>
      <c r="N32"/>
      <c r="O32"/>
      <c r="P32"/>
      <c r="Q32"/>
    </row>
    <row r="33" spans="1:16384">
      <c r="A33" s="10" t="s">
        <v>119</v>
      </c>
      <c r="B33" s="46">
        <v>0</v>
      </c>
      <c r="C33" s="46">
        <v>0</v>
      </c>
      <c r="D33" s="46">
        <v>0</v>
      </c>
      <c r="E33" s="46">
        <v>0</v>
      </c>
      <c r="F33" s="46">
        <v>0</v>
      </c>
      <c r="G33" s="46">
        <v>0</v>
      </c>
      <c r="H33" s="46">
        <v>0</v>
      </c>
      <c r="I33" s="46">
        <v>0</v>
      </c>
      <c r="J33" s="46">
        <v>0</v>
      </c>
      <c r="K33" s="46">
        <v>0</v>
      </c>
      <c r="L33"/>
      <c r="M33"/>
      <c r="N33"/>
      <c r="O33"/>
      <c r="P33"/>
      <c r="Q33"/>
    </row>
    <row r="34" spans="1:16384">
      <c r="A34" s="14" t="s">
        <v>379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/>
      <c r="M34"/>
      <c r="N34"/>
      <c r="O34"/>
      <c r="P34"/>
      <c r="Q34"/>
    </row>
    <row r="35" spans="1:16384">
      <c r="A35" s="10" t="s">
        <v>120</v>
      </c>
      <c r="B35" s="46">
        <v>0</v>
      </c>
      <c r="C35" s="46">
        <v>0</v>
      </c>
      <c r="D35" s="46">
        <v>0</v>
      </c>
      <c r="E35" s="46">
        <v>0</v>
      </c>
      <c r="F35" s="46">
        <v>0</v>
      </c>
      <c r="G35" s="46">
        <v>0</v>
      </c>
      <c r="H35" s="46">
        <v>0</v>
      </c>
      <c r="I35" s="46">
        <v>0</v>
      </c>
      <c r="J35" s="46">
        <v>0</v>
      </c>
      <c r="K35" s="46">
        <v>0</v>
      </c>
      <c r="L35"/>
      <c r="M35"/>
      <c r="N35"/>
      <c r="O35"/>
      <c r="P35"/>
      <c r="Q35"/>
    </row>
    <row r="36" spans="1:16384">
      <c r="A36" s="14" t="s">
        <v>380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/>
      <c r="M36"/>
      <c r="N36"/>
      <c r="O36"/>
      <c r="P36"/>
      <c r="Q36"/>
    </row>
    <row r="37" spans="1:16384">
      <c r="A37" s="10" t="s">
        <v>121</v>
      </c>
      <c r="B37" s="46">
        <v>5</v>
      </c>
      <c r="C37" s="46">
        <v>3</v>
      </c>
      <c r="D37" s="46">
        <v>0</v>
      </c>
      <c r="E37" s="46">
        <v>0</v>
      </c>
      <c r="F37" s="46">
        <v>0</v>
      </c>
      <c r="G37" s="46">
        <v>0</v>
      </c>
      <c r="H37" s="46">
        <v>17</v>
      </c>
      <c r="I37" s="46">
        <v>5</v>
      </c>
      <c r="J37" s="46">
        <v>0</v>
      </c>
      <c r="K37" s="46">
        <v>0</v>
      </c>
      <c r="L37"/>
      <c r="M37"/>
      <c r="N37"/>
      <c r="O37"/>
      <c r="P37"/>
      <c r="Q37"/>
    </row>
    <row r="38" spans="1:16384">
      <c r="A38" s="14" t="s">
        <v>381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/>
      <c r="M38"/>
      <c r="N38"/>
      <c r="O38"/>
      <c r="P38"/>
      <c r="Q38"/>
    </row>
    <row r="39" spans="1:16384">
      <c r="A39" s="14" t="s">
        <v>382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/>
      <c r="M39"/>
      <c r="N39"/>
      <c r="O39"/>
      <c r="P39"/>
      <c r="Q39"/>
    </row>
    <row r="40" spans="1:16384">
      <c r="A40" s="14" t="s">
        <v>383</v>
      </c>
      <c r="B40" s="14"/>
      <c r="C40" s="14"/>
      <c r="D40" s="14"/>
      <c r="E40" s="14"/>
      <c r="F40" s="14"/>
      <c r="G40" s="14"/>
      <c r="H40" s="14">
        <v>3</v>
      </c>
      <c r="I40" s="14">
        <v>5</v>
      </c>
      <c r="J40" s="14"/>
      <c r="K40" s="14"/>
      <c r="L40"/>
      <c r="M40"/>
      <c r="N40"/>
      <c r="O40"/>
      <c r="P40"/>
      <c r="Q40"/>
    </row>
    <row r="41" spans="1:16384">
      <c r="A41" s="14" t="s">
        <v>384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/>
      <c r="M41"/>
      <c r="N41"/>
      <c r="O41"/>
      <c r="P41"/>
      <c r="Q41"/>
    </row>
    <row r="42" spans="1:16384">
      <c r="A42" s="14" t="s">
        <v>385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/>
      <c r="M42"/>
      <c r="N42"/>
      <c r="O42"/>
      <c r="P42"/>
      <c r="Q42"/>
    </row>
    <row r="43" spans="1:16384">
      <c r="A43" s="14" t="s">
        <v>174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/>
      <c r="M43"/>
      <c r="N43"/>
      <c r="O43"/>
      <c r="P43"/>
      <c r="Q43"/>
    </row>
    <row r="44" spans="1:16384">
      <c r="A44" s="392" t="s">
        <v>175</v>
      </c>
      <c r="B44" s="392"/>
      <c r="C44" s="392"/>
      <c r="D44" s="392"/>
      <c r="E44" s="392"/>
      <c r="F44" s="392"/>
      <c r="G44" s="392"/>
      <c r="H44" s="393">
        <v>14</v>
      </c>
      <c r="I44" s="392">
        <v>0</v>
      </c>
      <c r="J44" s="392"/>
      <c r="K44" s="392"/>
      <c r="L44"/>
      <c r="M44"/>
      <c r="N44"/>
      <c r="O44"/>
      <c r="P44"/>
      <c r="Q44"/>
    </row>
    <row r="45" spans="1:16384">
      <c r="A45" s="392" t="s">
        <v>679</v>
      </c>
      <c r="B45" s="392">
        <v>5</v>
      </c>
      <c r="C45" s="392">
        <v>3</v>
      </c>
      <c r="D45" s="392"/>
      <c r="E45" s="392"/>
      <c r="F45" s="392"/>
      <c r="G45" s="392"/>
      <c r="H45" s="392"/>
      <c r="I45" s="392"/>
      <c r="J45" s="392"/>
      <c r="K45" s="392"/>
      <c r="L45" s="392"/>
      <c r="M45" s="392"/>
      <c r="N45" s="392"/>
      <c r="O45" s="392"/>
      <c r="P45" s="392"/>
      <c r="Q45" s="392"/>
      <c r="R45" s="392"/>
      <c r="S45" s="392"/>
      <c r="T45" s="392"/>
      <c r="U45" s="392"/>
      <c r="V45" s="392"/>
      <c r="W45" s="392"/>
      <c r="X45" s="392"/>
      <c r="Y45" s="392"/>
      <c r="Z45" s="392"/>
      <c r="AA45" s="392"/>
      <c r="AB45" s="392"/>
      <c r="AC45" s="392"/>
      <c r="AD45" s="392"/>
      <c r="AE45" s="392"/>
      <c r="AF45" s="392"/>
      <c r="AG45" s="392"/>
      <c r="AH45" s="392"/>
      <c r="AI45" s="392"/>
      <c r="AJ45" s="392"/>
      <c r="AK45" s="392"/>
      <c r="AL45" s="392"/>
      <c r="AM45" s="392"/>
      <c r="AN45" s="392"/>
      <c r="AO45" s="392"/>
      <c r="AP45" s="392"/>
      <c r="AQ45" s="392"/>
      <c r="AR45" s="392"/>
      <c r="AS45" s="392"/>
      <c r="AT45" s="392"/>
      <c r="AU45" s="392"/>
      <c r="AV45" s="392"/>
      <c r="AW45" s="392"/>
      <c r="AX45" s="392"/>
      <c r="AY45" s="392"/>
      <c r="AZ45" s="392"/>
      <c r="BA45" s="392"/>
      <c r="BB45" s="392"/>
      <c r="BC45" s="392"/>
      <c r="BD45" s="392"/>
      <c r="BE45" s="392"/>
      <c r="BF45" s="392"/>
      <c r="BG45" s="392"/>
      <c r="BH45" s="392"/>
      <c r="BI45" s="392"/>
      <c r="BJ45" s="392"/>
      <c r="BK45" s="392"/>
      <c r="BL45" s="392"/>
      <c r="BM45" s="392"/>
      <c r="BN45" s="392"/>
      <c r="BO45" s="392"/>
      <c r="BP45" s="392"/>
      <c r="BQ45" s="392"/>
      <c r="BR45" s="392"/>
      <c r="BS45" s="392"/>
      <c r="BT45" s="392"/>
      <c r="BU45" s="392"/>
      <c r="BV45" s="392"/>
      <c r="BW45" s="392"/>
      <c r="BX45" s="392"/>
      <c r="BY45" s="392"/>
      <c r="BZ45" s="392"/>
      <c r="CA45" s="392"/>
      <c r="CB45" s="392"/>
      <c r="CC45" s="392"/>
      <c r="CD45" s="392"/>
      <c r="CE45" s="392"/>
      <c r="CF45" s="392"/>
      <c r="CG45" s="392"/>
      <c r="CH45" s="392"/>
      <c r="CI45" s="392"/>
      <c r="CJ45" s="392"/>
      <c r="CK45" s="392"/>
      <c r="CL45" s="392"/>
      <c r="CM45" s="392"/>
      <c r="CN45" s="392"/>
      <c r="CO45" s="392"/>
      <c r="CP45" s="392"/>
      <c r="CQ45" s="392"/>
      <c r="CR45" s="392"/>
      <c r="CS45" s="392"/>
      <c r="CT45" s="392"/>
      <c r="CU45" s="392"/>
      <c r="CV45" s="392"/>
      <c r="CW45" s="392"/>
      <c r="CX45" s="392"/>
      <c r="CY45" s="392"/>
      <c r="CZ45" s="392"/>
      <c r="DA45" s="392"/>
      <c r="DB45" s="392"/>
      <c r="DC45" s="392"/>
      <c r="DD45" s="392"/>
      <c r="DE45" s="392"/>
      <c r="DF45" s="392"/>
      <c r="DG45" s="392"/>
      <c r="DH45" s="392"/>
      <c r="DI45" s="392"/>
      <c r="DJ45" s="392"/>
      <c r="DK45" s="392"/>
      <c r="DL45" s="392"/>
      <c r="DM45" s="392"/>
      <c r="DN45" s="392"/>
      <c r="DO45" s="392"/>
      <c r="DP45" s="392"/>
      <c r="DQ45" s="392"/>
      <c r="DR45" s="392"/>
      <c r="DS45" s="392"/>
      <c r="DT45" s="392"/>
      <c r="DU45" s="392"/>
      <c r="DV45" s="392"/>
      <c r="DW45" s="392"/>
      <c r="DX45" s="392"/>
      <c r="DY45" s="392"/>
      <c r="DZ45" s="392"/>
      <c r="EA45" s="392"/>
      <c r="EB45" s="392"/>
      <c r="EC45" s="392"/>
      <c r="ED45" s="392"/>
      <c r="EE45" s="392"/>
      <c r="EF45" s="392"/>
      <c r="EG45" s="392"/>
      <c r="EH45" s="392"/>
      <c r="EI45" s="392"/>
      <c r="EJ45" s="392"/>
      <c r="EK45" s="392"/>
      <c r="EL45" s="392"/>
      <c r="EM45" s="392"/>
      <c r="EN45" s="392"/>
      <c r="EO45" s="392"/>
      <c r="EP45" s="392"/>
      <c r="EQ45" s="392"/>
      <c r="ER45" s="392"/>
      <c r="ES45" s="392"/>
      <c r="ET45" s="392"/>
      <c r="EU45" s="392"/>
      <c r="EV45" s="392"/>
      <c r="EW45" s="392"/>
      <c r="EX45" s="392"/>
      <c r="EY45" s="392"/>
      <c r="EZ45" s="392"/>
      <c r="FA45" s="392"/>
      <c r="FB45" s="392"/>
      <c r="FC45" s="392"/>
      <c r="FD45" s="392"/>
      <c r="FE45" s="392"/>
      <c r="FF45" s="392"/>
      <c r="FG45" s="392"/>
      <c r="FH45" s="392"/>
      <c r="FI45" s="392"/>
      <c r="FJ45" s="392"/>
      <c r="FK45" s="392"/>
      <c r="FL45" s="392"/>
      <c r="FM45" s="392"/>
      <c r="FN45" s="392"/>
      <c r="FO45" s="392"/>
      <c r="FP45" s="392"/>
      <c r="FQ45" s="392"/>
      <c r="FR45" s="392"/>
      <c r="FS45" s="392"/>
      <c r="FT45" s="392"/>
      <c r="FU45" s="392"/>
      <c r="FV45" s="392"/>
      <c r="FW45" s="392"/>
      <c r="FX45" s="392"/>
      <c r="FY45" s="392"/>
      <c r="FZ45" s="392"/>
      <c r="GA45" s="392"/>
      <c r="GB45" s="392"/>
      <c r="GC45" s="392"/>
      <c r="GD45" s="392"/>
      <c r="GE45" s="392"/>
      <c r="GF45" s="392"/>
      <c r="GG45" s="392"/>
      <c r="GH45" s="392"/>
      <c r="GI45" s="392"/>
      <c r="GJ45" s="392"/>
      <c r="GK45" s="392"/>
      <c r="GL45" s="392"/>
      <c r="GM45" s="392"/>
      <c r="GN45" s="392"/>
      <c r="GO45" s="392"/>
      <c r="GP45" s="392"/>
      <c r="GQ45" s="392"/>
      <c r="GR45" s="392"/>
      <c r="GS45" s="392"/>
      <c r="GT45" s="392"/>
      <c r="GU45" s="392"/>
      <c r="GV45" s="392"/>
      <c r="GW45" s="392"/>
      <c r="GX45" s="392"/>
      <c r="GY45" s="392"/>
      <c r="GZ45" s="392"/>
      <c r="HA45" s="392"/>
      <c r="HB45" s="392"/>
      <c r="HC45" s="392"/>
      <c r="HD45" s="392"/>
      <c r="HE45" s="392"/>
      <c r="HF45" s="392"/>
      <c r="HG45" s="392"/>
      <c r="HH45" s="392"/>
      <c r="HI45" s="392"/>
      <c r="HJ45" s="392"/>
      <c r="HK45" s="392"/>
      <c r="HL45" s="392"/>
      <c r="HM45" s="392"/>
      <c r="HN45" s="392"/>
      <c r="HO45" s="392"/>
      <c r="HP45" s="392"/>
      <c r="HQ45" s="392"/>
      <c r="HR45" s="392"/>
      <c r="HS45" s="392"/>
      <c r="HT45" s="392"/>
      <c r="HU45" s="392"/>
      <c r="HV45" s="392"/>
      <c r="HW45" s="392"/>
      <c r="HX45" s="392"/>
      <c r="HY45" s="392"/>
      <c r="HZ45" s="392"/>
      <c r="IA45" s="392"/>
      <c r="IB45" s="392"/>
      <c r="IC45" s="392"/>
      <c r="ID45" s="392"/>
      <c r="IE45" s="392"/>
      <c r="IF45" s="392"/>
      <c r="IG45" s="392"/>
      <c r="IH45" s="392"/>
      <c r="II45" s="392"/>
      <c r="IJ45" s="392"/>
      <c r="IK45" s="392"/>
      <c r="IL45" s="392"/>
      <c r="IM45" s="392"/>
      <c r="IN45" s="392"/>
      <c r="IO45" s="392"/>
      <c r="IP45" s="392"/>
      <c r="IQ45" s="392"/>
      <c r="IR45" s="392"/>
      <c r="IS45" s="392"/>
      <c r="IT45" s="392"/>
      <c r="IU45" s="392"/>
      <c r="IV45" s="392"/>
      <c r="IW45" s="392"/>
      <c r="IX45" s="392"/>
      <c r="IY45" s="392"/>
      <c r="IZ45" s="392"/>
      <c r="JA45" s="392"/>
      <c r="JB45" s="392"/>
      <c r="JC45" s="392"/>
      <c r="JD45" s="392"/>
      <c r="JE45" s="392"/>
      <c r="JF45" s="392"/>
      <c r="JG45" s="392"/>
      <c r="JH45" s="392"/>
      <c r="JI45" s="392"/>
      <c r="JJ45" s="392"/>
      <c r="JK45" s="392"/>
      <c r="JL45" s="392"/>
      <c r="JM45" s="392"/>
      <c r="JN45" s="392"/>
      <c r="JO45" s="392"/>
      <c r="JP45" s="392"/>
      <c r="JQ45" s="392"/>
      <c r="JR45" s="392"/>
      <c r="JS45" s="392"/>
      <c r="JT45" s="392"/>
      <c r="JU45" s="392"/>
      <c r="JV45" s="392"/>
      <c r="JW45" s="392"/>
      <c r="JX45" s="392"/>
      <c r="JY45" s="392"/>
      <c r="JZ45" s="392"/>
      <c r="KA45" s="392"/>
      <c r="KB45" s="392"/>
      <c r="KC45" s="392"/>
      <c r="KD45" s="392"/>
      <c r="KE45" s="392"/>
      <c r="KF45" s="392"/>
      <c r="KG45" s="392"/>
      <c r="KH45" s="392"/>
      <c r="KI45" s="392"/>
      <c r="KJ45" s="392"/>
      <c r="KK45" s="392"/>
      <c r="KL45" s="392"/>
      <c r="KM45" s="392"/>
      <c r="KN45" s="392"/>
      <c r="KO45" s="392"/>
      <c r="KP45" s="392"/>
      <c r="KQ45" s="392"/>
      <c r="KR45" s="392"/>
      <c r="KS45" s="392"/>
      <c r="KT45" s="392"/>
      <c r="KU45" s="392"/>
      <c r="KV45" s="392"/>
      <c r="KW45" s="392"/>
      <c r="KX45" s="392"/>
      <c r="KY45" s="392"/>
      <c r="KZ45" s="392"/>
      <c r="LA45" s="392"/>
      <c r="LB45" s="392"/>
      <c r="LC45" s="392"/>
      <c r="LD45" s="392"/>
      <c r="LE45" s="392"/>
      <c r="LF45" s="392"/>
      <c r="LG45" s="392"/>
      <c r="LH45" s="392"/>
      <c r="LI45" s="392"/>
      <c r="LJ45" s="392"/>
      <c r="LK45" s="392"/>
      <c r="LL45" s="392"/>
      <c r="LM45" s="392"/>
      <c r="LN45" s="392"/>
      <c r="LO45" s="392"/>
      <c r="LP45" s="392"/>
      <c r="LQ45" s="392"/>
      <c r="LR45" s="392"/>
      <c r="LS45" s="392"/>
      <c r="LT45" s="392"/>
      <c r="LU45" s="392"/>
      <c r="LV45" s="392"/>
      <c r="LW45" s="392"/>
      <c r="LX45" s="392"/>
      <c r="LY45" s="392"/>
      <c r="LZ45" s="392"/>
      <c r="MA45" s="392"/>
      <c r="MB45" s="392"/>
      <c r="MC45" s="392"/>
      <c r="MD45" s="392"/>
      <c r="ME45" s="392"/>
      <c r="MF45" s="392"/>
      <c r="MG45" s="392"/>
      <c r="MH45" s="392"/>
      <c r="MI45" s="392"/>
      <c r="MJ45" s="392"/>
      <c r="MK45" s="392"/>
      <c r="ML45" s="392"/>
      <c r="MM45" s="392"/>
      <c r="MN45" s="392"/>
      <c r="MO45" s="392"/>
      <c r="MP45" s="392"/>
      <c r="MQ45" s="392"/>
      <c r="MR45" s="392"/>
      <c r="MS45" s="392"/>
      <c r="MT45" s="392"/>
      <c r="MU45" s="392"/>
      <c r="MV45" s="392"/>
      <c r="MW45" s="392"/>
      <c r="MX45" s="392"/>
      <c r="MY45" s="392"/>
      <c r="MZ45" s="392"/>
      <c r="NA45" s="392"/>
      <c r="NB45" s="392"/>
      <c r="NC45" s="392"/>
      <c r="ND45" s="392"/>
      <c r="NE45" s="392"/>
      <c r="NF45" s="392"/>
      <c r="NG45" s="392"/>
      <c r="NH45" s="392"/>
      <c r="NI45" s="392"/>
      <c r="NJ45" s="392"/>
      <c r="NK45" s="392"/>
      <c r="NL45" s="392"/>
      <c r="NM45" s="392"/>
      <c r="NN45" s="392"/>
      <c r="NO45" s="392"/>
      <c r="NP45" s="392"/>
      <c r="NQ45" s="392"/>
      <c r="NR45" s="392"/>
      <c r="NS45" s="392"/>
      <c r="NT45" s="392"/>
      <c r="NU45" s="392"/>
      <c r="NV45" s="392"/>
      <c r="NW45" s="392"/>
      <c r="NX45" s="392"/>
      <c r="NY45" s="392"/>
      <c r="NZ45" s="392"/>
      <c r="OA45" s="392"/>
      <c r="OB45" s="392"/>
      <c r="OC45" s="392"/>
      <c r="OD45" s="392"/>
      <c r="OE45" s="392"/>
      <c r="OF45" s="392"/>
      <c r="OG45" s="392"/>
      <c r="OH45" s="392"/>
      <c r="OI45" s="392"/>
      <c r="OJ45" s="392"/>
      <c r="OK45" s="392"/>
      <c r="OL45" s="392"/>
      <c r="OM45" s="392"/>
      <c r="ON45" s="392"/>
      <c r="OO45" s="392"/>
      <c r="OP45" s="392"/>
      <c r="OQ45" s="392"/>
      <c r="OR45" s="392"/>
      <c r="OS45" s="392"/>
      <c r="OT45" s="392"/>
      <c r="OU45" s="392"/>
      <c r="OV45" s="392"/>
      <c r="OW45" s="392"/>
      <c r="OX45" s="392"/>
      <c r="OY45" s="392"/>
      <c r="OZ45" s="392"/>
      <c r="PA45" s="392"/>
      <c r="PB45" s="392"/>
      <c r="PC45" s="392"/>
      <c r="PD45" s="392"/>
      <c r="PE45" s="392"/>
      <c r="PF45" s="392"/>
      <c r="PG45" s="392"/>
      <c r="PH45" s="392"/>
      <c r="PI45" s="392"/>
      <c r="PJ45" s="392"/>
      <c r="PK45" s="392"/>
      <c r="PL45" s="392"/>
      <c r="PM45" s="392"/>
      <c r="PN45" s="392"/>
      <c r="PO45" s="392"/>
      <c r="PP45" s="392"/>
      <c r="PQ45" s="392"/>
      <c r="PR45" s="392"/>
      <c r="PS45" s="392"/>
      <c r="PT45" s="392"/>
      <c r="PU45" s="392"/>
      <c r="PV45" s="392"/>
      <c r="PW45" s="392"/>
      <c r="PX45" s="392"/>
      <c r="PY45" s="392"/>
      <c r="PZ45" s="392"/>
      <c r="QA45" s="392"/>
      <c r="QB45" s="392"/>
      <c r="QC45" s="392"/>
      <c r="QD45" s="392"/>
      <c r="QE45" s="392"/>
      <c r="QF45" s="392"/>
      <c r="QG45" s="392"/>
      <c r="QH45" s="392"/>
      <c r="QI45" s="392"/>
      <c r="QJ45" s="392"/>
      <c r="QK45" s="392"/>
      <c r="QL45" s="392"/>
      <c r="QM45" s="392"/>
      <c r="QN45" s="392"/>
      <c r="QO45" s="392"/>
      <c r="QP45" s="392"/>
      <c r="QQ45" s="392"/>
      <c r="QR45" s="392"/>
      <c r="QS45" s="392"/>
      <c r="QT45" s="392"/>
      <c r="QU45" s="392"/>
      <c r="QV45" s="392"/>
      <c r="QW45" s="392"/>
      <c r="QX45" s="392"/>
      <c r="QY45" s="392"/>
      <c r="QZ45" s="392"/>
      <c r="RA45" s="392"/>
      <c r="RB45" s="392"/>
      <c r="RC45" s="392"/>
      <c r="RD45" s="392"/>
      <c r="RE45" s="392"/>
      <c r="RF45" s="392"/>
      <c r="RG45" s="392"/>
      <c r="RH45" s="392"/>
      <c r="RI45" s="392"/>
      <c r="RJ45" s="392"/>
      <c r="RK45" s="392"/>
      <c r="RL45" s="392"/>
      <c r="RM45" s="392"/>
      <c r="RN45" s="392"/>
      <c r="RO45" s="392"/>
      <c r="RP45" s="392"/>
      <c r="RQ45" s="392"/>
      <c r="RR45" s="392"/>
      <c r="RS45" s="392"/>
      <c r="RT45" s="392"/>
      <c r="RU45" s="392"/>
      <c r="RV45" s="392"/>
      <c r="RW45" s="392"/>
      <c r="RX45" s="392"/>
      <c r="RY45" s="392"/>
      <c r="RZ45" s="392"/>
      <c r="SA45" s="392"/>
      <c r="SB45" s="392"/>
      <c r="SC45" s="392"/>
      <c r="SD45" s="392"/>
      <c r="SE45" s="392"/>
      <c r="SF45" s="392"/>
      <c r="SG45" s="392"/>
      <c r="SH45" s="392"/>
      <c r="SI45" s="392"/>
      <c r="SJ45" s="392"/>
      <c r="SK45" s="392"/>
      <c r="SL45" s="392"/>
      <c r="SM45" s="392"/>
      <c r="SN45" s="392"/>
      <c r="SO45" s="392"/>
      <c r="SP45" s="392"/>
      <c r="SQ45" s="392"/>
      <c r="SR45" s="392"/>
      <c r="SS45" s="392"/>
      <c r="ST45" s="392"/>
      <c r="SU45" s="392"/>
      <c r="SV45" s="392"/>
      <c r="SW45" s="392"/>
      <c r="SX45" s="392"/>
      <c r="SY45" s="392"/>
      <c r="SZ45" s="392"/>
      <c r="TA45" s="392"/>
      <c r="TB45" s="392"/>
      <c r="TC45" s="392"/>
      <c r="TD45" s="392"/>
      <c r="TE45" s="392"/>
      <c r="TF45" s="392"/>
      <c r="TG45" s="392"/>
      <c r="TH45" s="392"/>
      <c r="TI45" s="392"/>
      <c r="TJ45" s="392"/>
      <c r="TK45" s="392"/>
      <c r="TL45" s="392"/>
      <c r="TM45" s="392"/>
      <c r="TN45" s="392"/>
      <c r="TO45" s="392"/>
      <c r="TP45" s="392"/>
      <c r="TQ45" s="392"/>
      <c r="TR45" s="392"/>
      <c r="TS45" s="392"/>
      <c r="TT45" s="392"/>
      <c r="TU45" s="392"/>
      <c r="TV45" s="392"/>
      <c r="TW45" s="392"/>
      <c r="TX45" s="392"/>
      <c r="TY45" s="392"/>
      <c r="TZ45" s="392"/>
      <c r="UA45" s="392"/>
      <c r="UB45" s="392"/>
      <c r="UC45" s="392"/>
      <c r="UD45" s="392"/>
      <c r="UE45" s="392"/>
      <c r="UF45" s="392"/>
      <c r="UG45" s="392"/>
      <c r="UH45" s="392"/>
      <c r="UI45" s="392"/>
      <c r="UJ45" s="392"/>
      <c r="UK45" s="392"/>
      <c r="UL45" s="392"/>
      <c r="UM45" s="392"/>
      <c r="UN45" s="392"/>
      <c r="UO45" s="392"/>
      <c r="UP45" s="392"/>
      <c r="UQ45" s="392"/>
      <c r="UR45" s="392"/>
      <c r="US45" s="392"/>
      <c r="UT45" s="392"/>
      <c r="UU45" s="392"/>
      <c r="UV45" s="392"/>
      <c r="UW45" s="392"/>
      <c r="UX45" s="392"/>
      <c r="UY45" s="392"/>
      <c r="UZ45" s="392"/>
      <c r="VA45" s="392"/>
      <c r="VB45" s="392"/>
      <c r="VC45" s="392"/>
      <c r="VD45" s="392"/>
      <c r="VE45" s="392"/>
      <c r="VF45" s="392"/>
      <c r="VG45" s="392"/>
      <c r="VH45" s="392"/>
      <c r="VI45" s="392"/>
      <c r="VJ45" s="392"/>
      <c r="VK45" s="392"/>
      <c r="VL45" s="392"/>
      <c r="VM45" s="392"/>
      <c r="VN45" s="392"/>
      <c r="VO45" s="392"/>
      <c r="VP45" s="392"/>
      <c r="VQ45" s="392"/>
      <c r="VR45" s="392"/>
      <c r="VS45" s="392"/>
      <c r="VT45" s="392"/>
      <c r="VU45" s="392"/>
      <c r="VV45" s="392"/>
      <c r="VW45" s="392"/>
      <c r="VX45" s="392"/>
      <c r="VY45" s="392"/>
      <c r="VZ45" s="392"/>
      <c r="WA45" s="392"/>
      <c r="WB45" s="392"/>
      <c r="WC45" s="392"/>
      <c r="WD45" s="392"/>
      <c r="WE45" s="392"/>
      <c r="WF45" s="392"/>
      <c r="WG45" s="392"/>
      <c r="WH45" s="392"/>
      <c r="WI45" s="392"/>
      <c r="WJ45" s="392"/>
      <c r="WK45" s="392"/>
      <c r="WL45" s="392"/>
      <c r="WM45" s="392"/>
      <c r="WN45" s="392"/>
      <c r="WO45" s="392"/>
      <c r="WP45" s="392"/>
      <c r="WQ45" s="392"/>
      <c r="WR45" s="392"/>
      <c r="WS45" s="392"/>
      <c r="WT45" s="392"/>
      <c r="WU45" s="392"/>
      <c r="WV45" s="392"/>
      <c r="WW45" s="392"/>
      <c r="WX45" s="392"/>
      <c r="WY45" s="392"/>
      <c r="WZ45" s="392"/>
      <c r="XA45" s="392"/>
      <c r="XB45" s="392"/>
      <c r="XC45" s="392"/>
      <c r="XD45" s="392"/>
      <c r="XE45" s="392"/>
      <c r="XF45" s="392"/>
      <c r="XG45" s="392"/>
      <c r="XH45" s="392"/>
      <c r="XI45" s="392"/>
      <c r="XJ45" s="392"/>
      <c r="XK45" s="392"/>
      <c r="XL45" s="392"/>
      <c r="XM45" s="392"/>
      <c r="XN45" s="392"/>
      <c r="XO45" s="392"/>
      <c r="XP45" s="392"/>
      <c r="XQ45" s="392"/>
      <c r="XR45" s="392"/>
      <c r="XS45" s="392"/>
      <c r="XT45" s="392"/>
      <c r="XU45" s="392"/>
      <c r="XV45" s="392"/>
      <c r="XW45" s="392"/>
      <c r="XX45" s="392"/>
      <c r="XY45" s="392"/>
      <c r="XZ45" s="392"/>
      <c r="YA45" s="392"/>
      <c r="YB45" s="392"/>
      <c r="YC45" s="392"/>
      <c r="YD45" s="392"/>
      <c r="YE45" s="392"/>
      <c r="YF45" s="392"/>
      <c r="YG45" s="392"/>
      <c r="YH45" s="392"/>
      <c r="YI45" s="392"/>
      <c r="YJ45" s="392"/>
      <c r="YK45" s="392"/>
      <c r="YL45" s="392"/>
      <c r="YM45" s="392"/>
      <c r="YN45" s="392"/>
      <c r="YO45" s="392"/>
      <c r="YP45" s="392"/>
      <c r="YQ45" s="392"/>
      <c r="YR45" s="392"/>
      <c r="YS45" s="392"/>
      <c r="YT45" s="392"/>
      <c r="YU45" s="392"/>
      <c r="YV45" s="392"/>
      <c r="YW45" s="392"/>
      <c r="YX45" s="392"/>
      <c r="YY45" s="392"/>
      <c r="YZ45" s="392"/>
      <c r="ZA45" s="392"/>
      <c r="ZB45" s="392"/>
      <c r="ZC45" s="392"/>
      <c r="ZD45" s="392"/>
      <c r="ZE45" s="392"/>
      <c r="ZF45" s="392"/>
      <c r="ZG45" s="392"/>
      <c r="ZH45" s="392"/>
      <c r="ZI45" s="392"/>
      <c r="ZJ45" s="392"/>
      <c r="ZK45" s="392"/>
      <c r="ZL45" s="392"/>
      <c r="ZM45" s="392"/>
      <c r="ZN45" s="392"/>
      <c r="ZO45" s="392"/>
      <c r="ZP45" s="392"/>
      <c r="ZQ45" s="392"/>
      <c r="ZR45" s="392"/>
      <c r="ZS45" s="392"/>
      <c r="ZT45" s="392"/>
      <c r="ZU45" s="392"/>
      <c r="ZV45" s="392"/>
      <c r="ZW45" s="392"/>
      <c r="ZX45" s="392"/>
      <c r="ZY45" s="392"/>
      <c r="ZZ45" s="392"/>
      <c r="AAA45" s="392"/>
      <c r="AAB45" s="392"/>
      <c r="AAC45" s="392"/>
      <c r="AAD45" s="392"/>
      <c r="AAE45" s="392"/>
      <c r="AAF45" s="392"/>
      <c r="AAG45" s="392"/>
      <c r="AAH45" s="392"/>
      <c r="AAI45" s="392"/>
      <c r="AAJ45" s="392"/>
      <c r="AAK45" s="392"/>
      <c r="AAL45" s="392"/>
      <c r="AAM45" s="392"/>
      <c r="AAN45" s="392"/>
      <c r="AAO45" s="392"/>
      <c r="AAP45" s="392"/>
      <c r="AAQ45" s="392"/>
      <c r="AAR45" s="392"/>
      <c r="AAS45" s="392"/>
      <c r="AAT45" s="392"/>
      <c r="AAU45" s="392"/>
      <c r="AAV45" s="392"/>
      <c r="AAW45" s="392"/>
      <c r="AAX45" s="392"/>
      <c r="AAY45" s="392"/>
      <c r="AAZ45" s="392"/>
      <c r="ABA45" s="392"/>
      <c r="ABB45" s="392"/>
      <c r="ABC45" s="392"/>
      <c r="ABD45" s="392"/>
      <c r="ABE45" s="392"/>
      <c r="ABF45" s="392"/>
      <c r="ABG45" s="392"/>
      <c r="ABH45" s="392"/>
      <c r="ABI45" s="392"/>
      <c r="ABJ45" s="392"/>
      <c r="ABK45" s="392"/>
      <c r="ABL45" s="392"/>
      <c r="ABM45" s="392"/>
      <c r="ABN45" s="392"/>
      <c r="ABO45" s="392"/>
      <c r="ABP45" s="392"/>
      <c r="ABQ45" s="392"/>
      <c r="ABR45" s="392"/>
      <c r="ABS45" s="392"/>
      <c r="ABT45" s="392"/>
      <c r="ABU45" s="392"/>
      <c r="ABV45" s="392"/>
      <c r="ABW45" s="392"/>
      <c r="ABX45" s="392"/>
      <c r="ABY45" s="392"/>
      <c r="ABZ45" s="392"/>
      <c r="ACA45" s="392"/>
      <c r="ACB45" s="392"/>
      <c r="ACC45" s="392"/>
      <c r="ACD45" s="392"/>
      <c r="ACE45" s="392"/>
      <c r="ACF45" s="392"/>
      <c r="ACG45" s="392"/>
      <c r="ACH45" s="392"/>
      <c r="ACI45" s="392"/>
      <c r="ACJ45" s="392"/>
      <c r="ACK45" s="392"/>
      <c r="ACL45" s="392"/>
      <c r="ACM45" s="392"/>
      <c r="ACN45" s="392"/>
      <c r="ACO45" s="392"/>
      <c r="ACP45" s="392"/>
      <c r="ACQ45" s="392"/>
      <c r="ACR45" s="392"/>
      <c r="ACS45" s="392"/>
      <c r="ACT45" s="392"/>
      <c r="ACU45" s="392"/>
      <c r="ACV45" s="392"/>
      <c r="ACW45" s="392"/>
      <c r="ACX45" s="392"/>
      <c r="ACY45" s="392"/>
      <c r="ACZ45" s="392"/>
      <c r="ADA45" s="392"/>
      <c r="ADB45" s="392"/>
      <c r="ADC45" s="392"/>
      <c r="ADD45" s="392"/>
      <c r="ADE45" s="392"/>
      <c r="ADF45" s="392"/>
      <c r="ADG45" s="392"/>
      <c r="ADH45" s="392"/>
      <c r="ADI45" s="392"/>
      <c r="ADJ45" s="392"/>
      <c r="ADK45" s="392"/>
      <c r="ADL45" s="392"/>
      <c r="ADM45" s="392"/>
      <c r="ADN45" s="392"/>
      <c r="ADO45" s="392"/>
      <c r="ADP45" s="392"/>
      <c r="ADQ45" s="392"/>
      <c r="ADR45" s="392"/>
      <c r="ADS45" s="392"/>
      <c r="ADT45" s="392"/>
      <c r="ADU45" s="392"/>
      <c r="ADV45" s="392"/>
      <c r="ADW45" s="392"/>
      <c r="ADX45" s="392"/>
      <c r="ADY45" s="392"/>
      <c r="ADZ45" s="392"/>
      <c r="AEA45" s="392"/>
      <c r="AEB45" s="392"/>
      <c r="AEC45" s="392"/>
      <c r="AED45" s="392"/>
      <c r="AEE45" s="392"/>
      <c r="AEF45" s="392"/>
      <c r="AEG45" s="392"/>
      <c r="AEH45" s="392"/>
      <c r="AEI45" s="392"/>
      <c r="AEJ45" s="392"/>
      <c r="AEK45" s="392"/>
      <c r="AEL45" s="392"/>
      <c r="AEM45" s="392"/>
      <c r="AEN45" s="392"/>
      <c r="AEO45" s="392"/>
      <c r="AEP45" s="392"/>
      <c r="AEQ45" s="392"/>
      <c r="AER45" s="392"/>
      <c r="AES45" s="392"/>
      <c r="AET45" s="392"/>
      <c r="AEU45" s="392"/>
      <c r="AEV45" s="392"/>
      <c r="AEW45" s="392"/>
      <c r="AEX45" s="392"/>
      <c r="AEY45" s="392"/>
      <c r="AEZ45" s="392"/>
      <c r="AFA45" s="392"/>
      <c r="AFB45" s="392"/>
      <c r="AFC45" s="392"/>
      <c r="AFD45" s="392"/>
      <c r="AFE45" s="392"/>
      <c r="AFF45" s="392"/>
      <c r="AFG45" s="392"/>
      <c r="AFH45" s="392"/>
      <c r="AFI45" s="392"/>
      <c r="AFJ45" s="392"/>
      <c r="AFK45" s="392"/>
      <c r="AFL45" s="392"/>
      <c r="AFM45" s="392"/>
      <c r="AFN45" s="392"/>
      <c r="AFO45" s="392"/>
      <c r="AFP45" s="392"/>
      <c r="AFQ45" s="392"/>
      <c r="AFR45" s="392"/>
      <c r="AFS45" s="392"/>
      <c r="AFT45" s="392"/>
      <c r="AFU45" s="392"/>
      <c r="AFV45" s="392"/>
      <c r="AFW45" s="392"/>
      <c r="AFX45" s="392"/>
      <c r="AFY45" s="392"/>
      <c r="AFZ45" s="392"/>
      <c r="AGA45" s="392"/>
      <c r="AGB45" s="392"/>
      <c r="AGC45" s="392"/>
      <c r="AGD45" s="392"/>
      <c r="AGE45" s="392"/>
      <c r="AGF45" s="392"/>
      <c r="AGG45" s="392"/>
      <c r="AGH45" s="392"/>
      <c r="AGI45" s="392"/>
      <c r="AGJ45" s="392"/>
      <c r="AGK45" s="392"/>
      <c r="AGL45" s="392"/>
      <c r="AGM45" s="392"/>
      <c r="AGN45" s="392"/>
      <c r="AGO45" s="392"/>
      <c r="AGP45" s="392"/>
      <c r="AGQ45" s="392"/>
      <c r="AGR45" s="392"/>
      <c r="AGS45" s="392"/>
      <c r="AGT45" s="392"/>
      <c r="AGU45" s="392"/>
      <c r="AGV45" s="392"/>
      <c r="AGW45" s="392"/>
      <c r="AGX45" s="392"/>
      <c r="AGY45" s="392"/>
      <c r="AGZ45" s="392"/>
      <c r="AHA45" s="392"/>
      <c r="AHB45" s="392"/>
      <c r="AHC45" s="392"/>
      <c r="AHD45" s="392"/>
      <c r="AHE45" s="392"/>
      <c r="AHF45" s="392"/>
      <c r="AHG45" s="392"/>
      <c r="AHH45" s="392"/>
      <c r="AHI45" s="392"/>
      <c r="AHJ45" s="392"/>
      <c r="AHK45" s="392"/>
      <c r="AHL45" s="392"/>
      <c r="AHM45" s="392"/>
      <c r="AHN45" s="392"/>
      <c r="AHO45" s="392"/>
      <c r="AHP45" s="392"/>
      <c r="AHQ45" s="392"/>
      <c r="AHR45" s="392"/>
      <c r="AHS45" s="392"/>
      <c r="AHT45" s="392"/>
      <c r="AHU45" s="392"/>
      <c r="AHV45" s="392"/>
      <c r="AHW45" s="392"/>
      <c r="AHX45" s="392"/>
      <c r="AHY45" s="392"/>
      <c r="AHZ45" s="392"/>
      <c r="AIA45" s="392"/>
      <c r="AIB45" s="392"/>
      <c r="AIC45" s="392"/>
      <c r="AID45" s="392"/>
      <c r="AIE45" s="392"/>
      <c r="AIF45" s="392"/>
      <c r="AIG45" s="392"/>
      <c r="AIH45" s="392"/>
      <c r="AII45" s="392"/>
      <c r="AIJ45" s="392"/>
      <c r="AIK45" s="392"/>
      <c r="AIL45" s="392"/>
      <c r="AIM45" s="392"/>
      <c r="AIN45" s="392"/>
      <c r="AIO45" s="392"/>
      <c r="AIP45" s="392"/>
      <c r="AIQ45" s="392"/>
      <c r="AIR45" s="392"/>
      <c r="AIS45" s="392"/>
      <c r="AIT45" s="392"/>
      <c r="AIU45" s="392"/>
      <c r="AIV45" s="392"/>
      <c r="AIW45" s="392"/>
      <c r="AIX45" s="392"/>
      <c r="AIY45" s="392"/>
      <c r="AIZ45" s="392"/>
      <c r="AJA45" s="392"/>
      <c r="AJB45" s="392"/>
      <c r="AJC45" s="392"/>
      <c r="AJD45" s="392"/>
      <c r="AJE45" s="392"/>
      <c r="AJF45" s="392"/>
      <c r="AJG45" s="392"/>
      <c r="AJH45" s="392"/>
      <c r="AJI45" s="392"/>
      <c r="AJJ45" s="392"/>
      <c r="AJK45" s="392"/>
      <c r="AJL45" s="392"/>
      <c r="AJM45" s="392"/>
      <c r="AJN45" s="392"/>
      <c r="AJO45" s="392"/>
      <c r="AJP45" s="392"/>
      <c r="AJQ45" s="392"/>
      <c r="AJR45" s="392"/>
      <c r="AJS45" s="392"/>
      <c r="AJT45" s="392"/>
      <c r="AJU45" s="392"/>
      <c r="AJV45" s="392"/>
      <c r="AJW45" s="392"/>
      <c r="AJX45" s="392"/>
      <c r="AJY45" s="392"/>
      <c r="AJZ45" s="392"/>
      <c r="AKA45" s="392"/>
      <c r="AKB45" s="392"/>
      <c r="AKC45" s="392"/>
      <c r="AKD45" s="392"/>
      <c r="AKE45" s="392"/>
      <c r="AKF45" s="392"/>
      <c r="AKG45" s="392"/>
      <c r="AKH45" s="392"/>
      <c r="AKI45" s="392"/>
      <c r="AKJ45" s="392"/>
      <c r="AKK45" s="392"/>
      <c r="AKL45" s="392"/>
      <c r="AKM45" s="392"/>
      <c r="AKN45" s="392"/>
      <c r="AKO45" s="392"/>
      <c r="AKP45" s="392"/>
      <c r="AKQ45" s="392"/>
      <c r="AKR45" s="392"/>
      <c r="AKS45" s="392"/>
      <c r="AKT45" s="392"/>
      <c r="AKU45" s="392"/>
      <c r="AKV45" s="392"/>
      <c r="AKW45" s="392"/>
      <c r="AKX45" s="392"/>
      <c r="AKY45" s="392"/>
      <c r="AKZ45" s="392"/>
      <c r="ALA45" s="392"/>
      <c r="ALB45" s="392"/>
      <c r="ALC45" s="392"/>
      <c r="ALD45" s="392"/>
      <c r="ALE45" s="392"/>
      <c r="ALF45" s="392"/>
      <c r="ALG45" s="392"/>
      <c r="ALH45" s="392"/>
      <c r="ALI45" s="392"/>
      <c r="ALJ45" s="392"/>
      <c r="ALK45" s="392"/>
      <c r="ALL45" s="392"/>
      <c r="ALM45" s="392"/>
      <c r="ALN45" s="392"/>
      <c r="ALO45" s="392"/>
      <c r="ALP45" s="392"/>
      <c r="ALQ45" s="392"/>
      <c r="ALR45" s="392"/>
      <c r="ALS45" s="392"/>
      <c r="ALT45" s="392"/>
      <c r="ALU45" s="392"/>
      <c r="ALV45" s="392"/>
      <c r="ALW45" s="392"/>
      <c r="ALX45" s="392"/>
      <c r="ALY45" s="392"/>
      <c r="ALZ45" s="392"/>
      <c r="AMA45" s="392"/>
      <c r="AMB45" s="392"/>
      <c r="AMC45" s="392"/>
      <c r="AMD45" s="392"/>
      <c r="AME45" s="392"/>
      <c r="AMF45" s="392"/>
      <c r="AMG45" s="392"/>
      <c r="AMH45" s="392"/>
      <c r="AMI45" s="392"/>
      <c r="AMJ45" s="392"/>
      <c r="AMK45" s="392"/>
      <c r="AML45" s="392"/>
      <c r="AMM45" s="392"/>
      <c r="AMN45" s="392"/>
      <c r="AMO45" s="392"/>
      <c r="AMP45" s="392"/>
      <c r="AMQ45" s="392"/>
      <c r="AMR45" s="392"/>
      <c r="AMS45" s="392"/>
      <c r="AMT45" s="392"/>
      <c r="AMU45" s="392"/>
      <c r="AMV45" s="392"/>
      <c r="AMW45" s="392"/>
      <c r="AMX45" s="392"/>
      <c r="AMY45" s="392"/>
      <c r="AMZ45" s="392"/>
      <c r="ANA45" s="392"/>
      <c r="ANB45" s="392"/>
      <c r="ANC45" s="392"/>
      <c r="AND45" s="392"/>
      <c r="ANE45" s="392"/>
      <c r="ANF45" s="392"/>
      <c r="ANG45" s="392"/>
      <c r="ANH45" s="392"/>
      <c r="ANI45" s="392"/>
      <c r="ANJ45" s="392"/>
      <c r="ANK45" s="392"/>
      <c r="ANL45" s="392"/>
      <c r="ANM45" s="392"/>
      <c r="ANN45" s="392"/>
      <c r="ANO45" s="392"/>
      <c r="ANP45" s="392"/>
      <c r="ANQ45" s="392"/>
      <c r="ANR45" s="392"/>
      <c r="ANS45" s="392"/>
      <c r="ANT45" s="392"/>
      <c r="ANU45" s="392"/>
      <c r="ANV45" s="392"/>
      <c r="ANW45" s="392"/>
      <c r="ANX45" s="392"/>
      <c r="ANY45" s="392"/>
      <c r="ANZ45" s="392"/>
      <c r="AOA45" s="392"/>
      <c r="AOB45" s="392"/>
      <c r="AOC45" s="392"/>
      <c r="AOD45" s="392"/>
      <c r="AOE45" s="392"/>
      <c r="AOF45" s="392"/>
      <c r="AOG45" s="392"/>
      <c r="AOH45" s="392"/>
      <c r="AOI45" s="392"/>
      <c r="AOJ45" s="392"/>
      <c r="AOK45" s="392"/>
      <c r="AOL45" s="392"/>
      <c r="AOM45" s="392"/>
      <c r="AON45" s="392"/>
      <c r="AOO45" s="392"/>
      <c r="AOP45" s="392"/>
      <c r="AOQ45" s="392"/>
      <c r="AOR45" s="392"/>
      <c r="AOS45" s="392"/>
      <c r="AOT45" s="392"/>
      <c r="AOU45" s="392"/>
      <c r="AOV45" s="392"/>
      <c r="AOW45" s="392"/>
      <c r="AOX45" s="392"/>
      <c r="AOY45" s="392"/>
      <c r="AOZ45" s="392"/>
      <c r="APA45" s="392"/>
      <c r="APB45" s="392"/>
      <c r="APC45" s="392"/>
      <c r="APD45" s="392"/>
      <c r="APE45" s="392"/>
      <c r="APF45" s="392"/>
      <c r="APG45" s="392"/>
      <c r="APH45" s="392"/>
      <c r="API45" s="392"/>
      <c r="APJ45" s="392"/>
      <c r="APK45" s="392"/>
      <c r="APL45" s="392"/>
      <c r="APM45" s="392"/>
      <c r="APN45" s="392"/>
      <c r="APO45" s="392"/>
      <c r="APP45" s="392"/>
      <c r="APQ45" s="392"/>
      <c r="APR45" s="392"/>
      <c r="APS45" s="392"/>
      <c r="APT45" s="392"/>
      <c r="APU45" s="392"/>
      <c r="APV45" s="392"/>
      <c r="APW45" s="392"/>
      <c r="APX45" s="392"/>
      <c r="APY45" s="392"/>
      <c r="APZ45" s="392"/>
      <c r="AQA45" s="392"/>
      <c r="AQB45" s="392"/>
      <c r="AQC45" s="392"/>
      <c r="AQD45" s="392"/>
      <c r="AQE45" s="392"/>
      <c r="AQF45" s="392"/>
      <c r="AQG45" s="392"/>
      <c r="AQH45" s="392"/>
      <c r="AQI45" s="392"/>
      <c r="AQJ45" s="392"/>
      <c r="AQK45" s="392"/>
      <c r="AQL45" s="392"/>
      <c r="AQM45" s="392"/>
      <c r="AQN45" s="392"/>
      <c r="AQO45" s="392"/>
      <c r="AQP45" s="392"/>
      <c r="AQQ45" s="392"/>
      <c r="AQR45" s="392"/>
      <c r="AQS45" s="392"/>
      <c r="AQT45" s="392"/>
      <c r="AQU45" s="392"/>
      <c r="AQV45" s="392"/>
      <c r="AQW45" s="392"/>
      <c r="AQX45" s="392"/>
      <c r="AQY45" s="392"/>
      <c r="AQZ45" s="392"/>
      <c r="ARA45" s="392"/>
      <c r="ARB45" s="392"/>
      <c r="ARC45" s="392"/>
      <c r="ARD45" s="392"/>
      <c r="ARE45" s="392"/>
      <c r="ARF45" s="392"/>
      <c r="ARG45" s="392"/>
      <c r="ARH45" s="392"/>
      <c r="ARI45" s="392"/>
      <c r="ARJ45" s="392"/>
      <c r="ARK45" s="392"/>
      <c r="ARL45" s="392"/>
      <c r="ARM45" s="392"/>
      <c r="ARN45" s="392"/>
      <c r="ARO45" s="392"/>
      <c r="ARP45" s="392"/>
      <c r="ARQ45" s="392"/>
      <c r="ARR45" s="392"/>
      <c r="ARS45" s="392"/>
      <c r="ART45" s="392"/>
      <c r="ARU45" s="392"/>
      <c r="ARV45" s="392"/>
      <c r="ARW45" s="392"/>
      <c r="ARX45" s="392"/>
      <c r="ARY45" s="392"/>
      <c r="ARZ45" s="392"/>
      <c r="ASA45" s="392"/>
      <c r="ASB45" s="392"/>
      <c r="ASC45" s="392"/>
      <c r="ASD45" s="392"/>
      <c r="ASE45" s="392"/>
      <c r="ASF45" s="392"/>
      <c r="ASG45" s="392"/>
      <c r="ASH45" s="392"/>
      <c r="ASI45" s="392"/>
      <c r="ASJ45" s="392"/>
      <c r="ASK45" s="392"/>
      <c r="ASL45" s="392"/>
      <c r="ASM45" s="392"/>
      <c r="ASN45" s="392"/>
      <c r="ASO45" s="392"/>
      <c r="ASP45" s="392"/>
      <c r="ASQ45" s="392"/>
      <c r="ASR45" s="392"/>
      <c r="ASS45" s="392"/>
      <c r="AST45" s="392"/>
      <c r="ASU45" s="392"/>
      <c r="ASV45" s="392"/>
      <c r="ASW45" s="392"/>
      <c r="ASX45" s="392"/>
      <c r="ASY45" s="392"/>
      <c r="ASZ45" s="392"/>
      <c r="ATA45" s="392"/>
      <c r="ATB45" s="392"/>
      <c r="ATC45" s="392"/>
      <c r="ATD45" s="392"/>
      <c r="ATE45" s="392"/>
      <c r="ATF45" s="392"/>
      <c r="ATG45" s="392"/>
      <c r="ATH45" s="392"/>
      <c r="ATI45" s="392"/>
      <c r="ATJ45" s="392"/>
      <c r="ATK45" s="392"/>
      <c r="ATL45" s="392"/>
      <c r="ATM45" s="392"/>
      <c r="ATN45" s="392"/>
      <c r="ATO45" s="392"/>
      <c r="ATP45" s="392"/>
      <c r="ATQ45" s="392"/>
      <c r="ATR45" s="392"/>
      <c r="ATS45" s="392"/>
      <c r="ATT45" s="392"/>
      <c r="ATU45" s="392"/>
      <c r="ATV45" s="392"/>
      <c r="ATW45" s="392"/>
      <c r="ATX45" s="392"/>
      <c r="ATY45" s="392"/>
      <c r="ATZ45" s="392"/>
      <c r="AUA45" s="392"/>
      <c r="AUB45" s="392"/>
      <c r="AUC45" s="392"/>
      <c r="AUD45" s="392"/>
      <c r="AUE45" s="392"/>
      <c r="AUF45" s="392"/>
      <c r="AUG45" s="392"/>
      <c r="AUH45" s="392"/>
      <c r="AUI45" s="392"/>
      <c r="AUJ45" s="392"/>
      <c r="AUK45" s="392"/>
      <c r="AUL45" s="392"/>
      <c r="AUM45" s="392"/>
      <c r="AUN45" s="392"/>
      <c r="AUO45" s="392"/>
      <c r="AUP45" s="392"/>
      <c r="AUQ45" s="392"/>
      <c r="AUR45" s="392"/>
      <c r="AUS45" s="392"/>
      <c r="AUT45" s="392"/>
      <c r="AUU45" s="392"/>
      <c r="AUV45" s="392"/>
      <c r="AUW45" s="392"/>
      <c r="AUX45" s="392"/>
      <c r="AUY45" s="392"/>
      <c r="AUZ45" s="392"/>
      <c r="AVA45" s="392"/>
      <c r="AVB45" s="392"/>
      <c r="AVC45" s="392"/>
      <c r="AVD45" s="392"/>
      <c r="AVE45" s="392"/>
      <c r="AVF45" s="392"/>
      <c r="AVG45" s="392"/>
      <c r="AVH45" s="392"/>
      <c r="AVI45" s="392"/>
      <c r="AVJ45" s="392"/>
      <c r="AVK45" s="392"/>
      <c r="AVL45" s="392"/>
      <c r="AVM45" s="392"/>
      <c r="AVN45" s="392"/>
      <c r="AVO45" s="392"/>
      <c r="AVP45" s="392"/>
      <c r="AVQ45" s="392"/>
      <c r="AVR45" s="392"/>
      <c r="AVS45" s="392"/>
      <c r="AVT45" s="392"/>
      <c r="AVU45" s="392"/>
      <c r="AVV45" s="392"/>
      <c r="AVW45" s="392"/>
      <c r="AVX45" s="392"/>
      <c r="AVY45" s="392"/>
      <c r="AVZ45" s="392"/>
      <c r="AWA45" s="392"/>
      <c r="AWB45" s="392"/>
      <c r="AWC45" s="392"/>
      <c r="AWD45" s="392"/>
      <c r="AWE45" s="392"/>
      <c r="AWF45" s="392"/>
      <c r="AWG45" s="392"/>
      <c r="AWH45" s="392"/>
      <c r="AWI45" s="392"/>
      <c r="AWJ45" s="392"/>
      <c r="AWK45" s="392"/>
      <c r="AWL45" s="392"/>
      <c r="AWM45" s="392"/>
      <c r="AWN45" s="392"/>
      <c r="AWO45" s="392"/>
      <c r="AWP45" s="392"/>
      <c r="AWQ45" s="392"/>
      <c r="AWR45" s="392"/>
      <c r="AWS45" s="392"/>
      <c r="AWT45" s="392"/>
      <c r="AWU45" s="392"/>
      <c r="AWV45" s="392"/>
      <c r="AWW45" s="392"/>
      <c r="AWX45" s="392"/>
      <c r="AWY45" s="392"/>
      <c r="AWZ45" s="392"/>
      <c r="AXA45" s="392"/>
      <c r="AXB45" s="392"/>
      <c r="AXC45" s="392"/>
      <c r="AXD45" s="392"/>
      <c r="AXE45" s="392"/>
      <c r="AXF45" s="392"/>
      <c r="AXG45" s="392"/>
      <c r="AXH45" s="392"/>
      <c r="AXI45" s="392"/>
      <c r="AXJ45" s="392"/>
      <c r="AXK45" s="392"/>
      <c r="AXL45" s="392"/>
      <c r="AXM45" s="392"/>
      <c r="AXN45" s="392"/>
      <c r="AXO45" s="392"/>
      <c r="AXP45" s="392"/>
      <c r="AXQ45" s="392"/>
      <c r="AXR45" s="392"/>
      <c r="AXS45" s="392"/>
      <c r="AXT45" s="392"/>
      <c r="AXU45" s="392"/>
      <c r="AXV45" s="392"/>
      <c r="AXW45" s="392"/>
      <c r="AXX45" s="392"/>
      <c r="AXY45" s="392"/>
      <c r="AXZ45" s="392"/>
      <c r="AYA45" s="392"/>
      <c r="AYB45" s="392"/>
      <c r="AYC45" s="392"/>
      <c r="AYD45" s="392"/>
      <c r="AYE45" s="392"/>
      <c r="AYF45" s="392"/>
      <c r="AYG45" s="392"/>
      <c r="AYH45" s="392"/>
      <c r="AYI45" s="392"/>
      <c r="AYJ45" s="392"/>
      <c r="AYK45" s="392"/>
      <c r="AYL45" s="392"/>
      <c r="AYM45" s="392"/>
      <c r="AYN45" s="392"/>
      <c r="AYO45" s="392"/>
      <c r="AYP45" s="392"/>
      <c r="AYQ45" s="392"/>
      <c r="AYR45" s="392"/>
      <c r="AYS45" s="392"/>
      <c r="AYT45" s="392"/>
      <c r="AYU45" s="392"/>
      <c r="AYV45" s="392"/>
      <c r="AYW45" s="392"/>
      <c r="AYX45" s="392"/>
      <c r="AYY45" s="392"/>
      <c r="AYZ45" s="392"/>
      <c r="AZA45" s="392"/>
      <c r="AZB45" s="392"/>
      <c r="AZC45" s="392"/>
      <c r="AZD45" s="392"/>
      <c r="AZE45" s="392"/>
      <c r="AZF45" s="392"/>
      <c r="AZG45" s="392"/>
      <c r="AZH45" s="392"/>
      <c r="AZI45" s="392"/>
      <c r="AZJ45" s="392"/>
      <c r="AZK45" s="392"/>
      <c r="AZL45" s="392"/>
      <c r="AZM45" s="392"/>
      <c r="AZN45" s="392"/>
      <c r="AZO45" s="392"/>
      <c r="AZP45" s="392"/>
      <c r="AZQ45" s="392"/>
      <c r="AZR45" s="392"/>
      <c r="AZS45" s="392"/>
      <c r="AZT45" s="392"/>
      <c r="AZU45" s="392"/>
      <c r="AZV45" s="392"/>
      <c r="AZW45" s="392"/>
      <c r="AZX45" s="392"/>
      <c r="AZY45" s="392"/>
      <c r="AZZ45" s="392"/>
      <c r="BAA45" s="392"/>
      <c r="BAB45" s="392"/>
      <c r="BAC45" s="392"/>
      <c r="BAD45" s="392"/>
      <c r="BAE45" s="392"/>
      <c r="BAF45" s="392"/>
      <c r="BAG45" s="392"/>
      <c r="BAH45" s="392"/>
      <c r="BAI45" s="392"/>
      <c r="BAJ45" s="392"/>
      <c r="BAK45" s="392"/>
      <c r="BAL45" s="392"/>
      <c r="BAM45" s="392"/>
      <c r="BAN45" s="392"/>
      <c r="BAO45" s="392"/>
      <c r="BAP45" s="392"/>
      <c r="BAQ45" s="392"/>
      <c r="BAR45" s="392"/>
      <c r="BAS45" s="392"/>
      <c r="BAT45" s="392"/>
      <c r="BAU45" s="392"/>
      <c r="BAV45" s="392"/>
      <c r="BAW45" s="392"/>
      <c r="BAX45" s="392"/>
      <c r="BAY45" s="392"/>
      <c r="BAZ45" s="392"/>
      <c r="BBA45" s="392"/>
      <c r="BBB45" s="392"/>
      <c r="BBC45" s="392"/>
      <c r="BBD45" s="392"/>
      <c r="BBE45" s="392"/>
      <c r="BBF45" s="392"/>
      <c r="BBG45" s="392"/>
      <c r="BBH45" s="392"/>
      <c r="BBI45" s="392"/>
      <c r="BBJ45" s="392"/>
      <c r="BBK45" s="392"/>
      <c r="BBL45" s="392"/>
      <c r="BBM45" s="392"/>
      <c r="BBN45" s="392"/>
      <c r="BBO45" s="392"/>
      <c r="BBP45" s="392"/>
      <c r="BBQ45" s="392"/>
      <c r="BBR45" s="392"/>
      <c r="BBS45" s="392"/>
      <c r="BBT45" s="392"/>
      <c r="BBU45" s="392"/>
      <c r="BBV45" s="392"/>
      <c r="BBW45" s="392"/>
      <c r="BBX45" s="392"/>
      <c r="BBY45" s="392"/>
      <c r="BBZ45" s="392"/>
      <c r="BCA45" s="392"/>
      <c r="BCB45" s="392"/>
      <c r="BCC45" s="392"/>
      <c r="BCD45" s="392"/>
      <c r="BCE45" s="392"/>
      <c r="BCF45" s="392"/>
      <c r="BCG45" s="392"/>
      <c r="BCH45" s="392"/>
      <c r="BCI45" s="392"/>
      <c r="BCJ45" s="392"/>
      <c r="BCK45" s="392"/>
      <c r="BCL45" s="392"/>
      <c r="BCM45" s="392"/>
      <c r="BCN45" s="392"/>
      <c r="BCO45" s="392"/>
      <c r="BCP45" s="392"/>
      <c r="BCQ45" s="392"/>
      <c r="BCR45" s="392"/>
      <c r="BCS45" s="392"/>
      <c r="BCT45" s="392"/>
      <c r="BCU45" s="392"/>
      <c r="BCV45" s="392"/>
      <c r="BCW45" s="392"/>
      <c r="BCX45" s="392"/>
      <c r="BCY45" s="392"/>
      <c r="BCZ45" s="392"/>
      <c r="BDA45" s="392"/>
      <c r="BDB45" s="392"/>
      <c r="BDC45" s="392"/>
      <c r="BDD45" s="392"/>
      <c r="BDE45" s="392"/>
      <c r="BDF45" s="392"/>
      <c r="BDG45" s="392"/>
      <c r="BDH45" s="392"/>
      <c r="BDI45" s="392"/>
      <c r="BDJ45" s="392"/>
      <c r="BDK45" s="392"/>
      <c r="BDL45" s="392"/>
      <c r="BDM45" s="392"/>
      <c r="BDN45" s="392"/>
      <c r="BDO45" s="392"/>
      <c r="BDP45" s="392"/>
      <c r="BDQ45" s="392"/>
      <c r="BDR45" s="392"/>
      <c r="BDS45" s="392"/>
      <c r="BDT45" s="392"/>
      <c r="BDU45" s="392"/>
      <c r="BDV45" s="392"/>
      <c r="BDW45" s="392"/>
      <c r="BDX45" s="392"/>
      <c r="BDY45" s="392"/>
      <c r="BDZ45" s="392"/>
      <c r="BEA45" s="392"/>
      <c r="BEB45" s="392"/>
      <c r="BEC45" s="392"/>
      <c r="BED45" s="392"/>
      <c r="BEE45" s="392"/>
      <c r="BEF45" s="392"/>
      <c r="BEG45" s="392"/>
      <c r="BEH45" s="392"/>
      <c r="BEI45" s="392"/>
      <c r="BEJ45" s="392"/>
      <c r="BEK45" s="392"/>
      <c r="BEL45" s="392"/>
      <c r="BEM45" s="392"/>
      <c r="BEN45" s="392"/>
      <c r="BEO45" s="392"/>
      <c r="BEP45" s="392"/>
      <c r="BEQ45" s="392"/>
      <c r="BER45" s="392"/>
      <c r="BES45" s="392"/>
      <c r="BET45" s="392"/>
      <c r="BEU45" s="392"/>
      <c r="BEV45" s="392"/>
      <c r="BEW45" s="392"/>
      <c r="BEX45" s="392"/>
      <c r="BEY45" s="392"/>
      <c r="BEZ45" s="392"/>
      <c r="BFA45" s="392"/>
      <c r="BFB45" s="392"/>
      <c r="BFC45" s="392"/>
      <c r="BFD45" s="392"/>
      <c r="BFE45" s="392"/>
      <c r="BFF45" s="392"/>
      <c r="BFG45" s="392"/>
      <c r="BFH45" s="392"/>
      <c r="BFI45" s="392"/>
      <c r="BFJ45" s="392"/>
      <c r="BFK45" s="392"/>
      <c r="BFL45" s="392"/>
      <c r="BFM45" s="392"/>
      <c r="BFN45" s="392"/>
      <c r="BFO45" s="392"/>
      <c r="BFP45" s="392"/>
      <c r="BFQ45" s="392"/>
      <c r="BFR45" s="392"/>
      <c r="BFS45" s="392"/>
      <c r="BFT45" s="392"/>
      <c r="BFU45" s="392"/>
      <c r="BFV45" s="392"/>
      <c r="BFW45" s="392"/>
      <c r="BFX45" s="392"/>
      <c r="BFY45" s="392"/>
      <c r="BFZ45" s="392"/>
      <c r="BGA45" s="392"/>
      <c r="BGB45" s="392"/>
      <c r="BGC45" s="392"/>
      <c r="BGD45" s="392"/>
      <c r="BGE45" s="392"/>
      <c r="BGF45" s="392"/>
      <c r="BGG45" s="392"/>
      <c r="BGH45" s="392"/>
      <c r="BGI45" s="392"/>
      <c r="BGJ45" s="392"/>
      <c r="BGK45" s="392"/>
      <c r="BGL45" s="392"/>
      <c r="BGM45" s="392"/>
      <c r="BGN45" s="392"/>
      <c r="BGO45" s="392"/>
      <c r="BGP45" s="392"/>
      <c r="BGQ45" s="392"/>
      <c r="BGR45" s="392"/>
      <c r="BGS45" s="392"/>
      <c r="BGT45" s="392"/>
      <c r="BGU45" s="392"/>
      <c r="BGV45" s="392"/>
      <c r="BGW45" s="392"/>
      <c r="BGX45" s="392"/>
      <c r="BGY45" s="392"/>
      <c r="BGZ45" s="392"/>
      <c r="BHA45" s="392"/>
      <c r="BHB45" s="392"/>
      <c r="BHC45" s="392"/>
      <c r="BHD45" s="392"/>
      <c r="BHE45" s="392"/>
      <c r="BHF45" s="392"/>
      <c r="BHG45" s="392"/>
      <c r="BHH45" s="392"/>
      <c r="BHI45" s="392"/>
      <c r="BHJ45" s="392"/>
      <c r="BHK45" s="392"/>
      <c r="BHL45" s="392"/>
      <c r="BHM45" s="392"/>
      <c r="BHN45" s="392"/>
      <c r="BHO45" s="392"/>
      <c r="BHP45" s="392"/>
      <c r="BHQ45" s="392"/>
      <c r="BHR45" s="392"/>
      <c r="BHS45" s="392"/>
      <c r="BHT45" s="392"/>
      <c r="BHU45" s="392"/>
      <c r="BHV45" s="392"/>
      <c r="BHW45" s="392"/>
      <c r="BHX45" s="392"/>
      <c r="BHY45" s="392"/>
      <c r="BHZ45" s="392"/>
      <c r="BIA45" s="392"/>
      <c r="BIB45" s="392"/>
      <c r="BIC45" s="392"/>
      <c r="BID45" s="392"/>
      <c r="BIE45" s="392"/>
      <c r="BIF45" s="392"/>
      <c r="BIG45" s="392"/>
      <c r="BIH45" s="392"/>
      <c r="BII45" s="392"/>
      <c r="BIJ45" s="392"/>
      <c r="BIK45" s="392"/>
      <c r="BIL45" s="392"/>
      <c r="BIM45" s="392"/>
      <c r="BIN45" s="392"/>
      <c r="BIO45" s="392"/>
      <c r="BIP45" s="392"/>
      <c r="BIQ45" s="392"/>
      <c r="BIR45" s="392"/>
      <c r="BIS45" s="392"/>
      <c r="BIT45" s="392"/>
      <c r="BIU45" s="392"/>
      <c r="BIV45" s="392"/>
      <c r="BIW45" s="392"/>
      <c r="BIX45" s="392"/>
      <c r="BIY45" s="392"/>
      <c r="BIZ45" s="392"/>
      <c r="BJA45" s="392"/>
      <c r="BJB45" s="392"/>
      <c r="BJC45" s="392"/>
      <c r="BJD45" s="392"/>
      <c r="BJE45" s="392"/>
      <c r="BJF45" s="392"/>
      <c r="BJG45" s="392"/>
      <c r="BJH45" s="392"/>
      <c r="BJI45" s="392"/>
      <c r="BJJ45" s="392"/>
      <c r="BJK45" s="392"/>
      <c r="BJL45" s="392"/>
      <c r="BJM45" s="392"/>
      <c r="BJN45" s="392"/>
      <c r="BJO45" s="392"/>
      <c r="BJP45" s="392"/>
      <c r="BJQ45" s="392"/>
      <c r="BJR45" s="392"/>
      <c r="BJS45" s="392"/>
      <c r="BJT45" s="392"/>
      <c r="BJU45" s="392"/>
      <c r="BJV45" s="392"/>
      <c r="BJW45" s="392"/>
      <c r="BJX45" s="392"/>
      <c r="BJY45" s="392"/>
      <c r="BJZ45" s="392"/>
      <c r="BKA45" s="392"/>
      <c r="BKB45" s="392"/>
      <c r="BKC45" s="392"/>
      <c r="BKD45" s="392"/>
      <c r="BKE45" s="392"/>
      <c r="BKF45" s="392"/>
      <c r="BKG45" s="392"/>
      <c r="BKH45" s="392"/>
      <c r="BKI45" s="392"/>
      <c r="BKJ45" s="392"/>
      <c r="BKK45" s="392"/>
      <c r="BKL45" s="392"/>
      <c r="BKM45" s="392"/>
      <c r="BKN45" s="392"/>
      <c r="BKO45" s="392"/>
      <c r="BKP45" s="392"/>
      <c r="BKQ45" s="392"/>
      <c r="BKR45" s="392"/>
      <c r="BKS45" s="392"/>
      <c r="BKT45" s="392"/>
      <c r="BKU45" s="392"/>
      <c r="BKV45" s="392"/>
      <c r="BKW45" s="392"/>
      <c r="BKX45" s="392"/>
      <c r="BKY45" s="392"/>
      <c r="BKZ45" s="392"/>
      <c r="BLA45" s="392"/>
      <c r="BLB45" s="392"/>
      <c r="BLC45" s="392"/>
      <c r="BLD45" s="392"/>
      <c r="BLE45" s="392"/>
      <c r="BLF45" s="392"/>
      <c r="BLG45" s="392"/>
      <c r="BLH45" s="392"/>
      <c r="BLI45" s="392"/>
      <c r="BLJ45" s="392"/>
      <c r="BLK45" s="392"/>
      <c r="BLL45" s="392"/>
      <c r="BLM45" s="392"/>
      <c r="BLN45" s="392"/>
      <c r="BLO45" s="392"/>
      <c r="BLP45" s="392"/>
      <c r="BLQ45" s="392"/>
      <c r="BLR45" s="392"/>
      <c r="BLS45" s="392"/>
      <c r="BLT45" s="392"/>
      <c r="BLU45" s="392"/>
      <c r="BLV45" s="392"/>
      <c r="BLW45" s="392"/>
      <c r="BLX45" s="392"/>
      <c r="BLY45" s="392"/>
      <c r="BLZ45" s="392"/>
      <c r="BMA45" s="392"/>
      <c r="BMB45" s="392"/>
      <c r="BMC45" s="392"/>
      <c r="BMD45" s="392"/>
      <c r="BME45" s="392"/>
      <c r="BMF45" s="392"/>
      <c r="BMG45" s="392"/>
      <c r="BMH45" s="392"/>
      <c r="BMI45" s="392"/>
      <c r="BMJ45" s="392"/>
      <c r="BMK45" s="392"/>
      <c r="BML45" s="392"/>
      <c r="BMM45" s="392"/>
      <c r="BMN45" s="392"/>
      <c r="BMO45" s="392"/>
      <c r="BMP45" s="392"/>
      <c r="BMQ45" s="392"/>
      <c r="BMR45" s="392"/>
      <c r="BMS45" s="392"/>
      <c r="BMT45" s="392"/>
      <c r="BMU45" s="392"/>
      <c r="BMV45" s="392"/>
      <c r="BMW45" s="392"/>
      <c r="BMX45" s="392"/>
      <c r="BMY45" s="392"/>
      <c r="BMZ45" s="392"/>
      <c r="BNA45" s="392"/>
      <c r="BNB45" s="392"/>
      <c r="BNC45" s="392"/>
      <c r="BND45" s="392"/>
      <c r="BNE45" s="392"/>
      <c r="BNF45" s="392"/>
      <c r="BNG45" s="392"/>
      <c r="BNH45" s="392"/>
      <c r="BNI45" s="392"/>
      <c r="BNJ45" s="392"/>
      <c r="BNK45" s="392"/>
      <c r="BNL45" s="392"/>
      <c r="BNM45" s="392"/>
      <c r="BNN45" s="392"/>
      <c r="BNO45" s="392"/>
      <c r="BNP45" s="392"/>
      <c r="BNQ45" s="392"/>
      <c r="BNR45" s="392"/>
      <c r="BNS45" s="392"/>
      <c r="BNT45" s="392"/>
      <c r="BNU45" s="392"/>
      <c r="BNV45" s="392"/>
      <c r="BNW45" s="392"/>
      <c r="BNX45" s="392"/>
      <c r="BNY45" s="392"/>
      <c r="BNZ45" s="392"/>
      <c r="BOA45" s="392"/>
      <c r="BOB45" s="392"/>
      <c r="BOC45" s="392"/>
      <c r="BOD45" s="392"/>
      <c r="BOE45" s="392"/>
      <c r="BOF45" s="392"/>
      <c r="BOG45" s="392"/>
      <c r="BOH45" s="392"/>
      <c r="BOI45" s="392"/>
      <c r="BOJ45" s="392"/>
      <c r="BOK45" s="392"/>
      <c r="BOL45" s="392"/>
      <c r="BOM45" s="392"/>
      <c r="BON45" s="392"/>
      <c r="BOO45" s="392"/>
      <c r="BOP45" s="392"/>
      <c r="BOQ45" s="392"/>
      <c r="BOR45" s="392"/>
      <c r="BOS45" s="392"/>
      <c r="BOT45" s="392"/>
      <c r="BOU45" s="392"/>
      <c r="BOV45" s="392"/>
      <c r="BOW45" s="392"/>
      <c r="BOX45" s="392"/>
      <c r="BOY45" s="392"/>
      <c r="BOZ45" s="392"/>
      <c r="BPA45" s="392"/>
      <c r="BPB45" s="392"/>
      <c r="BPC45" s="392"/>
      <c r="BPD45" s="392"/>
      <c r="BPE45" s="392"/>
      <c r="BPF45" s="392"/>
      <c r="BPG45" s="392"/>
      <c r="BPH45" s="392"/>
      <c r="BPI45" s="392"/>
      <c r="BPJ45" s="392"/>
      <c r="BPK45" s="392"/>
      <c r="BPL45" s="392"/>
      <c r="BPM45" s="392"/>
      <c r="BPN45" s="392"/>
      <c r="BPO45" s="392"/>
      <c r="BPP45" s="392"/>
      <c r="BPQ45" s="392"/>
      <c r="BPR45" s="392"/>
      <c r="BPS45" s="392"/>
      <c r="BPT45" s="392"/>
      <c r="BPU45" s="392"/>
      <c r="BPV45" s="392"/>
      <c r="BPW45" s="392"/>
      <c r="BPX45" s="392"/>
      <c r="BPY45" s="392"/>
      <c r="BPZ45" s="392"/>
      <c r="BQA45" s="392"/>
      <c r="BQB45" s="392"/>
      <c r="BQC45" s="392"/>
      <c r="BQD45" s="392"/>
      <c r="BQE45" s="392"/>
      <c r="BQF45" s="392"/>
      <c r="BQG45" s="392"/>
      <c r="BQH45" s="392"/>
      <c r="BQI45" s="392"/>
      <c r="BQJ45" s="392"/>
      <c r="BQK45" s="392"/>
      <c r="BQL45" s="392"/>
      <c r="BQM45" s="392"/>
      <c r="BQN45" s="392"/>
      <c r="BQO45" s="392"/>
      <c r="BQP45" s="392"/>
      <c r="BQQ45" s="392"/>
      <c r="BQR45" s="392"/>
      <c r="BQS45" s="392"/>
      <c r="BQT45" s="392"/>
      <c r="BQU45" s="392"/>
      <c r="BQV45" s="392"/>
      <c r="BQW45" s="392"/>
      <c r="BQX45" s="392"/>
      <c r="BQY45" s="392"/>
      <c r="BQZ45" s="392"/>
      <c r="BRA45" s="392"/>
      <c r="BRB45" s="392"/>
      <c r="BRC45" s="392"/>
      <c r="BRD45" s="392"/>
      <c r="BRE45" s="392"/>
      <c r="BRF45" s="392"/>
      <c r="BRG45" s="392"/>
      <c r="BRH45" s="392"/>
      <c r="BRI45" s="392"/>
      <c r="BRJ45" s="392"/>
      <c r="BRK45" s="392"/>
      <c r="BRL45" s="392"/>
      <c r="BRM45" s="392"/>
      <c r="BRN45" s="392"/>
      <c r="BRO45" s="392"/>
      <c r="BRP45" s="392"/>
      <c r="BRQ45" s="392"/>
      <c r="BRR45" s="392"/>
      <c r="BRS45" s="392"/>
      <c r="BRT45" s="392"/>
      <c r="BRU45" s="392"/>
      <c r="BRV45" s="392"/>
      <c r="BRW45" s="392"/>
      <c r="BRX45" s="392"/>
      <c r="BRY45" s="392"/>
      <c r="BRZ45" s="392"/>
      <c r="BSA45" s="392"/>
      <c r="BSB45" s="392"/>
      <c r="BSC45" s="392"/>
      <c r="BSD45" s="392"/>
      <c r="BSE45" s="392"/>
      <c r="BSF45" s="392"/>
      <c r="BSG45" s="392"/>
      <c r="BSH45" s="392"/>
      <c r="BSI45" s="392"/>
      <c r="BSJ45" s="392"/>
      <c r="BSK45" s="392"/>
      <c r="BSL45" s="392"/>
      <c r="BSM45" s="392"/>
      <c r="BSN45" s="392"/>
      <c r="BSO45" s="392"/>
      <c r="BSP45" s="392"/>
      <c r="BSQ45" s="392"/>
      <c r="BSR45" s="392"/>
      <c r="BSS45" s="392"/>
      <c r="BST45" s="392"/>
      <c r="BSU45" s="392"/>
      <c r="BSV45" s="392"/>
      <c r="BSW45" s="392"/>
      <c r="BSX45" s="392"/>
      <c r="BSY45" s="392"/>
      <c r="BSZ45" s="392"/>
      <c r="BTA45" s="392"/>
      <c r="BTB45" s="392"/>
      <c r="BTC45" s="392"/>
      <c r="BTD45" s="392"/>
      <c r="BTE45" s="392"/>
      <c r="BTF45" s="392"/>
      <c r="BTG45" s="392"/>
      <c r="BTH45" s="392"/>
      <c r="BTI45" s="392"/>
      <c r="BTJ45" s="392"/>
      <c r="BTK45" s="392"/>
      <c r="BTL45" s="392"/>
      <c r="BTM45" s="392"/>
      <c r="BTN45" s="392"/>
      <c r="BTO45" s="392"/>
      <c r="BTP45" s="392"/>
      <c r="BTQ45" s="392"/>
      <c r="BTR45" s="392"/>
      <c r="BTS45" s="392"/>
      <c r="BTT45" s="392"/>
      <c r="BTU45" s="392"/>
      <c r="BTV45" s="392"/>
      <c r="BTW45" s="392"/>
      <c r="BTX45" s="392"/>
      <c r="BTY45" s="392"/>
      <c r="BTZ45" s="392"/>
      <c r="BUA45" s="392"/>
      <c r="BUB45" s="392"/>
      <c r="BUC45" s="392"/>
      <c r="BUD45" s="392"/>
      <c r="BUE45" s="392"/>
      <c r="BUF45" s="392"/>
      <c r="BUG45" s="392"/>
      <c r="BUH45" s="392"/>
      <c r="BUI45" s="392"/>
      <c r="BUJ45" s="392"/>
      <c r="BUK45" s="392"/>
      <c r="BUL45" s="392"/>
      <c r="BUM45" s="392"/>
      <c r="BUN45" s="392"/>
      <c r="BUO45" s="392"/>
      <c r="BUP45" s="392"/>
      <c r="BUQ45" s="392"/>
      <c r="BUR45" s="392"/>
      <c r="BUS45" s="392"/>
      <c r="BUT45" s="392"/>
      <c r="BUU45" s="392"/>
      <c r="BUV45" s="392"/>
      <c r="BUW45" s="392"/>
      <c r="BUX45" s="392"/>
      <c r="BUY45" s="392"/>
      <c r="BUZ45" s="392"/>
      <c r="BVA45" s="392"/>
      <c r="BVB45" s="392"/>
      <c r="BVC45" s="392"/>
      <c r="BVD45" s="392"/>
      <c r="BVE45" s="392"/>
      <c r="BVF45" s="392"/>
      <c r="BVG45" s="392"/>
      <c r="BVH45" s="392"/>
      <c r="BVI45" s="392"/>
      <c r="BVJ45" s="392"/>
      <c r="BVK45" s="392"/>
      <c r="BVL45" s="392"/>
      <c r="BVM45" s="392"/>
      <c r="BVN45" s="392"/>
      <c r="BVO45" s="392"/>
      <c r="BVP45" s="392"/>
      <c r="BVQ45" s="392"/>
      <c r="BVR45" s="392"/>
      <c r="BVS45" s="392"/>
      <c r="BVT45" s="392"/>
      <c r="BVU45" s="392"/>
      <c r="BVV45" s="392"/>
      <c r="BVW45" s="392"/>
      <c r="BVX45" s="392"/>
      <c r="BVY45" s="392"/>
      <c r="BVZ45" s="392"/>
      <c r="BWA45" s="392"/>
      <c r="BWB45" s="392"/>
      <c r="BWC45" s="392"/>
      <c r="BWD45" s="392"/>
      <c r="BWE45" s="392"/>
      <c r="BWF45" s="392"/>
      <c r="BWG45" s="392"/>
      <c r="BWH45" s="392"/>
      <c r="BWI45" s="392"/>
      <c r="BWJ45" s="392"/>
      <c r="BWK45" s="392"/>
      <c r="BWL45" s="392"/>
      <c r="BWM45" s="392"/>
      <c r="BWN45" s="392"/>
      <c r="BWO45" s="392"/>
      <c r="BWP45" s="392"/>
      <c r="BWQ45" s="392"/>
      <c r="BWR45" s="392"/>
      <c r="BWS45" s="392"/>
      <c r="BWT45" s="392"/>
      <c r="BWU45" s="392"/>
      <c r="BWV45" s="392"/>
      <c r="BWW45" s="392"/>
      <c r="BWX45" s="392"/>
      <c r="BWY45" s="392"/>
      <c r="BWZ45" s="392"/>
      <c r="BXA45" s="392"/>
      <c r="BXB45" s="392"/>
      <c r="BXC45" s="392"/>
      <c r="BXD45" s="392"/>
      <c r="BXE45" s="392"/>
      <c r="BXF45" s="392"/>
      <c r="BXG45" s="392"/>
      <c r="BXH45" s="392"/>
      <c r="BXI45" s="392"/>
      <c r="BXJ45" s="392"/>
      <c r="BXK45" s="392"/>
      <c r="BXL45" s="392"/>
      <c r="BXM45" s="392"/>
      <c r="BXN45" s="392"/>
      <c r="BXO45" s="392"/>
      <c r="BXP45" s="392"/>
      <c r="BXQ45" s="392"/>
      <c r="BXR45" s="392"/>
      <c r="BXS45" s="392"/>
      <c r="BXT45" s="392"/>
      <c r="BXU45" s="392"/>
      <c r="BXV45" s="392"/>
      <c r="BXW45" s="392"/>
      <c r="BXX45" s="392"/>
      <c r="BXY45" s="392"/>
      <c r="BXZ45" s="392"/>
      <c r="BYA45" s="392"/>
      <c r="BYB45" s="392"/>
      <c r="BYC45" s="392"/>
      <c r="BYD45" s="392"/>
      <c r="BYE45" s="392"/>
      <c r="BYF45" s="392"/>
      <c r="BYG45" s="392"/>
      <c r="BYH45" s="392"/>
      <c r="BYI45" s="392"/>
      <c r="BYJ45" s="392"/>
      <c r="BYK45" s="392"/>
      <c r="BYL45" s="392"/>
      <c r="BYM45" s="392"/>
      <c r="BYN45" s="392"/>
      <c r="BYO45" s="392"/>
      <c r="BYP45" s="392"/>
      <c r="BYQ45" s="392"/>
      <c r="BYR45" s="392"/>
      <c r="BYS45" s="392"/>
      <c r="BYT45" s="392"/>
      <c r="BYU45" s="392"/>
      <c r="BYV45" s="392"/>
      <c r="BYW45" s="392"/>
      <c r="BYX45" s="392"/>
      <c r="BYY45" s="392"/>
      <c r="BYZ45" s="392"/>
      <c r="BZA45" s="392"/>
      <c r="BZB45" s="392"/>
      <c r="BZC45" s="392"/>
      <c r="BZD45" s="392"/>
      <c r="BZE45" s="392"/>
      <c r="BZF45" s="392"/>
      <c r="BZG45" s="392"/>
      <c r="BZH45" s="392"/>
      <c r="BZI45" s="392"/>
      <c r="BZJ45" s="392"/>
      <c r="BZK45" s="392"/>
      <c r="BZL45" s="392"/>
      <c r="BZM45" s="392"/>
      <c r="BZN45" s="392"/>
      <c r="BZO45" s="392"/>
      <c r="BZP45" s="392"/>
      <c r="BZQ45" s="392"/>
      <c r="BZR45" s="392"/>
      <c r="BZS45" s="392"/>
      <c r="BZT45" s="392"/>
      <c r="BZU45" s="392"/>
      <c r="BZV45" s="392"/>
      <c r="BZW45" s="392"/>
      <c r="BZX45" s="392"/>
      <c r="BZY45" s="392"/>
      <c r="BZZ45" s="392"/>
      <c r="CAA45" s="392"/>
      <c r="CAB45" s="392"/>
      <c r="CAC45" s="392"/>
      <c r="CAD45" s="392"/>
      <c r="CAE45" s="392"/>
      <c r="CAF45" s="392"/>
      <c r="CAG45" s="392"/>
      <c r="CAH45" s="392"/>
      <c r="CAI45" s="392"/>
      <c r="CAJ45" s="392"/>
      <c r="CAK45" s="392"/>
      <c r="CAL45" s="392"/>
      <c r="CAM45" s="392"/>
      <c r="CAN45" s="392"/>
      <c r="CAO45" s="392"/>
      <c r="CAP45" s="392"/>
      <c r="CAQ45" s="392"/>
      <c r="CAR45" s="392"/>
      <c r="CAS45" s="392"/>
      <c r="CAT45" s="392"/>
      <c r="CAU45" s="392"/>
      <c r="CAV45" s="392"/>
      <c r="CAW45" s="392"/>
      <c r="CAX45" s="392"/>
      <c r="CAY45" s="392"/>
      <c r="CAZ45" s="392"/>
      <c r="CBA45" s="392"/>
      <c r="CBB45" s="392"/>
      <c r="CBC45" s="392"/>
      <c r="CBD45" s="392"/>
      <c r="CBE45" s="392"/>
      <c r="CBF45" s="392"/>
      <c r="CBG45" s="392"/>
      <c r="CBH45" s="392"/>
      <c r="CBI45" s="392"/>
      <c r="CBJ45" s="392"/>
      <c r="CBK45" s="392"/>
      <c r="CBL45" s="392"/>
      <c r="CBM45" s="392"/>
      <c r="CBN45" s="392"/>
      <c r="CBO45" s="392"/>
      <c r="CBP45" s="392"/>
      <c r="CBQ45" s="392"/>
      <c r="CBR45" s="392"/>
      <c r="CBS45" s="392"/>
      <c r="CBT45" s="392"/>
      <c r="CBU45" s="392"/>
      <c r="CBV45" s="392"/>
      <c r="CBW45" s="392"/>
      <c r="CBX45" s="392"/>
      <c r="CBY45" s="392"/>
      <c r="CBZ45" s="392"/>
      <c r="CCA45" s="392"/>
      <c r="CCB45" s="392"/>
      <c r="CCC45" s="392"/>
      <c r="CCD45" s="392"/>
      <c r="CCE45" s="392"/>
      <c r="CCF45" s="392"/>
      <c r="CCG45" s="392"/>
      <c r="CCH45" s="392"/>
      <c r="CCI45" s="392"/>
      <c r="CCJ45" s="392"/>
      <c r="CCK45" s="392"/>
      <c r="CCL45" s="392"/>
      <c r="CCM45" s="392"/>
      <c r="CCN45" s="392"/>
      <c r="CCO45" s="392"/>
      <c r="CCP45" s="392"/>
      <c r="CCQ45" s="392"/>
      <c r="CCR45" s="392"/>
      <c r="CCS45" s="392"/>
      <c r="CCT45" s="392"/>
      <c r="CCU45" s="392"/>
      <c r="CCV45" s="392"/>
      <c r="CCW45" s="392"/>
      <c r="CCX45" s="392"/>
      <c r="CCY45" s="392"/>
      <c r="CCZ45" s="392"/>
      <c r="CDA45" s="392"/>
      <c r="CDB45" s="392"/>
      <c r="CDC45" s="392"/>
      <c r="CDD45" s="392"/>
      <c r="CDE45" s="392"/>
      <c r="CDF45" s="392"/>
      <c r="CDG45" s="392"/>
      <c r="CDH45" s="392"/>
      <c r="CDI45" s="392"/>
      <c r="CDJ45" s="392"/>
      <c r="CDK45" s="392"/>
      <c r="CDL45" s="392"/>
      <c r="CDM45" s="392"/>
      <c r="CDN45" s="392"/>
      <c r="CDO45" s="392"/>
      <c r="CDP45" s="392"/>
      <c r="CDQ45" s="392"/>
      <c r="CDR45" s="392"/>
      <c r="CDS45" s="392"/>
      <c r="CDT45" s="392"/>
      <c r="CDU45" s="392"/>
      <c r="CDV45" s="392"/>
      <c r="CDW45" s="392"/>
      <c r="CDX45" s="392"/>
      <c r="CDY45" s="392"/>
      <c r="CDZ45" s="392"/>
      <c r="CEA45" s="392"/>
      <c r="CEB45" s="392"/>
      <c r="CEC45" s="392"/>
      <c r="CED45" s="392"/>
      <c r="CEE45" s="392"/>
      <c r="CEF45" s="392"/>
      <c r="CEG45" s="392"/>
      <c r="CEH45" s="392"/>
      <c r="CEI45" s="392"/>
      <c r="CEJ45" s="392"/>
      <c r="CEK45" s="392"/>
      <c r="CEL45" s="392"/>
      <c r="CEM45" s="392"/>
      <c r="CEN45" s="392"/>
      <c r="CEO45" s="392"/>
      <c r="CEP45" s="392"/>
      <c r="CEQ45" s="392"/>
      <c r="CER45" s="392"/>
      <c r="CES45" s="392"/>
      <c r="CET45" s="392"/>
      <c r="CEU45" s="392"/>
      <c r="CEV45" s="392"/>
      <c r="CEW45" s="392"/>
      <c r="CEX45" s="392"/>
      <c r="CEY45" s="392"/>
      <c r="CEZ45" s="392"/>
      <c r="CFA45" s="392"/>
      <c r="CFB45" s="392"/>
      <c r="CFC45" s="392"/>
      <c r="CFD45" s="392"/>
      <c r="CFE45" s="392"/>
      <c r="CFF45" s="392"/>
      <c r="CFG45" s="392"/>
      <c r="CFH45" s="392"/>
      <c r="CFI45" s="392"/>
      <c r="CFJ45" s="392"/>
      <c r="CFK45" s="392"/>
      <c r="CFL45" s="392"/>
      <c r="CFM45" s="392"/>
      <c r="CFN45" s="392"/>
      <c r="CFO45" s="392"/>
      <c r="CFP45" s="392"/>
      <c r="CFQ45" s="392"/>
      <c r="CFR45" s="392"/>
      <c r="CFS45" s="392"/>
      <c r="CFT45" s="392"/>
      <c r="CFU45" s="392"/>
      <c r="CFV45" s="392"/>
      <c r="CFW45" s="392"/>
      <c r="CFX45" s="392"/>
      <c r="CFY45" s="392"/>
      <c r="CFZ45" s="392"/>
      <c r="CGA45" s="392"/>
      <c r="CGB45" s="392"/>
      <c r="CGC45" s="392"/>
      <c r="CGD45" s="392"/>
      <c r="CGE45" s="392"/>
      <c r="CGF45" s="392"/>
      <c r="CGG45" s="392"/>
      <c r="CGH45" s="392"/>
      <c r="CGI45" s="392"/>
      <c r="CGJ45" s="392"/>
      <c r="CGK45" s="392"/>
      <c r="CGL45" s="392"/>
      <c r="CGM45" s="392"/>
      <c r="CGN45" s="392"/>
      <c r="CGO45" s="392"/>
      <c r="CGP45" s="392"/>
      <c r="CGQ45" s="392"/>
      <c r="CGR45" s="392"/>
      <c r="CGS45" s="392"/>
      <c r="CGT45" s="392"/>
      <c r="CGU45" s="392"/>
      <c r="CGV45" s="392"/>
      <c r="CGW45" s="392"/>
      <c r="CGX45" s="392"/>
      <c r="CGY45" s="392"/>
      <c r="CGZ45" s="392"/>
      <c r="CHA45" s="392"/>
      <c r="CHB45" s="392"/>
      <c r="CHC45" s="392"/>
      <c r="CHD45" s="392"/>
      <c r="CHE45" s="392"/>
      <c r="CHF45" s="392"/>
      <c r="CHG45" s="392"/>
      <c r="CHH45" s="392"/>
      <c r="CHI45" s="392"/>
      <c r="CHJ45" s="392"/>
      <c r="CHK45" s="392"/>
      <c r="CHL45" s="392"/>
      <c r="CHM45" s="392"/>
      <c r="CHN45" s="392"/>
      <c r="CHO45" s="392"/>
      <c r="CHP45" s="392"/>
      <c r="CHQ45" s="392"/>
      <c r="CHR45" s="392"/>
      <c r="CHS45" s="392"/>
      <c r="CHT45" s="392"/>
      <c r="CHU45" s="392"/>
      <c r="CHV45" s="392"/>
      <c r="CHW45" s="392"/>
      <c r="CHX45" s="392"/>
      <c r="CHY45" s="392"/>
      <c r="CHZ45" s="392"/>
      <c r="CIA45" s="392"/>
      <c r="CIB45" s="392"/>
      <c r="CIC45" s="392"/>
      <c r="CID45" s="392"/>
      <c r="CIE45" s="392"/>
      <c r="CIF45" s="392"/>
      <c r="CIG45" s="392"/>
      <c r="CIH45" s="392"/>
      <c r="CII45" s="392"/>
      <c r="CIJ45" s="392"/>
      <c r="CIK45" s="392"/>
      <c r="CIL45" s="392"/>
      <c r="CIM45" s="392"/>
      <c r="CIN45" s="392"/>
      <c r="CIO45" s="392"/>
      <c r="CIP45" s="392"/>
      <c r="CIQ45" s="392"/>
      <c r="CIR45" s="392"/>
      <c r="CIS45" s="392"/>
      <c r="CIT45" s="392"/>
      <c r="CIU45" s="392"/>
      <c r="CIV45" s="392"/>
      <c r="CIW45" s="392"/>
      <c r="CIX45" s="392"/>
      <c r="CIY45" s="392"/>
      <c r="CIZ45" s="392"/>
      <c r="CJA45" s="392"/>
      <c r="CJB45" s="392"/>
      <c r="CJC45" s="392"/>
      <c r="CJD45" s="392"/>
      <c r="CJE45" s="392"/>
      <c r="CJF45" s="392"/>
      <c r="CJG45" s="392"/>
      <c r="CJH45" s="392"/>
      <c r="CJI45" s="392"/>
      <c r="CJJ45" s="392"/>
      <c r="CJK45" s="392"/>
      <c r="CJL45" s="392"/>
      <c r="CJM45" s="392"/>
      <c r="CJN45" s="392"/>
      <c r="CJO45" s="392"/>
      <c r="CJP45" s="392"/>
      <c r="CJQ45" s="392"/>
      <c r="CJR45" s="392"/>
      <c r="CJS45" s="392"/>
      <c r="CJT45" s="392"/>
      <c r="CJU45" s="392"/>
      <c r="CJV45" s="392"/>
      <c r="CJW45" s="392"/>
      <c r="CJX45" s="392"/>
      <c r="CJY45" s="392"/>
      <c r="CJZ45" s="392"/>
      <c r="CKA45" s="392"/>
      <c r="CKB45" s="392"/>
      <c r="CKC45" s="392"/>
      <c r="CKD45" s="392"/>
      <c r="CKE45" s="392"/>
      <c r="CKF45" s="392"/>
      <c r="CKG45" s="392"/>
      <c r="CKH45" s="392"/>
      <c r="CKI45" s="392"/>
      <c r="CKJ45" s="392"/>
      <c r="CKK45" s="392"/>
      <c r="CKL45" s="392"/>
      <c r="CKM45" s="392"/>
      <c r="CKN45" s="392"/>
      <c r="CKO45" s="392"/>
      <c r="CKP45" s="392"/>
      <c r="CKQ45" s="392"/>
      <c r="CKR45" s="392"/>
      <c r="CKS45" s="392"/>
      <c r="CKT45" s="392"/>
      <c r="CKU45" s="392"/>
      <c r="CKV45" s="392"/>
      <c r="CKW45" s="392"/>
      <c r="CKX45" s="392"/>
      <c r="CKY45" s="392"/>
      <c r="CKZ45" s="392"/>
      <c r="CLA45" s="392"/>
      <c r="CLB45" s="392"/>
      <c r="CLC45" s="392"/>
      <c r="CLD45" s="392"/>
      <c r="CLE45" s="392"/>
      <c r="CLF45" s="392"/>
      <c r="CLG45" s="392"/>
      <c r="CLH45" s="392"/>
      <c r="CLI45" s="392"/>
      <c r="CLJ45" s="392"/>
      <c r="CLK45" s="392"/>
      <c r="CLL45" s="392"/>
      <c r="CLM45" s="392"/>
      <c r="CLN45" s="392"/>
      <c r="CLO45" s="392"/>
      <c r="CLP45" s="392"/>
      <c r="CLQ45" s="392"/>
      <c r="CLR45" s="392"/>
      <c r="CLS45" s="392"/>
      <c r="CLT45" s="392"/>
      <c r="CLU45" s="392"/>
      <c r="CLV45" s="392"/>
      <c r="CLW45" s="392"/>
      <c r="CLX45" s="392"/>
      <c r="CLY45" s="392"/>
      <c r="CLZ45" s="392"/>
      <c r="CMA45" s="392"/>
      <c r="CMB45" s="392"/>
      <c r="CMC45" s="392"/>
      <c r="CMD45" s="392"/>
      <c r="CME45" s="392"/>
      <c r="CMF45" s="392"/>
      <c r="CMG45" s="392"/>
      <c r="CMH45" s="392"/>
      <c r="CMI45" s="392"/>
      <c r="CMJ45" s="392"/>
      <c r="CMK45" s="392"/>
      <c r="CML45" s="392"/>
      <c r="CMM45" s="392"/>
      <c r="CMN45" s="392"/>
      <c r="CMO45" s="392"/>
      <c r="CMP45" s="392"/>
      <c r="CMQ45" s="392"/>
      <c r="CMR45" s="392"/>
      <c r="CMS45" s="392"/>
      <c r="CMT45" s="392"/>
      <c r="CMU45" s="392"/>
      <c r="CMV45" s="392"/>
      <c r="CMW45" s="392"/>
      <c r="CMX45" s="392"/>
      <c r="CMY45" s="392"/>
      <c r="CMZ45" s="392"/>
      <c r="CNA45" s="392"/>
      <c r="CNB45" s="392"/>
      <c r="CNC45" s="392"/>
      <c r="CND45" s="392"/>
      <c r="CNE45" s="392"/>
      <c r="CNF45" s="392"/>
      <c r="CNG45" s="392"/>
      <c r="CNH45" s="392"/>
      <c r="CNI45" s="392"/>
      <c r="CNJ45" s="392"/>
      <c r="CNK45" s="392"/>
      <c r="CNL45" s="392"/>
      <c r="CNM45" s="392"/>
      <c r="CNN45" s="392"/>
      <c r="CNO45" s="392"/>
      <c r="CNP45" s="392"/>
      <c r="CNQ45" s="392"/>
      <c r="CNR45" s="392"/>
      <c r="CNS45" s="392"/>
      <c r="CNT45" s="392"/>
      <c r="CNU45" s="392"/>
      <c r="CNV45" s="392"/>
      <c r="CNW45" s="392"/>
      <c r="CNX45" s="392"/>
      <c r="CNY45" s="392"/>
      <c r="CNZ45" s="392"/>
      <c r="COA45" s="392"/>
      <c r="COB45" s="392"/>
      <c r="COC45" s="392"/>
      <c r="COD45" s="392"/>
      <c r="COE45" s="392"/>
      <c r="COF45" s="392"/>
      <c r="COG45" s="392"/>
      <c r="COH45" s="392"/>
      <c r="COI45" s="392"/>
      <c r="COJ45" s="392"/>
      <c r="COK45" s="392"/>
      <c r="COL45" s="392"/>
      <c r="COM45" s="392"/>
      <c r="CON45" s="392"/>
      <c r="COO45" s="392"/>
      <c r="COP45" s="392"/>
      <c r="COQ45" s="392"/>
      <c r="COR45" s="392"/>
      <c r="COS45" s="392"/>
      <c r="COT45" s="392"/>
      <c r="COU45" s="392"/>
      <c r="COV45" s="392"/>
      <c r="COW45" s="392"/>
      <c r="COX45" s="392"/>
      <c r="COY45" s="392"/>
      <c r="COZ45" s="392"/>
      <c r="CPA45" s="392"/>
      <c r="CPB45" s="392"/>
      <c r="CPC45" s="392"/>
      <c r="CPD45" s="392"/>
      <c r="CPE45" s="392"/>
      <c r="CPF45" s="392"/>
      <c r="CPG45" s="392"/>
      <c r="CPH45" s="392"/>
      <c r="CPI45" s="392"/>
      <c r="CPJ45" s="392"/>
      <c r="CPK45" s="392"/>
      <c r="CPL45" s="392"/>
      <c r="CPM45" s="392"/>
      <c r="CPN45" s="392"/>
      <c r="CPO45" s="392"/>
      <c r="CPP45" s="392"/>
      <c r="CPQ45" s="392"/>
      <c r="CPR45" s="392"/>
      <c r="CPS45" s="392"/>
      <c r="CPT45" s="392"/>
      <c r="CPU45" s="392"/>
      <c r="CPV45" s="392"/>
      <c r="CPW45" s="392"/>
      <c r="CPX45" s="392"/>
      <c r="CPY45" s="392"/>
      <c r="CPZ45" s="392"/>
      <c r="CQA45" s="392"/>
      <c r="CQB45" s="392"/>
      <c r="CQC45" s="392"/>
      <c r="CQD45" s="392"/>
      <c r="CQE45" s="392"/>
      <c r="CQF45" s="392"/>
      <c r="CQG45" s="392"/>
      <c r="CQH45" s="392"/>
      <c r="CQI45" s="392"/>
      <c r="CQJ45" s="392"/>
      <c r="CQK45" s="392"/>
      <c r="CQL45" s="392"/>
      <c r="CQM45" s="392"/>
      <c r="CQN45" s="392"/>
      <c r="CQO45" s="392"/>
      <c r="CQP45" s="392"/>
      <c r="CQQ45" s="392"/>
      <c r="CQR45" s="392"/>
      <c r="CQS45" s="392"/>
      <c r="CQT45" s="392"/>
      <c r="CQU45" s="392"/>
      <c r="CQV45" s="392"/>
      <c r="CQW45" s="392"/>
      <c r="CQX45" s="392"/>
      <c r="CQY45" s="392"/>
      <c r="CQZ45" s="392"/>
      <c r="CRA45" s="392"/>
      <c r="CRB45" s="392"/>
      <c r="CRC45" s="392"/>
      <c r="CRD45" s="392"/>
      <c r="CRE45" s="392"/>
      <c r="CRF45" s="392"/>
      <c r="CRG45" s="392"/>
      <c r="CRH45" s="392"/>
      <c r="CRI45" s="392"/>
      <c r="CRJ45" s="392"/>
      <c r="CRK45" s="392"/>
      <c r="CRL45" s="392"/>
      <c r="CRM45" s="392"/>
      <c r="CRN45" s="392"/>
      <c r="CRO45" s="392"/>
      <c r="CRP45" s="392"/>
      <c r="CRQ45" s="392"/>
      <c r="CRR45" s="392"/>
      <c r="CRS45" s="392"/>
      <c r="CRT45" s="392"/>
      <c r="CRU45" s="392"/>
      <c r="CRV45" s="392"/>
      <c r="CRW45" s="392"/>
      <c r="CRX45" s="392"/>
      <c r="CRY45" s="392"/>
      <c r="CRZ45" s="392"/>
      <c r="CSA45" s="392"/>
      <c r="CSB45" s="392"/>
      <c r="CSC45" s="392"/>
      <c r="CSD45" s="392"/>
      <c r="CSE45" s="392"/>
      <c r="CSF45" s="392"/>
      <c r="CSG45" s="392"/>
      <c r="CSH45" s="392"/>
      <c r="CSI45" s="392"/>
      <c r="CSJ45" s="392"/>
      <c r="CSK45" s="392"/>
      <c r="CSL45" s="392"/>
      <c r="CSM45" s="392"/>
      <c r="CSN45" s="392"/>
      <c r="CSO45" s="392"/>
      <c r="CSP45" s="392"/>
      <c r="CSQ45" s="392"/>
      <c r="CSR45" s="392"/>
      <c r="CSS45" s="392"/>
      <c r="CST45" s="392"/>
      <c r="CSU45" s="392"/>
      <c r="CSV45" s="392"/>
      <c r="CSW45" s="392"/>
      <c r="CSX45" s="392"/>
      <c r="CSY45" s="392"/>
      <c r="CSZ45" s="392"/>
      <c r="CTA45" s="392"/>
      <c r="CTB45" s="392"/>
      <c r="CTC45" s="392"/>
      <c r="CTD45" s="392"/>
      <c r="CTE45" s="392"/>
      <c r="CTF45" s="392"/>
      <c r="CTG45" s="392"/>
      <c r="CTH45" s="392"/>
      <c r="CTI45" s="392"/>
      <c r="CTJ45" s="392"/>
      <c r="CTK45" s="392"/>
      <c r="CTL45" s="392"/>
      <c r="CTM45" s="392"/>
      <c r="CTN45" s="392"/>
      <c r="CTO45" s="392"/>
      <c r="CTP45" s="392"/>
      <c r="CTQ45" s="392"/>
      <c r="CTR45" s="392"/>
      <c r="CTS45" s="392"/>
      <c r="CTT45" s="392"/>
      <c r="CTU45" s="392"/>
      <c r="CTV45" s="392"/>
      <c r="CTW45" s="392"/>
      <c r="CTX45" s="392"/>
      <c r="CTY45" s="392"/>
      <c r="CTZ45" s="392"/>
      <c r="CUA45" s="392"/>
      <c r="CUB45" s="392"/>
      <c r="CUC45" s="392"/>
      <c r="CUD45" s="392"/>
      <c r="CUE45" s="392"/>
      <c r="CUF45" s="392"/>
      <c r="CUG45" s="392"/>
      <c r="CUH45" s="392"/>
      <c r="CUI45" s="392"/>
      <c r="CUJ45" s="392"/>
      <c r="CUK45" s="392"/>
      <c r="CUL45" s="392"/>
      <c r="CUM45" s="392"/>
      <c r="CUN45" s="392"/>
      <c r="CUO45" s="392"/>
      <c r="CUP45" s="392"/>
      <c r="CUQ45" s="392"/>
      <c r="CUR45" s="392"/>
      <c r="CUS45" s="392"/>
      <c r="CUT45" s="392"/>
      <c r="CUU45" s="392"/>
      <c r="CUV45" s="392"/>
      <c r="CUW45" s="392"/>
      <c r="CUX45" s="392"/>
      <c r="CUY45" s="392"/>
      <c r="CUZ45" s="392"/>
      <c r="CVA45" s="392"/>
      <c r="CVB45" s="392"/>
      <c r="CVC45" s="392"/>
      <c r="CVD45" s="392"/>
      <c r="CVE45" s="392"/>
      <c r="CVF45" s="392"/>
      <c r="CVG45" s="392"/>
      <c r="CVH45" s="392"/>
      <c r="CVI45" s="392"/>
      <c r="CVJ45" s="392"/>
      <c r="CVK45" s="392"/>
      <c r="CVL45" s="392"/>
      <c r="CVM45" s="392"/>
      <c r="CVN45" s="392"/>
      <c r="CVO45" s="392"/>
      <c r="CVP45" s="392"/>
      <c r="CVQ45" s="392"/>
      <c r="CVR45" s="392"/>
      <c r="CVS45" s="392"/>
      <c r="CVT45" s="392"/>
      <c r="CVU45" s="392"/>
      <c r="CVV45" s="392"/>
      <c r="CVW45" s="392"/>
      <c r="CVX45" s="392"/>
      <c r="CVY45" s="392"/>
      <c r="CVZ45" s="392"/>
      <c r="CWA45" s="392"/>
      <c r="CWB45" s="392"/>
      <c r="CWC45" s="392"/>
      <c r="CWD45" s="392"/>
      <c r="CWE45" s="392"/>
      <c r="CWF45" s="392"/>
      <c r="CWG45" s="392"/>
      <c r="CWH45" s="392"/>
      <c r="CWI45" s="392"/>
      <c r="CWJ45" s="392"/>
      <c r="CWK45" s="392"/>
      <c r="CWL45" s="392"/>
      <c r="CWM45" s="392"/>
      <c r="CWN45" s="392"/>
      <c r="CWO45" s="392"/>
      <c r="CWP45" s="392"/>
      <c r="CWQ45" s="392"/>
      <c r="CWR45" s="392"/>
      <c r="CWS45" s="392"/>
      <c r="CWT45" s="392"/>
      <c r="CWU45" s="392"/>
      <c r="CWV45" s="392"/>
      <c r="CWW45" s="392"/>
      <c r="CWX45" s="392"/>
      <c r="CWY45" s="392"/>
      <c r="CWZ45" s="392"/>
      <c r="CXA45" s="392"/>
      <c r="CXB45" s="392"/>
      <c r="CXC45" s="392"/>
      <c r="CXD45" s="392"/>
      <c r="CXE45" s="392"/>
      <c r="CXF45" s="392"/>
      <c r="CXG45" s="392"/>
      <c r="CXH45" s="392"/>
      <c r="CXI45" s="392"/>
      <c r="CXJ45" s="392"/>
      <c r="CXK45" s="392"/>
      <c r="CXL45" s="392"/>
      <c r="CXM45" s="392"/>
      <c r="CXN45" s="392"/>
      <c r="CXO45" s="392"/>
      <c r="CXP45" s="392"/>
      <c r="CXQ45" s="392"/>
      <c r="CXR45" s="392"/>
      <c r="CXS45" s="392"/>
      <c r="CXT45" s="392"/>
      <c r="CXU45" s="392"/>
      <c r="CXV45" s="392"/>
      <c r="CXW45" s="392"/>
      <c r="CXX45" s="392"/>
      <c r="CXY45" s="392"/>
      <c r="CXZ45" s="392"/>
      <c r="CYA45" s="392"/>
      <c r="CYB45" s="392"/>
      <c r="CYC45" s="392"/>
      <c r="CYD45" s="392"/>
      <c r="CYE45" s="392"/>
      <c r="CYF45" s="392"/>
      <c r="CYG45" s="392"/>
      <c r="CYH45" s="392"/>
      <c r="CYI45" s="392"/>
      <c r="CYJ45" s="392"/>
      <c r="CYK45" s="392"/>
      <c r="CYL45" s="392"/>
      <c r="CYM45" s="392"/>
      <c r="CYN45" s="392"/>
      <c r="CYO45" s="392"/>
      <c r="CYP45" s="392"/>
      <c r="CYQ45" s="392"/>
      <c r="CYR45" s="392"/>
      <c r="CYS45" s="392"/>
      <c r="CYT45" s="392"/>
      <c r="CYU45" s="392"/>
      <c r="CYV45" s="392"/>
      <c r="CYW45" s="392"/>
      <c r="CYX45" s="392"/>
      <c r="CYY45" s="392"/>
      <c r="CYZ45" s="392"/>
      <c r="CZA45" s="392"/>
      <c r="CZB45" s="392"/>
      <c r="CZC45" s="392"/>
      <c r="CZD45" s="392"/>
      <c r="CZE45" s="392"/>
      <c r="CZF45" s="392"/>
      <c r="CZG45" s="392"/>
      <c r="CZH45" s="392"/>
      <c r="CZI45" s="392"/>
      <c r="CZJ45" s="392"/>
      <c r="CZK45" s="392"/>
      <c r="CZL45" s="392"/>
      <c r="CZM45" s="392"/>
      <c r="CZN45" s="392"/>
      <c r="CZO45" s="392"/>
      <c r="CZP45" s="392"/>
      <c r="CZQ45" s="392"/>
      <c r="CZR45" s="392"/>
      <c r="CZS45" s="392"/>
      <c r="CZT45" s="392"/>
      <c r="CZU45" s="392"/>
      <c r="CZV45" s="392"/>
      <c r="CZW45" s="392"/>
      <c r="CZX45" s="392"/>
      <c r="CZY45" s="392"/>
      <c r="CZZ45" s="392"/>
      <c r="DAA45" s="392"/>
      <c r="DAB45" s="392"/>
      <c r="DAC45" s="392"/>
      <c r="DAD45" s="392"/>
      <c r="DAE45" s="392"/>
      <c r="DAF45" s="392"/>
      <c r="DAG45" s="392"/>
      <c r="DAH45" s="392"/>
      <c r="DAI45" s="392"/>
      <c r="DAJ45" s="392"/>
      <c r="DAK45" s="392"/>
      <c r="DAL45" s="392"/>
      <c r="DAM45" s="392"/>
      <c r="DAN45" s="392"/>
      <c r="DAO45" s="392"/>
      <c r="DAP45" s="392"/>
      <c r="DAQ45" s="392"/>
      <c r="DAR45" s="392"/>
      <c r="DAS45" s="392"/>
      <c r="DAT45" s="392"/>
      <c r="DAU45" s="392"/>
      <c r="DAV45" s="392"/>
      <c r="DAW45" s="392"/>
      <c r="DAX45" s="392"/>
      <c r="DAY45" s="392"/>
      <c r="DAZ45" s="392"/>
      <c r="DBA45" s="392"/>
      <c r="DBB45" s="392"/>
      <c r="DBC45" s="392"/>
      <c r="DBD45" s="392"/>
      <c r="DBE45" s="392"/>
      <c r="DBF45" s="392"/>
      <c r="DBG45" s="392"/>
      <c r="DBH45" s="392"/>
      <c r="DBI45" s="392"/>
      <c r="DBJ45" s="392"/>
      <c r="DBK45" s="392"/>
      <c r="DBL45" s="392"/>
      <c r="DBM45" s="392"/>
      <c r="DBN45" s="392"/>
      <c r="DBO45" s="392"/>
      <c r="DBP45" s="392"/>
      <c r="DBQ45" s="392"/>
      <c r="DBR45" s="392"/>
      <c r="DBS45" s="392"/>
      <c r="DBT45" s="392"/>
      <c r="DBU45" s="392"/>
      <c r="DBV45" s="392"/>
      <c r="DBW45" s="392"/>
      <c r="DBX45" s="392"/>
      <c r="DBY45" s="392"/>
      <c r="DBZ45" s="392"/>
      <c r="DCA45" s="392"/>
      <c r="DCB45" s="392"/>
      <c r="DCC45" s="392"/>
      <c r="DCD45" s="392"/>
      <c r="DCE45" s="392"/>
      <c r="DCF45" s="392"/>
      <c r="DCG45" s="392"/>
      <c r="DCH45" s="392"/>
      <c r="DCI45" s="392"/>
      <c r="DCJ45" s="392"/>
      <c r="DCK45" s="392"/>
      <c r="DCL45" s="392"/>
      <c r="DCM45" s="392"/>
      <c r="DCN45" s="392"/>
      <c r="DCO45" s="392"/>
      <c r="DCP45" s="392"/>
      <c r="DCQ45" s="392"/>
      <c r="DCR45" s="392"/>
      <c r="DCS45" s="392"/>
      <c r="DCT45" s="392"/>
      <c r="DCU45" s="392"/>
      <c r="DCV45" s="392"/>
      <c r="DCW45" s="392"/>
      <c r="DCX45" s="392"/>
      <c r="DCY45" s="392"/>
      <c r="DCZ45" s="392"/>
      <c r="DDA45" s="392"/>
      <c r="DDB45" s="392"/>
      <c r="DDC45" s="392"/>
      <c r="DDD45" s="392"/>
      <c r="DDE45" s="392"/>
      <c r="DDF45" s="392"/>
      <c r="DDG45" s="392"/>
      <c r="DDH45" s="392"/>
      <c r="DDI45" s="392"/>
      <c r="DDJ45" s="392"/>
      <c r="DDK45" s="392"/>
      <c r="DDL45" s="392"/>
      <c r="DDM45" s="392"/>
      <c r="DDN45" s="392"/>
      <c r="DDO45" s="392"/>
      <c r="DDP45" s="392"/>
      <c r="DDQ45" s="392"/>
      <c r="DDR45" s="392"/>
      <c r="DDS45" s="392"/>
      <c r="DDT45" s="392"/>
      <c r="DDU45" s="392"/>
      <c r="DDV45" s="392"/>
      <c r="DDW45" s="392"/>
      <c r="DDX45" s="392"/>
      <c r="DDY45" s="392"/>
      <c r="DDZ45" s="392"/>
      <c r="DEA45" s="392"/>
      <c r="DEB45" s="392"/>
      <c r="DEC45" s="392"/>
      <c r="DED45" s="392"/>
      <c r="DEE45" s="392"/>
      <c r="DEF45" s="392"/>
      <c r="DEG45" s="392"/>
      <c r="DEH45" s="392"/>
      <c r="DEI45" s="392"/>
      <c r="DEJ45" s="392"/>
      <c r="DEK45" s="392"/>
      <c r="DEL45" s="392"/>
      <c r="DEM45" s="392"/>
      <c r="DEN45" s="392"/>
      <c r="DEO45" s="392"/>
      <c r="DEP45" s="392"/>
      <c r="DEQ45" s="392"/>
      <c r="DER45" s="392"/>
      <c r="DES45" s="392"/>
      <c r="DET45" s="392"/>
      <c r="DEU45" s="392"/>
      <c r="DEV45" s="392"/>
      <c r="DEW45" s="392"/>
      <c r="DEX45" s="392"/>
      <c r="DEY45" s="392"/>
      <c r="DEZ45" s="392"/>
      <c r="DFA45" s="392"/>
      <c r="DFB45" s="392"/>
      <c r="DFC45" s="392"/>
      <c r="DFD45" s="392"/>
      <c r="DFE45" s="392"/>
      <c r="DFF45" s="392"/>
      <c r="DFG45" s="392"/>
      <c r="DFH45" s="392"/>
      <c r="DFI45" s="392"/>
      <c r="DFJ45" s="392"/>
      <c r="DFK45" s="392"/>
      <c r="DFL45" s="392"/>
      <c r="DFM45" s="392"/>
      <c r="DFN45" s="392"/>
      <c r="DFO45" s="392"/>
      <c r="DFP45" s="392"/>
      <c r="DFQ45" s="392"/>
      <c r="DFR45" s="392"/>
      <c r="DFS45" s="392"/>
      <c r="DFT45" s="392"/>
      <c r="DFU45" s="392"/>
      <c r="DFV45" s="392"/>
      <c r="DFW45" s="392"/>
      <c r="DFX45" s="392"/>
      <c r="DFY45" s="392"/>
      <c r="DFZ45" s="392"/>
      <c r="DGA45" s="392"/>
      <c r="DGB45" s="392"/>
      <c r="DGC45" s="392"/>
      <c r="DGD45" s="392"/>
      <c r="DGE45" s="392"/>
      <c r="DGF45" s="392"/>
      <c r="DGG45" s="392"/>
      <c r="DGH45" s="392"/>
      <c r="DGI45" s="392"/>
      <c r="DGJ45" s="392"/>
      <c r="DGK45" s="392"/>
      <c r="DGL45" s="392"/>
      <c r="DGM45" s="392"/>
      <c r="DGN45" s="392"/>
      <c r="DGO45" s="392"/>
      <c r="DGP45" s="392"/>
      <c r="DGQ45" s="392"/>
      <c r="DGR45" s="392"/>
      <c r="DGS45" s="392"/>
      <c r="DGT45" s="392"/>
      <c r="DGU45" s="392"/>
      <c r="DGV45" s="392"/>
      <c r="DGW45" s="392"/>
      <c r="DGX45" s="392"/>
      <c r="DGY45" s="392"/>
      <c r="DGZ45" s="392"/>
      <c r="DHA45" s="392"/>
      <c r="DHB45" s="392"/>
      <c r="DHC45" s="392"/>
      <c r="DHD45" s="392"/>
      <c r="DHE45" s="392"/>
      <c r="DHF45" s="392"/>
      <c r="DHG45" s="392"/>
      <c r="DHH45" s="392"/>
      <c r="DHI45" s="392"/>
      <c r="DHJ45" s="392"/>
      <c r="DHK45" s="392"/>
      <c r="DHL45" s="392"/>
      <c r="DHM45" s="392"/>
      <c r="DHN45" s="392"/>
      <c r="DHO45" s="392"/>
      <c r="DHP45" s="392"/>
      <c r="DHQ45" s="392"/>
      <c r="DHR45" s="392"/>
      <c r="DHS45" s="392"/>
      <c r="DHT45" s="392"/>
      <c r="DHU45" s="392"/>
      <c r="DHV45" s="392"/>
      <c r="DHW45" s="392"/>
      <c r="DHX45" s="392"/>
      <c r="DHY45" s="392"/>
      <c r="DHZ45" s="392"/>
      <c r="DIA45" s="392"/>
      <c r="DIB45" s="392"/>
      <c r="DIC45" s="392"/>
      <c r="DID45" s="392"/>
      <c r="DIE45" s="392"/>
      <c r="DIF45" s="392"/>
      <c r="DIG45" s="392"/>
      <c r="DIH45" s="392"/>
      <c r="DII45" s="392"/>
      <c r="DIJ45" s="392"/>
      <c r="DIK45" s="392"/>
      <c r="DIL45" s="392"/>
      <c r="DIM45" s="392"/>
      <c r="DIN45" s="392"/>
      <c r="DIO45" s="392"/>
      <c r="DIP45" s="392"/>
      <c r="DIQ45" s="392"/>
      <c r="DIR45" s="392"/>
      <c r="DIS45" s="392"/>
      <c r="DIT45" s="392"/>
      <c r="DIU45" s="392"/>
      <c r="DIV45" s="392"/>
      <c r="DIW45" s="392"/>
      <c r="DIX45" s="392"/>
      <c r="DIY45" s="392"/>
      <c r="DIZ45" s="392"/>
      <c r="DJA45" s="392"/>
      <c r="DJB45" s="392"/>
      <c r="DJC45" s="392"/>
      <c r="DJD45" s="392"/>
      <c r="DJE45" s="392"/>
      <c r="DJF45" s="392"/>
      <c r="DJG45" s="392"/>
      <c r="DJH45" s="392"/>
      <c r="DJI45" s="392"/>
      <c r="DJJ45" s="392"/>
      <c r="DJK45" s="392"/>
      <c r="DJL45" s="392"/>
      <c r="DJM45" s="392"/>
      <c r="DJN45" s="392"/>
      <c r="DJO45" s="392"/>
      <c r="DJP45" s="392"/>
      <c r="DJQ45" s="392"/>
      <c r="DJR45" s="392"/>
      <c r="DJS45" s="392"/>
      <c r="DJT45" s="392"/>
      <c r="DJU45" s="392"/>
      <c r="DJV45" s="392"/>
      <c r="DJW45" s="392"/>
      <c r="DJX45" s="392"/>
      <c r="DJY45" s="392"/>
      <c r="DJZ45" s="392"/>
      <c r="DKA45" s="392"/>
      <c r="DKB45" s="392"/>
      <c r="DKC45" s="392"/>
      <c r="DKD45" s="392"/>
      <c r="DKE45" s="392"/>
      <c r="DKF45" s="392"/>
      <c r="DKG45" s="392"/>
      <c r="DKH45" s="392"/>
      <c r="DKI45" s="392"/>
      <c r="DKJ45" s="392"/>
      <c r="DKK45" s="392"/>
      <c r="DKL45" s="392"/>
      <c r="DKM45" s="392"/>
      <c r="DKN45" s="392"/>
      <c r="DKO45" s="392"/>
      <c r="DKP45" s="392"/>
      <c r="DKQ45" s="392"/>
      <c r="DKR45" s="392"/>
      <c r="DKS45" s="392"/>
      <c r="DKT45" s="392"/>
      <c r="DKU45" s="392"/>
      <c r="DKV45" s="392"/>
      <c r="DKW45" s="392"/>
      <c r="DKX45" s="392"/>
      <c r="DKY45" s="392"/>
      <c r="DKZ45" s="392"/>
      <c r="DLA45" s="392"/>
      <c r="DLB45" s="392"/>
      <c r="DLC45" s="392"/>
      <c r="DLD45" s="392"/>
      <c r="DLE45" s="392"/>
      <c r="DLF45" s="392"/>
      <c r="DLG45" s="392"/>
      <c r="DLH45" s="392"/>
      <c r="DLI45" s="392"/>
      <c r="DLJ45" s="392"/>
      <c r="DLK45" s="392"/>
      <c r="DLL45" s="392"/>
      <c r="DLM45" s="392"/>
      <c r="DLN45" s="392"/>
      <c r="DLO45" s="392"/>
      <c r="DLP45" s="392"/>
      <c r="DLQ45" s="392"/>
      <c r="DLR45" s="392"/>
      <c r="DLS45" s="392"/>
      <c r="DLT45" s="392"/>
      <c r="DLU45" s="392"/>
      <c r="DLV45" s="392"/>
      <c r="DLW45" s="392"/>
      <c r="DLX45" s="392"/>
      <c r="DLY45" s="392"/>
      <c r="DLZ45" s="392"/>
      <c r="DMA45" s="392"/>
      <c r="DMB45" s="392"/>
      <c r="DMC45" s="392"/>
      <c r="DMD45" s="392"/>
      <c r="DME45" s="392"/>
      <c r="DMF45" s="392"/>
      <c r="DMG45" s="392"/>
      <c r="DMH45" s="392"/>
      <c r="DMI45" s="392"/>
      <c r="DMJ45" s="392"/>
      <c r="DMK45" s="392"/>
      <c r="DML45" s="392"/>
      <c r="DMM45" s="392"/>
      <c r="DMN45" s="392"/>
      <c r="DMO45" s="392"/>
      <c r="DMP45" s="392"/>
      <c r="DMQ45" s="392"/>
      <c r="DMR45" s="392"/>
      <c r="DMS45" s="392"/>
      <c r="DMT45" s="392"/>
      <c r="DMU45" s="392"/>
      <c r="DMV45" s="392"/>
      <c r="DMW45" s="392"/>
      <c r="DMX45" s="392"/>
      <c r="DMY45" s="392"/>
      <c r="DMZ45" s="392"/>
      <c r="DNA45" s="392"/>
      <c r="DNB45" s="392"/>
      <c r="DNC45" s="392"/>
      <c r="DND45" s="392"/>
      <c r="DNE45" s="392"/>
      <c r="DNF45" s="392"/>
      <c r="DNG45" s="392"/>
      <c r="DNH45" s="392"/>
      <c r="DNI45" s="392"/>
      <c r="DNJ45" s="392"/>
      <c r="DNK45" s="392"/>
      <c r="DNL45" s="392"/>
      <c r="DNM45" s="392"/>
      <c r="DNN45" s="392"/>
      <c r="DNO45" s="392"/>
      <c r="DNP45" s="392"/>
      <c r="DNQ45" s="392"/>
      <c r="DNR45" s="392"/>
      <c r="DNS45" s="392"/>
      <c r="DNT45" s="392"/>
      <c r="DNU45" s="392"/>
      <c r="DNV45" s="392"/>
      <c r="DNW45" s="392"/>
      <c r="DNX45" s="392"/>
      <c r="DNY45" s="392"/>
      <c r="DNZ45" s="392"/>
      <c r="DOA45" s="392"/>
      <c r="DOB45" s="392"/>
      <c r="DOC45" s="392"/>
      <c r="DOD45" s="392"/>
      <c r="DOE45" s="392"/>
      <c r="DOF45" s="392"/>
      <c r="DOG45" s="392"/>
      <c r="DOH45" s="392"/>
      <c r="DOI45" s="392"/>
      <c r="DOJ45" s="392"/>
      <c r="DOK45" s="392"/>
      <c r="DOL45" s="392"/>
      <c r="DOM45" s="392"/>
      <c r="DON45" s="392"/>
      <c r="DOO45" s="392"/>
      <c r="DOP45" s="392"/>
      <c r="DOQ45" s="392"/>
      <c r="DOR45" s="392"/>
      <c r="DOS45" s="392"/>
      <c r="DOT45" s="392"/>
      <c r="DOU45" s="392"/>
      <c r="DOV45" s="392"/>
      <c r="DOW45" s="392"/>
      <c r="DOX45" s="392"/>
      <c r="DOY45" s="392"/>
      <c r="DOZ45" s="392"/>
      <c r="DPA45" s="392"/>
      <c r="DPB45" s="392"/>
      <c r="DPC45" s="392"/>
      <c r="DPD45" s="392"/>
      <c r="DPE45" s="392"/>
      <c r="DPF45" s="392"/>
      <c r="DPG45" s="392"/>
      <c r="DPH45" s="392"/>
      <c r="DPI45" s="392"/>
      <c r="DPJ45" s="392"/>
      <c r="DPK45" s="392"/>
      <c r="DPL45" s="392"/>
      <c r="DPM45" s="392"/>
      <c r="DPN45" s="392"/>
      <c r="DPO45" s="392"/>
      <c r="DPP45" s="392"/>
      <c r="DPQ45" s="392"/>
      <c r="DPR45" s="392"/>
      <c r="DPS45" s="392"/>
      <c r="DPT45" s="392"/>
      <c r="DPU45" s="392"/>
      <c r="DPV45" s="392"/>
      <c r="DPW45" s="392"/>
      <c r="DPX45" s="392"/>
      <c r="DPY45" s="392"/>
      <c r="DPZ45" s="392"/>
      <c r="DQA45" s="392"/>
      <c r="DQB45" s="392"/>
      <c r="DQC45" s="392"/>
      <c r="DQD45" s="392"/>
      <c r="DQE45" s="392"/>
      <c r="DQF45" s="392"/>
      <c r="DQG45" s="392"/>
      <c r="DQH45" s="392"/>
      <c r="DQI45" s="392"/>
      <c r="DQJ45" s="392"/>
      <c r="DQK45" s="392"/>
      <c r="DQL45" s="392"/>
      <c r="DQM45" s="392"/>
      <c r="DQN45" s="392"/>
      <c r="DQO45" s="392"/>
      <c r="DQP45" s="392"/>
      <c r="DQQ45" s="392"/>
      <c r="DQR45" s="392"/>
      <c r="DQS45" s="392"/>
      <c r="DQT45" s="392"/>
      <c r="DQU45" s="392"/>
      <c r="DQV45" s="392"/>
      <c r="DQW45" s="392"/>
      <c r="DQX45" s="392"/>
      <c r="DQY45" s="392"/>
      <c r="DQZ45" s="392"/>
      <c r="DRA45" s="392"/>
      <c r="DRB45" s="392"/>
      <c r="DRC45" s="392"/>
      <c r="DRD45" s="392"/>
      <c r="DRE45" s="392"/>
      <c r="DRF45" s="392"/>
      <c r="DRG45" s="392"/>
      <c r="DRH45" s="392"/>
      <c r="DRI45" s="392"/>
      <c r="DRJ45" s="392"/>
      <c r="DRK45" s="392"/>
      <c r="DRL45" s="392"/>
      <c r="DRM45" s="392"/>
      <c r="DRN45" s="392"/>
      <c r="DRO45" s="392"/>
      <c r="DRP45" s="392"/>
      <c r="DRQ45" s="392"/>
      <c r="DRR45" s="392"/>
      <c r="DRS45" s="392"/>
      <c r="DRT45" s="392"/>
      <c r="DRU45" s="392"/>
      <c r="DRV45" s="392"/>
      <c r="DRW45" s="392"/>
      <c r="DRX45" s="392"/>
      <c r="DRY45" s="392"/>
      <c r="DRZ45" s="392"/>
      <c r="DSA45" s="392"/>
      <c r="DSB45" s="392"/>
      <c r="DSC45" s="392"/>
      <c r="DSD45" s="392"/>
      <c r="DSE45" s="392"/>
      <c r="DSF45" s="392"/>
      <c r="DSG45" s="392"/>
      <c r="DSH45" s="392"/>
      <c r="DSI45" s="392"/>
      <c r="DSJ45" s="392"/>
      <c r="DSK45" s="392"/>
      <c r="DSL45" s="392"/>
      <c r="DSM45" s="392"/>
      <c r="DSN45" s="392"/>
      <c r="DSO45" s="392"/>
      <c r="DSP45" s="392"/>
      <c r="DSQ45" s="392"/>
      <c r="DSR45" s="392"/>
      <c r="DSS45" s="392"/>
      <c r="DST45" s="392"/>
      <c r="DSU45" s="392"/>
      <c r="DSV45" s="392"/>
      <c r="DSW45" s="392"/>
      <c r="DSX45" s="392"/>
      <c r="DSY45" s="392"/>
      <c r="DSZ45" s="392"/>
      <c r="DTA45" s="392"/>
      <c r="DTB45" s="392"/>
      <c r="DTC45" s="392"/>
      <c r="DTD45" s="392"/>
      <c r="DTE45" s="392"/>
      <c r="DTF45" s="392"/>
      <c r="DTG45" s="392"/>
      <c r="DTH45" s="392"/>
      <c r="DTI45" s="392"/>
      <c r="DTJ45" s="392"/>
      <c r="DTK45" s="392"/>
      <c r="DTL45" s="392"/>
      <c r="DTM45" s="392"/>
      <c r="DTN45" s="392"/>
      <c r="DTO45" s="392"/>
      <c r="DTP45" s="392"/>
      <c r="DTQ45" s="392"/>
      <c r="DTR45" s="392"/>
      <c r="DTS45" s="392"/>
      <c r="DTT45" s="392"/>
      <c r="DTU45" s="392"/>
      <c r="DTV45" s="392"/>
      <c r="DTW45" s="392"/>
      <c r="DTX45" s="392"/>
      <c r="DTY45" s="392"/>
      <c r="DTZ45" s="392"/>
      <c r="DUA45" s="392"/>
      <c r="DUB45" s="392"/>
      <c r="DUC45" s="392"/>
      <c r="DUD45" s="392"/>
      <c r="DUE45" s="392"/>
      <c r="DUF45" s="392"/>
      <c r="DUG45" s="392"/>
      <c r="DUH45" s="392"/>
      <c r="DUI45" s="392"/>
      <c r="DUJ45" s="392"/>
      <c r="DUK45" s="392"/>
      <c r="DUL45" s="392"/>
      <c r="DUM45" s="392"/>
      <c r="DUN45" s="392"/>
      <c r="DUO45" s="392"/>
      <c r="DUP45" s="392"/>
      <c r="DUQ45" s="392"/>
      <c r="DUR45" s="392"/>
      <c r="DUS45" s="392"/>
      <c r="DUT45" s="392"/>
      <c r="DUU45" s="392"/>
      <c r="DUV45" s="392"/>
      <c r="DUW45" s="392"/>
      <c r="DUX45" s="392"/>
      <c r="DUY45" s="392"/>
      <c r="DUZ45" s="392"/>
      <c r="DVA45" s="392"/>
      <c r="DVB45" s="392"/>
      <c r="DVC45" s="392"/>
      <c r="DVD45" s="392"/>
      <c r="DVE45" s="392"/>
      <c r="DVF45" s="392"/>
      <c r="DVG45" s="392"/>
      <c r="DVH45" s="392"/>
      <c r="DVI45" s="392"/>
      <c r="DVJ45" s="392"/>
      <c r="DVK45" s="392"/>
      <c r="DVL45" s="392"/>
      <c r="DVM45" s="392"/>
      <c r="DVN45" s="392"/>
      <c r="DVO45" s="392"/>
      <c r="DVP45" s="392"/>
      <c r="DVQ45" s="392"/>
      <c r="DVR45" s="392"/>
      <c r="DVS45" s="392"/>
      <c r="DVT45" s="392"/>
      <c r="DVU45" s="392"/>
      <c r="DVV45" s="392"/>
      <c r="DVW45" s="392"/>
      <c r="DVX45" s="392"/>
      <c r="DVY45" s="392"/>
      <c r="DVZ45" s="392"/>
      <c r="DWA45" s="392"/>
      <c r="DWB45" s="392"/>
      <c r="DWC45" s="392"/>
      <c r="DWD45" s="392"/>
      <c r="DWE45" s="392"/>
      <c r="DWF45" s="392"/>
      <c r="DWG45" s="392"/>
      <c r="DWH45" s="392"/>
      <c r="DWI45" s="392"/>
      <c r="DWJ45" s="392"/>
      <c r="DWK45" s="392"/>
      <c r="DWL45" s="392"/>
      <c r="DWM45" s="392"/>
      <c r="DWN45" s="392"/>
      <c r="DWO45" s="392"/>
      <c r="DWP45" s="392"/>
      <c r="DWQ45" s="392"/>
      <c r="DWR45" s="392"/>
      <c r="DWS45" s="392"/>
      <c r="DWT45" s="392"/>
      <c r="DWU45" s="392"/>
      <c r="DWV45" s="392"/>
      <c r="DWW45" s="392"/>
      <c r="DWX45" s="392"/>
      <c r="DWY45" s="392"/>
      <c r="DWZ45" s="392"/>
      <c r="DXA45" s="392"/>
      <c r="DXB45" s="392"/>
      <c r="DXC45" s="392"/>
      <c r="DXD45" s="392"/>
      <c r="DXE45" s="392"/>
      <c r="DXF45" s="392"/>
      <c r="DXG45" s="392"/>
      <c r="DXH45" s="392"/>
      <c r="DXI45" s="392"/>
      <c r="DXJ45" s="392"/>
      <c r="DXK45" s="392"/>
      <c r="DXL45" s="392"/>
      <c r="DXM45" s="392"/>
      <c r="DXN45" s="392"/>
      <c r="DXO45" s="392"/>
      <c r="DXP45" s="392"/>
      <c r="DXQ45" s="392"/>
      <c r="DXR45" s="392"/>
      <c r="DXS45" s="392"/>
      <c r="DXT45" s="392"/>
      <c r="DXU45" s="392"/>
      <c r="DXV45" s="392"/>
      <c r="DXW45" s="392"/>
      <c r="DXX45" s="392"/>
      <c r="DXY45" s="392"/>
      <c r="DXZ45" s="392"/>
      <c r="DYA45" s="392"/>
      <c r="DYB45" s="392"/>
      <c r="DYC45" s="392"/>
      <c r="DYD45" s="392"/>
      <c r="DYE45" s="392"/>
      <c r="DYF45" s="392"/>
      <c r="DYG45" s="392"/>
      <c r="DYH45" s="392"/>
      <c r="DYI45" s="392"/>
      <c r="DYJ45" s="392"/>
      <c r="DYK45" s="392"/>
      <c r="DYL45" s="392"/>
      <c r="DYM45" s="392"/>
      <c r="DYN45" s="392"/>
      <c r="DYO45" s="392"/>
      <c r="DYP45" s="392"/>
      <c r="DYQ45" s="392"/>
      <c r="DYR45" s="392"/>
      <c r="DYS45" s="392"/>
      <c r="DYT45" s="392"/>
      <c r="DYU45" s="392"/>
      <c r="DYV45" s="392"/>
      <c r="DYW45" s="392"/>
      <c r="DYX45" s="392"/>
      <c r="DYY45" s="392"/>
      <c r="DYZ45" s="392"/>
      <c r="DZA45" s="392"/>
      <c r="DZB45" s="392"/>
      <c r="DZC45" s="392"/>
      <c r="DZD45" s="392"/>
      <c r="DZE45" s="392"/>
      <c r="DZF45" s="392"/>
      <c r="DZG45" s="392"/>
      <c r="DZH45" s="392"/>
      <c r="DZI45" s="392"/>
      <c r="DZJ45" s="392"/>
      <c r="DZK45" s="392"/>
      <c r="DZL45" s="392"/>
      <c r="DZM45" s="392"/>
      <c r="DZN45" s="392"/>
      <c r="DZO45" s="392"/>
      <c r="DZP45" s="392"/>
      <c r="DZQ45" s="392"/>
      <c r="DZR45" s="392"/>
      <c r="DZS45" s="392"/>
      <c r="DZT45" s="392"/>
      <c r="DZU45" s="392"/>
      <c r="DZV45" s="392"/>
      <c r="DZW45" s="392"/>
      <c r="DZX45" s="392"/>
      <c r="DZY45" s="392"/>
      <c r="DZZ45" s="392"/>
      <c r="EAA45" s="392"/>
      <c r="EAB45" s="392"/>
      <c r="EAC45" s="392"/>
      <c r="EAD45" s="392"/>
      <c r="EAE45" s="392"/>
      <c r="EAF45" s="392"/>
      <c r="EAG45" s="392"/>
      <c r="EAH45" s="392"/>
      <c r="EAI45" s="392"/>
      <c r="EAJ45" s="392"/>
      <c r="EAK45" s="392"/>
      <c r="EAL45" s="392"/>
      <c r="EAM45" s="392"/>
      <c r="EAN45" s="392"/>
      <c r="EAO45" s="392"/>
      <c r="EAP45" s="392"/>
      <c r="EAQ45" s="392"/>
      <c r="EAR45" s="392"/>
      <c r="EAS45" s="392"/>
      <c r="EAT45" s="392"/>
      <c r="EAU45" s="392"/>
      <c r="EAV45" s="392"/>
      <c r="EAW45" s="392"/>
      <c r="EAX45" s="392"/>
      <c r="EAY45" s="392"/>
      <c r="EAZ45" s="392"/>
      <c r="EBA45" s="392"/>
      <c r="EBB45" s="392"/>
      <c r="EBC45" s="392"/>
      <c r="EBD45" s="392"/>
      <c r="EBE45" s="392"/>
      <c r="EBF45" s="392"/>
      <c r="EBG45" s="392"/>
      <c r="EBH45" s="392"/>
      <c r="EBI45" s="392"/>
      <c r="EBJ45" s="392"/>
      <c r="EBK45" s="392"/>
      <c r="EBL45" s="392"/>
      <c r="EBM45" s="392"/>
      <c r="EBN45" s="392"/>
      <c r="EBO45" s="392"/>
      <c r="EBP45" s="392"/>
      <c r="EBQ45" s="392"/>
      <c r="EBR45" s="392"/>
      <c r="EBS45" s="392"/>
      <c r="EBT45" s="392"/>
      <c r="EBU45" s="392"/>
      <c r="EBV45" s="392"/>
      <c r="EBW45" s="392"/>
      <c r="EBX45" s="392"/>
      <c r="EBY45" s="392"/>
      <c r="EBZ45" s="392"/>
      <c r="ECA45" s="392"/>
      <c r="ECB45" s="392"/>
      <c r="ECC45" s="392"/>
      <c r="ECD45" s="392"/>
      <c r="ECE45" s="392"/>
      <c r="ECF45" s="392"/>
      <c r="ECG45" s="392"/>
      <c r="ECH45" s="392"/>
      <c r="ECI45" s="392"/>
      <c r="ECJ45" s="392"/>
      <c r="ECK45" s="392"/>
      <c r="ECL45" s="392"/>
      <c r="ECM45" s="392"/>
      <c r="ECN45" s="392"/>
      <c r="ECO45" s="392"/>
      <c r="ECP45" s="392"/>
      <c r="ECQ45" s="392"/>
      <c r="ECR45" s="392"/>
      <c r="ECS45" s="392"/>
      <c r="ECT45" s="392"/>
      <c r="ECU45" s="392"/>
      <c r="ECV45" s="392"/>
      <c r="ECW45" s="392"/>
      <c r="ECX45" s="392"/>
      <c r="ECY45" s="392"/>
      <c r="ECZ45" s="392"/>
      <c r="EDA45" s="392"/>
      <c r="EDB45" s="392"/>
      <c r="EDC45" s="392"/>
      <c r="EDD45" s="392"/>
      <c r="EDE45" s="392"/>
      <c r="EDF45" s="392"/>
      <c r="EDG45" s="392"/>
      <c r="EDH45" s="392"/>
      <c r="EDI45" s="392"/>
      <c r="EDJ45" s="392"/>
      <c r="EDK45" s="392"/>
      <c r="EDL45" s="392"/>
      <c r="EDM45" s="392"/>
      <c r="EDN45" s="392"/>
      <c r="EDO45" s="392"/>
      <c r="EDP45" s="392"/>
      <c r="EDQ45" s="392"/>
      <c r="EDR45" s="392"/>
      <c r="EDS45" s="392"/>
      <c r="EDT45" s="392"/>
      <c r="EDU45" s="392"/>
      <c r="EDV45" s="392"/>
      <c r="EDW45" s="392"/>
      <c r="EDX45" s="392"/>
      <c r="EDY45" s="392"/>
      <c r="EDZ45" s="392"/>
      <c r="EEA45" s="392"/>
      <c r="EEB45" s="392"/>
      <c r="EEC45" s="392"/>
      <c r="EED45" s="392"/>
      <c r="EEE45" s="392"/>
      <c r="EEF45" s="392"/>
      <c r="EEG45" s="392"/>
      <c r="EEH45" s="392"/>
      <c r="EEI45" s="392"/>
      <c r="EEJ45" s="392"/>
      <c r="EEK45" s="392"/>
      <c r="EEL45" s="392"/>
      <c r="EEM45" s="392"/>
      <c r="EEN45" s="392"/>
      <c r="EEO45" s="392"/>
      <c r="EEP45" s="392"/>
      <c r="EEQ45" s="392"/>
      <c r="EER45" s="392"/>
      <c r="EES45" s="392"/>
      <c r="EET45" s="392"/>
      <c r="EEU45" s="392"/>
      <c r="EEV45" s="392"/>
      <c r="EEW45" s="392"/>
      <c r="EEX45" s="392"/>
      <c r="EEY45" s="392"/>
      <c r="EEZ45" s="392"/>
      <c r="EFA45" s="392"/>
      <c r="EFB45" s="392"/>
      <c r="EFC45" s="392"/>
      <c r="EFD45" s="392"/>
      <c r="EFE45" s="392"/>
      <c r="EFF45" s="392"/>
      <c r="EFG45" s="392"/>
      <c r="EFH45" s="392"/>
      <c r="EFI45" s="392"/>
      <c r="EFJ45" s="392"/>
      <c r="EFK45" s="392"/>
      <c r="EFL45" s="392"/>
      <c r="EFM45" s="392"/>
      <c r="EFN45" s="392"/>
      <c r="EFO45" s="392"/>
      <c r="EFP45" s="392"/>
      <c r="EFQ45" s="392"/>
      <c r="EFR45" s="392"/>
      <c r="EFS45" s="392"/>
      <c r="EFT45" s="392"/>
      <c r="EFU45" s="392"/>
      <c r="EFV45" s="392"/>
      <c r="EFW45" s="392"/>
      <c r="EFX45" s="392"/>
      <c r="EFY45" s="392"/>
      <c r="EFZ45" s="392"/>
      <c r="EGA45" s="392"/>
      <c r="EGB45" s="392"/>
      <c r="EGC45" s="392"/>
      <c r="EGD45" s="392"/>
      <c r="EGE45" s="392"/>
      <c r="EGF45" s="392"/>
      <c r="EGG45" s="392"/>
      <c r="EGH45" s="392"/>
      <c r="EGI45" s="392"/>
      <c r="EGJ45" s="392"/>
      <c r="EGK45" s="392"/>
      <c r="EGL45" s="392"/>
      <c r="EGM45" s="392"/>
      <c r="EGN45" s="392"/>
      <c r="EGO45" s="392"/>
      <c r="EGP45" s="392"/>
      <c r="EGQ45" s="392"/>
      <c r="EGR45" s="392"/>
      <c r="EGS45" s="392"/>
      <c r="EGT45" s="392"/>
      <c r="EGU45" s="392"/>
      <c r="EGV45" s="392"/>
      <c r="EGW45" s="392"/>
      <c r="EGX45" s="392"/>
      <c r="EGY45" s="392"/>
      <c r="EGZ45" s="392"/>
      <c r="EHA45" s="392"/>
      <c r="EHB45" s="392"/>
      <c r="EHC45" s="392"/>
      <c r="EHD45" s="392"/>
      <c r="EHE45" s="392"/>
      <c r="EHF45" s="392"/>
      <c r="EHG45" s="392"/>
      <c r="EHH45" s="392"/>
      <c r="EHI45" s="392"/>
      <c r="EHJ45" s="392"/>
      <c r="EHK45" s="392"/>
      <c r="EHL45" s="392"/>
      <c r="EHM45" s="392"/>
      <c r="EHN45" s="392"/>
      <c r="EHO45" s="392"/>
      <c r="EHP45" s="392"/>
      <c r="EHQ45" s="392"/>
      <c r="EHR45" s="392"/>
      <c r="EHS45" s="392"/>
      <c r="EHT45" s="392"/>
      <c r="EHU45" s="392"/>
      <c r="EHV45" s="392"/>
      <c r="EHW45" s="392"/>
      <c r="EHX45" s="392"/>
      <c r="EHY45" s="392"/>
      <c r="EHZ45" s="392"/>
      <c r="EIA45" s="392"/>
      <c r="EIB45" s="392"/>
      <c r="EIC45" s="392"/>
      <c r="EID45" s="392"/>
      <c r="EIE45" s="392"/>
      <c r="EIF45" s="392"/>
      <c r="EIG45" s="392"/>
      <c r="EIH45" s="392"/>
      <c r="EII45" s="392"/>
      <c r="EIJ45" s="392"/>
      <c r="EIK45" s="392"/>
      <c r="EIL45" s="392"/>
      <c r="EIM45" s="392"/>
      <c r="EIN45" s="392"/>
      <c r="EIO45" s="392"/>
      <c r="EIP45" s="392"/>
      <c r="EIQ45" s="392"/>
      <c r="EIR45" s="392"/>
      <c r="EIS45" s="392"/>
      <c r="EIT45" s="392"/>
      <c r="EIU45" s="392"/>
      <c r="EIV45" s="392"/>
      <c r="EIW45" s="392"/>
      <c r="EIX45" s="392"/>
      <c r="EIY45" s="392"/>
      <c r="EIZ45" s="392"/>
      <c r="EJA45" s="392"/>
      <c r="EJB45" s="392"/>
      <c r="EJC45" s="392"/>
      <c r="EJD45" s="392"/>
      <c r="EJE45" s="392"/>
      <c r="EJF45" s="392"/>
      <c r="EJG45" s="392"/>
      <c r="EJH45" s="392"/>
      <c r="EJI45" s="392"/>
      <c r="EJJ45" s="392"/>
      <c r="EJK45" s="392"/>
      <c r="EJL45" s="392"/>
      <c r="EJM45" s="392"/>
      <c r="EJN45" s="392"/>
      <c r="EJO45" s="392"/>
      <c r="EJP45" s="392"/>
      <c r="EJQ45" s="392"/>
      <c r="EJR45" s="392"/>
      <c r="EJS45" s="392"/>
      <c r="EJT45" s="392"/>
      <c r="EJU45" s="392"/>
      <c r="EJV45" s="392"/>
      <c r="EJW45" s="392"/>
      <c r="EJX45" s="392"/>
      <c r="EJY45" s="392"/>
      <c r="EJZ45" s="392"/>
      <c r="EKA45" s="392"/>
      <c r="EKB45" s="392"/>
      <c r="EKC45" s="392"/>
      <c r="EKD45" s="392"/>
      <c r="EKE45" s="392"/>
      <c r="EKF45" s="392"/>
      <c r="EKG45" s="392"/>
      <c r="EKH45" s="392"/>
      <c r="EKI45" s="392"/>
      <c r="EKJ45" s="392"/>
      <c r="EKK45" s="392"/>
      <c r="EKL45" s="392"/>
      <c r="EKM45" s="392"/>
      <c r="EKN45" s="392"/>
      <c r="EKO45" s="392"/>
      <c r="EKP45" s="392"/>
      <c r="EKQ45" s="392"/>
      <c r="EKR45" s="392"/>
      <c r="EKS45" s="392"/>
      <c r="EKT45" s="392"/>
      <c r="EKU45" s="392"/>
      <c r="EKV45" s="392"/>
      <c r="EKW45" s="392"/>
      <c r="EKX45" s="392"/>
      <c r="EKY45" s="392"/>
      <c r="EKZ45" s="392"/>
      <c r="ELA45" s="392"/>
      <c r="ELB45" s="392"/>
      <c r="ELC45" s="392"/>
      <c r="ELD45" s="392"/>
      <c r="ELE45" s="392"/>
      <c r="ELF45" s="392"/>
      <c r="ELG45" s="392"/>
      <c r="ELH45" s="392"/>
      <c r="ELI45" s="392"/>
      <c r="ELJ45" s="392"/>
      <c r="ELK45" s="392"/>
      <c r="ELL45" s="392"/>
      <c r="ELM45" s="392"/>
      <c r="ELN45" s="392"/>
      <c r="ELO45" s="392"/>
      <c r="ELP45" s="392"/>
      <c r="ELQ45" s="392"/>
      <c r="ELR45" s="392"/>
      <c r="ELS45" s="392"/>
      <c r="ELT45" s="392"/>
      <c r="ELU45" s="392"/>
      <c r="ELV45" s="392"/>
      <c r="ELW45" s="392"/>
      <c r="ELX45" s="392"/>
      <c r="ELY45" s="392"/>
      <c r="ELZ45" s="392"/>
      <c r="EMA45" s="392"/>
      <c r="EMB45" s="392"/>
      <c r="EMC45" s="392"/>
      <c r="EMD45" s="392"/>
      <c r="EME45" s="392"/>
      <c r="EMF45" s="392"/>
      <c r="EMG45" s="392"/>
      <c r="EMH45" s="392"/>
      <c r="EMI45" s="392"/>
      <c r="EMJ45" s="392"/>
      <c r="EMK45" s="392"/>
      <c r="EML45" s="392"/>
      <c r="EMM45" s="392"/>
      <c r="EMN45" s="392"/>
      <c r="EMO45" s="392"/>
      <c r="EMP45" s="392"/>
      <c r="EMQ45" s="392"/>
      <c r="EMR45" s="392"/>
      <c r="EMS45" s="392"/>
      <c r="EMT45" s="392"/>
      <c r="EMU45" s="392"/>
      <c r="EMV45" s="392"/>
      <c r="EMW45" s="392"/>
      <c r="EMX45" s="392"/>
      <c r="EMY45" s="392"/>
      <c r="EMZ45" s="392"/>
      <c r="ENA45" s="392"/>
      <c r="ENB45" s="392"/>
      <c r="ENC45" s="392"/>
      <c r="END45" s="392"/>
      <c r="ENE45" s="392"/>
      <c r="ENF45" s="392"/>
      <c r="ENG45" s="392"/>
      <c r="ENH45" s="392"/>
      <c r="ENI45" s="392"/>
      <c r="ENJ45" s="392"/>
      <c r="ENK45" s="392"/>
      <c r="ENL45" s="392"/>
      <c r="ENM45" s="392"/>
      <c r="ENN45" s="392"/>
      <c r="ENO45" s="392"/>
      <c r="ENP45" s="392"/>
      <c r="ENQ45" s="392"/>
      <c r="ENR45" s="392"/>
      <c r="ENS45" s="392"/>
      <c r="ENT45" s="392"/>
      <c r="ENU45" s="392"/>
      <c r="ENV45" s="392"/>
      <c r="ENW45" s="392"/>
      <c r="ENX45" s="392"/>
      <c r="ENY45" s="392"/>
      <c r="ENZ45" s="392"/>
      <c r="EOA45" s="392"/>
      <c r="EOB45" s="392"/>
      <c r="EOC45" s="392"/>
      <c r="EOD45" s="392"/>
      <c r="EOE45" s="392"/>
      <c r="EOF45" s="392"/>
      <c r="EOG45" s="392"/>
      <c r="EOH45" s="392"/>
      <c r="EOI45" s="392"/>
      <c r="EOJ45" s="392"/>
      <c r="EOK45" s="392"/>
      <c r="EOL45" s="392"/>
      <c r="EOM45" s="392"/>
      <c r="EON45" s="392"/>
      <c r="EOO45" s="392"/>
      <c r="EOP45" s="392"/>
      <c r="EOQ45" s="392"/>
      <c r="EOR45" s="392"/>
      <c r="EOS45" s="392"/>
      <c r="EOT45" s="392"/>
      <c r="EOU45" s="392"/>
      <c r="EOV45" s="392"/>
      <c r="EOW45" s="392"/>
      <c r="EOX45" s="392"/>
      <c r="EOY45" s="392"/>
      <c r="EOZ45" s="392"/>
      <c r="EPA45" s="392"/>
      <c r="EPB45" s="392"/>
      <c r="EPC45" s="392"/>
      <c r="EPD45" s="392"/>
      <c r="EPE45" s="392"/>
      <c r="EPF45" s="392"/>
      <c r="EPG45" s="392"/>
      <c r="EPH45" s="392"/>
      <c r="EPI45" s="392"/>
      <c r="EPJ45" s="392"/>
      <c r="EPK45" s="392"/>
      <c r="EPL45" s="392"/>
      <c r="EPM45" s="392"/>
      <c r="EPN45" s="392"/>
      <c r="EPO45" s="392"/>
      <c r="EPP45" s="392"/>
      <c r="EPQ45" s="392"/>
      <c r="EPR45" s="392"/>
      <c r="EPS45" s="392"/>
      <c r="EPT45" s="392"/>
      <c r="EPU45" s="392"/>
      <c r="EPV45" s="392"/>
      <c r="EPW45" s="392"/>
      <c r="EPX45" s="392"/>
      <c r="EPY45" s="392"/>
      <c r="EPZ45" s="392"/>
      <c r="EQA45" s="392"/>
      <c r="EQB45" s="392"/>
      <c r="EQC45" s="392"/>
      <c r="EQD45" s="392"/>
      <c r="EQE45" s="392"/>
      <c r="EQF45" s="392"/>
      <c r="EQG45" s="392"/>
      <c r="EQH45" s="392"/>
      <c r="EQI45" s="392"/>
      <c r="EQJ45" s="392"/>
      <c r="EQK45" s="392"/>
      <c r="EQL45" s="392"/>
      <c r="EQM45" s="392"/>
      <c r="EQN45" s="392"/>
      <c r="EQO45" s="392"/>
      <c r="EQP45" s="392"/>
      <c r="EQQ45" s="392"/>
      <c r="EQR45" s="392"/>
      <c r="EQS45" s="392"/>
      <c r="EQT45" s="392"/>
      <c r="EQU45" s="392"/>
      <c r="EQV45" s="392"/>
      <c r="EQW45" s="392"/>
      <c r="EQX45" s="392"/>
      <c r="EQY45" s="392"/>
      <c r="EQZ45" s="392"/>
      <c r="ERA45" s="392"/>
      <c r="ERB45" s="392"/>
      <c r="ERC45" s="392"/>
      <c r="ERD45" s="392"/>
      <c r="ERE45" s="392"/>
      <c r="ERF45" s="392"/>
      <c r="ERG45" s="392"/>
      <c r="ERH45" s="392"/>
      <c r="ERI45" s="392"/>
      <c r="ERJ45" s="392"/>
      <c r="ERK45" s="392"/>
      <c r="ERL45" s="392"/>
      <c r="ERM45" s="392"/>
      <c r="ERN45" s="392"/>
      <c r="ERO45" s="392"/>
      <c r="ERP45" s="392"/>
      <c r="ERQ45" s="392"/>
      <c r="ERR45" s="392"/>
      <c r="ERS45" s="392"/>
      <c r="ERT45" s="392"/>
      <c r="ERU45" s="392"/>
      <c r="ERV45" s="392"/>
      <c r="ERW45" s="392"/>
      <c r="ERX45" s="392"/>
      <c r="ERY45" s="392"/>
      <c r="ERZ45" s="392"/>
      <c r="ESA45" s="392"/>
      <c r="ESB45" s="392"/>
      <c r="ESC45" s="392"/>
      <c r="ESD45" s="392"/>
      <c r="ESE45" s="392"/>
      <c r="ESF45" s="392"/>
      <c r="ESG45" s="392"/>
      <c r="ESH45" s="392"/>
      <c r="ESI45" s="392"/>
      <c r="ESJ45" s="392"/>
      <c r="ESK45" s="392"/>
      <c r="ESL45" s="392"/>
      <c r="ESM45" s="392"/>
      <c r="ESN45" s="392"/>
      <c r="ESO45" s="392"/>
      <c r="ESP45" s="392"/>
      <c r="ESQ45" s="392"/>
      <c r="ESR45" s="392"/>
      <c r="ESS45" s="392"/>
      <c r="EST45" s="392"/>
      <c r="ESU45" s="392"/>
      <c r="ESV45" s="392"/>
      <c r="ESW45" s="392"/>
      <c r="ESX45" s="392"/>
      <c r="ESY45" s="392"/>
      <c r="ESZ45" s="392"/>
      <c r="ETA45" s="392"/>
      <c r="ETB45" s="392"/>
      <c r="ETC45" s="392"/>
      <c r="ETD45" s="392"/>
      <c r="ETE45" s="392"/>
      <c r="ETF45" s="392"/>
      <c r="ETG45" s="392"/>
      <c r="ETH45" s="392"/>
      <c r="ETI45" s="392"/>
      <c r="ETJ45" s="392"/>
      <c r="ETK45" s="392"/>
      <c r="ETL45" s="392"/>
      <c r="ETM45" s="392"/>
      <c r="ETN45" s="392"/>
      <c r="ETO45" s="392"/>
      <c r="ETP45" s="392"/>
      <c r="ETQ45" s="392"/>
      <c r="ETR45" s="392"/>
      <c r="ETS45" s="392"/>
      <c r="ETT45" s="392"/>
      <c r="ETU45" s="392"/>
      <c r="ETV45" s="392"/>
      <c r="ETW45" s="392"/>
      <c r="ETX45" s="392"/>
      <c r="ETY45" s="392"/>
      <c r="ETZ45" s="392"/>
      <c r="EUA45" s="392"/>
      <c r="EUB45" s="392"/>
      <c r="EUC45" s="392"/>
      <c r="EUD45" s="392"/>
      <c r="EUE45" s="392"/>
      <c r="EUF45" s="392"/>
      <c r="EUG45" s="392"/>
      <c r="EUH45" s="392"/>
      <c r="EUI45" s="392"/>
      <c r="EUJ45" s="392"/>
      <c r="EUK45" s="392"/>
      <c r="EUL45" s="392"/>
      <c r="EUM45" s="392"/>
      <c r="EUN45" s="392"/>
      <c r="EUO45" s="392"/>
      <c r="EUP45" s="392"/>
      <c r="EUQ45" s="392"/>
      <c r="EUR45" s="392"/>
      <c r="EUS45" s="392"/>
      <c r="EUT45" s="392"/>
      <c r="EUU45" s="392"/>
      <c r="EUV45" s="392"/>
      <c r="EUW45" s="392"/>
      <c r="EUX45" s="392"/>
      <c r="EUY45" s="392"/>
      <c r="EUZ45" s="392"/>
      <c r="EVA45" s="392"/>
      <c r="EVB45" s="392"/>
      <c r="EVC45" s="392"/>
      <c r="EVD45" s="392"/>
      <c r="EVE45" s="392"/>
      <c r="EVF45" s="392"/>
      <c r="EVG45" s="392"/>
      <c r="EVH45" s="392"/>
      <c r="EVI45" s="392"/>
      <c r="EVJ45" s="392"/>
      <c r="EVK45" s="392"/>
      <c r="EVL45" s="392"/>
      <c r="EVM45" s="392"/>
      <c r="EVN45" s="392"/>
      <c r="EVO45" s="392"/>
      <c r="EVP45" s="392"/>
      <c r="EVQ45" s="392"/>
      <c r="EVR45" s="392"/>
      <c r="EVS45" s="392"/>
      <c r="EVT45" s="392"/>
      <c r="EVU45" s="392"/>
      <c r="EVV45" s="392"/>
      <c r="EVW45" s="392"/>
      <c r="EVX45" s="392"/>
      <c r="EVY45" s="392"/>
      <c r="EVZ45" s="392"/>
      <c r="EWA45" s="392"/>
      <c r="EWB45" s="392"/>
      <c r="EWC45" s="392"/>
      <c r="EWD45" s="392"/>
      <c r="EWE45" s="392"/>
      <c r="EWF45" s="392"/>
      <c r="EWG45" s="392"/>
      <c r="EWH45" s="392"/>
      <c r="EWI45" s="392"/>
      <c r="EWJ45" s="392"/>
      <c r="EWK45" s="392"/>
      <c r="EWL45" s="392"/>
      <c r="EWM45" s="392"/>
      <c r="EWN45" s="392"/>
      <c r="EWO45" s="392"/>
      <c r="EWP45" s="392"/>
      <c r="EWQ45" s="392"/>
      <c r="EWR45" s="392"/>
      <c r="EWS45" s="392"/>
      <c r="EWT45" s="392"/>
      <c r="EWU45" s="392"/>
      <c r="EWV45" s="392"/>
      <c r="EWW45" s="392"/>
      <c r="EWX45" s="392"/>
      <c r="EWY45" s="392"/>
      <c r="EWZ45" s="392"/>
      <c r="EXA45" s="392"/>
      <c r="EXB45" s="392"/>
      <c r="EXC45" s="392"/>
      <c r="EXD45" s="392"/>
      <c r="EXE45" s="392"/>
      <c r="EXF45" s="392"/>
      <c r="EXG45" s="392"/>
      <c r="EXH45" s="392"/>
      <c r="EXI45" s="392"/>
      <c r="EXJ45" s="392"/>
      <c r="EXK45" s="392"/>
      <c r="EXL45" s="392"/>
      <c r="EXM45" s="392"/>
      <c r="EXN45" s="392"/>
      <c r="EXO45" s="392"/>
      <c r="EXP45" s="392"/>
      <c r="EXQ45" s="392"/>
      <c r="EXR45" s="392"/>
      <c r="EXS45" s="392"/>
      <c r="EXT45" s="392"/>
      <c r="EXU45" s="392"/>
      <c r="EXV45" s="392"/>
      <c r="EXW45" s="392"/>
      <c r="EXX45" s="392"/>
      <c r="EXY45" s="392"/>
      <c r="EXZ45" s="392"/>
      <c r="EYA45" s="392"/>
      <c r="EYB45" s="392"/>
      <c r="EYC45" s="392"/>
      <c r="EYD45" s="392"/>
      <c r="EYE45" s="392"/>
      <c r="EYF45" s="392"/>
      <c r="EYG45" s="392"/>
      <c r="EYH45" s="392"/>
      <c r="EYI45" s="392"/>
      <c r="EYJ45" s="392"/>
      <c r="EYK45" s="392"/>
      <c r="EYL45" s="392"/>
      <c r="EYM45" s="392"/>
      <c r="EYN45" s="392"/>
      <c r="EYO45" s="392"/>
      <c r="EYP45" s="392"/>
      <c r="EYQ45" s="392"/>
      <c r="EYR45" s="392"/>
      <c r="EYS45" s="392"/>
      <c r="EYT45" s="392"/>
      <c r="EYU45" s="392"/>
      <c r="EYV45" s="392"/>
      <c r="EYW45" s="392"/>
      <c r="EYX45" s="392"/>
      <c r="EYY45" s="392"/>
      <c r="EYZ45" s="392"/>
      <c r="EZA45" s="392"/>
      <c r="EZB45" s="392"/>
      <c r="EZC45" s="392"/>
      <c r="EZD45" s="392"/>
      <c r="EZE45" s="392"/>
      <c r="EZF45" s="392"/>
      <c r="EZG45" s="392"/>
      <c r="EZH45" s="392"/>
      <c r="EZI45" s="392"/>
      <c r="EZJ45" s="392"/>
      <c r="EZK45" s="392"/>
      <c r="EZL45" s="392"/>
      <c r="EZM45" s="392"/>
      <c r="EZN45" s="392"/>
      <c r="EZO45" s="392"/>
      <c r="EZP45" s="392"/>
      <c r="EZQ45" s="392"/>
      <c r="EZR45" s="392"/>
      <c r="EZS45" s="392"/>
      <c r="EZT45" s="392"/>
      <c r="EZU45" s="392"/>
      <c r="EZV45" s="392"/>
      <c r="EZW45" s="392"/>
      <c r="EZX45" s="392"/>
      <c r="EZY45" s="392"/>
      <c r="EZZ45" s="392"/>
      <c r="FAA45" s="392"/>
      <c r="FAB45" s="392"/>
      <c r="FAC45" s="392"/>
      <c r="FAD45" s="392"/>
      <c r="FAE45" s="392"/>
      <c r="FAF45" s="392"/>
      <c r="FAG45" s="392"/>
      <c r="FAH45" s="392"/>
      <c r="FAI45" s="392"/>
      <c r="FAJ45" s="392"/>
      <c r="FAK45" s="392"/>
      <c r="FAL45" s="392"/>
      <c r="FAM45" s="392"/>
      <c r="FAN45" s="392"/>
      <c r="FAO45" s="392"/>
      <c r="FAP45" s="392"/>
      <c r="FAQ45" s="392"/>
      <c r="FAR45" s="392"/>
      <c r="FAS45" s="392"/>
      <c r="FAT45" s="392"/>
      <c r="FAU45" s="392"/>
      <c r="FAV45" s="392"/>
      <c r="FAW45" s="392"/>
      <c r="FAX45" s="392"/>
      <c r="FAY45" s="392"/>
      <c r="FAZ45" s="392"/>
      <c r="FBA45" s="392"/>
      <c r="FBB45" s="392"/>
      <c r="FBC45" s="392"/>
      <c r="FBD45" s="392"/>
      <c r="FBE45" s="392"/>
      <c r="FBF45" s="392"/>
      <c r="FBG45" s="392"/>
      <c r="FBH45" s="392"/>
      <c r="FBI45" s="392"/>
      <c r="FBJ45" s="392"/>
      <c r="FBK45" s="392"/>
      <c r="FBL45" s="392"/>
      <c r="FBM45" s="392"/>
      <c r="FBN45" s="392"/>
      <c r="FBO45" s="392"/>
      <c r="FBP45" s="392"/>
      <c r="FBQ45" s="392"/>
      <c r="FBR45" s="392"/>
      <c r="FBS45" s="392"/>
      <c r="FBT45" s="392"/>
      <c r="FBU45" s="392"/>
      <c r="FBV45" s="392"/>
      <c r="FBW45" s="392"/>
      <c r="FBX45" s="392"/>
      <c r="FBY45" s="392"/>
      <c r="FBZ45" s="392"/>
      <c r="FCA45" s="392"/>
      <c r="FCB45" s="392"/>
      <c r="FCC45" s="392"/>
      <c r="FCD45" s="392"/>
      <c r="FCE45" s="392"/>
      <c r="FCF45" s="392"/>
      <c r="FCG45" s="392"/>
      <c r="FCH45" s="392"/>
      <c r="FCI45" s="392"/>
      <c r="FCJ45" s="392"/>
      <c r="FCK45" s="392"/>
      <c r="FCL45" s="392"/>
      <c r="FCM45" s="392"/>
      <c r="FCN45" s="392"/>
      <c r="FCO45" s="392"/>
      <c r="FCP45" s="392"/>
      <c r="FCQ45" s="392"/>
      <c r="FCR45" s="392"/>
      <c r="FCS45" s="392"/>
      <c r="FCT45" s="392"/>
      <c r="FCU45" s="392"/>
      <c r="FCV45" s="392"/>
      <c r="FCW45" s="392"/>
      <c r="FCX45" s="392"/>
      <c r="FCY45" s="392"/>
      <c r="FCZ45" s="392"/>
      <c r="FDA45" s="392"/>
      <c r="FDB45" s="392"/>
      <c r="FDC45" s="392"/>
      <c r="FDD45" s="392"/>
      <c r="FDE45" s="392"/>
      <c r="FDF45" s="392"/>
      <c r="FDG45" s="392"/>
      <c r="FDH45" s="392"/>
      <c r="FDI45" s="392"/>
      <c r="FDJ45" s="392"/>
      <c r="FDK45" s="392"/>
      <c r="FDL45" s="392"/>
      <c r="FDM45" s="392"/>
      <c r="FDN45" s="392"/>
      <c r="FDO45" s="392"/>
      <c r="FDP45" s="392"/>
      <c r="FDQ45" s="392"/>
      <c r="FDR45" s="392"/>
      <c r="FDS45" s="392"/>
      <c r="FDT45" s="392"/>
      <c r="FDU45" s="392"/>
      <c r="FDV45" s="392"/>
      <c r="FDW45" s="392"/>
      <c r="FDX45" s="392"/>
      <c r="FDY45" s="392"/>
      <c r="FDZ45" s="392"/>
      <c r="FEA45" s="392"/>
      <c r="FEB45" s="392"/>
      <c r="FEC45" s="392"/>
      <c r="FED45" s="392"/>
      <c r="FEE45" s="392"/>
      <c r="FEF45" s="392"/>
      <c r="FEG45" s="392"/>
      <c r="FEH45" s="392"/>
      <c r="FEI45" s="392"/>
      <c r="FEJ45" s="392"/>
      <c r="FEK45" s="392"/>
      <c r="FEL45" s="392"/>
      <c r="FEM45" s="392"/>
      <c r="FEN45" s="392"/>
      <c r="FEO45" s="392"/>
      <c r="FEP45" s="392"/>
      <c r="FEQ45" s="392"/>
      <c r="FER45" s="392"/>
      <c r="FES45" s="392"/>
      <c r="FET45" s="392"/>
      <c r="FEU45" s="392"/>
      <c r="FEV45" s="392"/>
      <c r="FEW45" s="392"/>
      <c r="FEX45" s="392"/>
      <c r="FEY45" s="392"/>
      <c r="FEZ45" s="392"/>
      <c r="FFA45" s="392"/>
      <c r="FFB45" s="392"/>
      <c r="FFC45" s="392"/>
      <c r="FFD45" s="392"/>
      <c r="FFE45" s="392"/>
      <c r="FFF45" s="392"/>
      <c r="FFG45" s="392"/>
      <c r="FFH45" s="392"/>
      <c r="FFI45" s="392"/>
      <c r="FFJ45" s="392"/>
      <c r="FFK45" s="392"/>
      <c r="FFL45" s="392"/>
      <c r="FFM45" s="392"/>
      <c r="FFN45" s="392"/>
      <c r="FFO45" s="392"/>
      <c r="FFP45" s="392"/>
      <c r="FFQ45" s="392"/>
      <c r="FFR45" s="392"/>
      <c r="FFS45" s="392"/>
      <c r="FFT45" s="392"/>
      <c r="FFU45" s="392"/>
      <c r="FFV45" s="392"/>
      <c r="FFW45" s="392"/>
      <c r="FFX45" s="392"/>
      <c r="FFY45" s="392"/>
      <c r="FFZ45" s="392"/>
      <c r="FGA45" s="392"/>
      <c r="FGB45" s="392"/>
      <c r="FGC45" s="392"/>
      <c r="FGD45" s="392"/>
      <c r="FGE45" s="392"/>
      <c r="FGF45" s="392"/>
      <c r="FGG45" s="392"/>
      <c r="FGH45" s="392"/>
      <c r="FGI45" s="392"/>
      <c r="FGJ45" s="392"/>
      <c r="FGK45" s="392"/>
      <c r="FGL45" s="392"/>
      <c r="FGM45" s="392"/>
      <c r="FGN45" s="392"/>
      <c r="FGO45" s="392"/>
      <c r="FGP45" s="392"/>
      <c r="FGQ45" s="392"/>
      <c r="FGR45" s="392"/>
      <c r="FGS45" s="392"/>
      <c r="FGT45" s="392"/>
      <c r="FGU45" s="392"/>
      <c r="FGV45" s="392"/>
      <c r="FGW45" s="392"/>
      <c r="FGX45" s="392"/>
      <c r="FGY45" s="392"/>
      <c r="FGZ45" s="392"/>
      <c r="FHA45" s="392"/>
      <c r="FHB45" s="392"/>
      <c r="FHC45" s="392"/>
      <c r="FHD45" s="392"/>
      <c r="FHE45" s="392"/>
      <c r="FHF45" s="392"/>
      <c r="FHG45" s="392"/>
      <c r="FHH45" s="392"/>
      <c r="FHI45" s="392"/>
      <c r="FHJ45" s="392"/>
      <c r="FHK45" s="392"/>
      <c r="FHL45" s="392"/>
      <c r="FHM45" s="392"/>
      <c r="FHN45" s="392"/>
      <c r="FHO45" s="392"/>
      <c r="FHP45" s="392"/>
      <c r="FHQ45" s="392"/>
      <c r="FHR45" s="392"/>
      <c r="FHS45" s="392"/>
      <c r="FHT45" s="392"/>
      <c r="FHU45" s="392"/>
      <c r="FHV45" s="392"/>
      <c r="FHW45" s="392"/>
      <c r="FHX45" s="392"/>
      <c r="FHY45" s="392"/>
      <c r="FHZ45" s="392"/>
      <c r="FIA45" s="392"/>
      <c r="FIB45" s="392"/>
      <c r="FIC45" s="392"/>
      <c r="FID45" s="392"/>
      <c r="FIE45" s="392"/>
      <c r="FIF45" s="392"/>
      <c r="FIG45" s="392"/>
      <c r="FIH45" s="392"/>
      <c r="FII45" s="392"/>
      <c r="FIJ45" s="392"/>
      <c r="FIK45" s="392"/>
      <c r="FIL45" s="392"/>
      <c r="FIM45" s="392"/>
      <c r="FIN45" s="392"/>
      <c r="FIO45" s="392"/>
      <c r="FIP45" s="392"/>
      <c r="FIQ45" s="392"/>
      <c r="FIR45" s="392"/>
      <c r="FIS45" s="392"/>
      <c r="FIT45" s="392"/>
      <c r="FIU45" s="392"/>
      <c r="FIV45" s="392"/>
      <c r="FIW45" s="392"/>
      <c r="FIX45" s="392"/>
      <c r="FIY45" s="392"/>
      <c r="FIZ45" s="392"/>
      <c r="FJA45" s="392"/>
      <c r="FJB45" s="392"/>
      <c r="FJC45" s="392"/>
      <c r="FJD45" s="392"/>
      <c r="FJE45" s="392"/>
      <c r="FJF45" s="392"/>
      <c r="FJG45" s="392"/>
      <c r="FJH45" s="392"/>
      <c r="FJI45" s="392"/>
      <c r="FJJ45" s="392"/>
      <c r="FJK45" s="392"/>
      <c r="FJL45" s="392"/>
      <c r="FJM45" s="392"/>
      <c r="FJN45" s="392"/>
      <c r="FJO45" s="392"/>
      <c r="FJP45" s="392"/>
      <c r="FJQ45" s="392"/>
      <c r="FJR45" s="392"/>
      <c r="FJS45" s="392"/>
      <c r="FJT45" s="392"/>
      <c r="FJU45" s="392"/>
      <c r="FJV45" s="392"/>
      <c r="FJW45" s="392"/>
      <c r="FJX45" s="392"/>
      <c r="FJY45" s="392"/>
      <c r="FJZ45" s="392"/>
      <c r="FKA45" s="392"/>
      <c r="FKB45" s="392"/>
      <c r="FKC45" s="392"/>
      <c r="FKD45" s="392"/>
      <c r="FKE45" s="392"/>
      <c r="FKF45" s="392"/>
      <c r="FKG45" s="392"/>
      <c r="FKH45" s="392"/>
      <c r="FKI45" s="392"/>
      <c r="FKJ45" s="392"/>
      <c r="FKK45" s="392"/>
      <c r="FKL45" s="392"/>
      <c r="FKM45" s="392"/>
      <c r="FKN45" s="392"/>
      <c r="FKO45" s="392"/>
      <c r="FKP45" s="392"/>
      <c r="FKQ45" s="392"/>
      <c r="FKR45" s="392"/>
      <c r="FKS45" s="392"/>
      <c r="FKT45" s="392"/>
      <c r="FKU45" s="392"/>
      <c r="FKV45" s="392"/>
      <c r="FKW45" s="392"/>
      <c r="FKX45" s="392"/>
      <c r="FKY45" s="392"/>
      <c r="FKZ45" s="392"/>
      <c r="FLA45" s="392"/>
      <c r="FLB45" s="392"/>
      <c r="FLC45" s="392"/>
      <c r="FLD45" s="392"/>
      <c r="FLE45" s="392"/>
      <c r="FLF45" s="392"/>
      <c r="FLG45" s="392"/>
      <c r="FLH45" s="392"/>
      <c r="FLI45" s="392"/>
      <c r="FLJ45" s="392"/>
      <c r="FLK45" s="392"/>
      <c r="FLL45" s="392"/>
      <c r="FLM45" s="392"/>
      <c r="FLN45" s="392"/>
      <c r="FLO45" s="392"/>
      <c r="FLP45" s="392"/>
      <c r="FLQ45" s="392"/>
      <c r="FLR45" s="392"/>
      <c r="FLS45" s="392"/>
      <c r="FLT45" s="392"/>
      <c r="FLU45" s="392"/>
      <c r="FLV45" s="392"/>
      <c r="FLW45" s="392"/>
      <c r="FLX45" s="392"/>
      <c r="FLY45" s="392"/>
      <c r="FLZ45" s="392"/>
      <c r="FMA45" s="392"/>
      <c r="FMB45" s="392"/>
      <c r="FMC45" s="392"/>
      <c r="FMD45" s="392"/>
      <c r="FME45" s="392"/>
      <c r="FMF45" s="392"/>
      <c r="FMG45" s="392"/>
      <c r="FMH45" s="392"/>
      <c r="FMI45" s="392"/>
      <c r="FMJ45" s="392"/>
      <c r="FMK45" s="392"/>
      <c r="FML45" s="392"/>
      <c r="FMM45" s="392"/>
      <c r="FMN45" s="392"/>
      <c r="FMO45" s="392"/>
      <c r="FMP45" s="392"/>
      <c r="FMQ45" s="392"/>
      <c r="FMR45" s="392"/>
      <c r="FMS45" s="392"/>
      <c r="FMT45" s="392"/>
      <c r="FMU45" s="392"/>
      <c r="FMV45" s="392"/>
      <c r="FMW45" s="392"/>
      <c r="FMX45" s="392"/>
      <c r="FMY45" s="392"/>
      <c r="FMZ45" s="392"/>
      <c r="FNA45" s="392"/>
      <c r="FNB45" s="392"/>
      <c r="FNC45" s="392"/>
      <c r="FND45" s="392"/>
      <c r="FNE45" s="392"/>
      <c r="FNF45" s="392"/>
      <c r="FNG45" s="392"/>
      <c r="FNH45" s="392"/>
      <c r="FNI45" s="392"/>
      <c r="FNJ45" s="392"/>
      <c r="FNK45" s="392"/>
      <c r="FNL45" s="392"/>
      <c r="FNM45" s="392"/>
      <c r="FNN45" s="392"/>
      <c r="FNO45" s="392"/>
      <c r="FNP45" s="392"/>
      <c r="FNQ45" s="392"/>
      <c r="FNR45" s="392"/>
      <c r="FNS45" s="392"/>
      <c r="FNT45" s="392"/>
      <c r="FNU45" s="392"/>
      <c r="FNV45" s="392"/>
      <c r="FNW45" s="392"/>
      <c r="FNX45" s="392"/>
      <c r="FNY45" s="392"/>
      <c r="FNZ45" s="392"/>
      <c r="FOA45" s="392"/>
      <c r="FOB45" s="392"/>
      <c r="FOC45" s="392"/>
      <c r="FOD45" s="392"/>
      <c r="FOE45" s="392"/>
      <c r="FOF45" s="392"/>
      <c r="FOG45" s="392"/>
      <c r="FOH45" s="392"/>
      <c r="FOI45" s="392"/>
      <c r="FOJ45" s="392"/>
      <c r="FOK45" s="392"/>
      <c r="FOL45" s="392"/>
      <c r="FOM45" s="392"/>
      <c r="FON45" s="392"/>
      <c r="FOO45" s="392"/>
      <c r="FOP45" s="392"/>
      <c r="FOQ45" s="392"/>
      <c r="FOR45" s="392"/>
      <c r="FOS45" s="392"/>
      <c r="FOT45" s="392"/>
      <c r="FOU45" s="392"/>
      <c r="FOV45" s="392"/>
      <c r="FOW45" s="392"/>
      <c r="FOX45" s="392"/>
      <c r="FOY45" s="392"/>
      <c r="FOZ45" s="392"/>
      <c r="FPA45" s="392"/>
      <c r="FPB45" s="392"/>
      <c r="FPC45" s="392"/>
      <c r="FPD45" s="392"/>
      <c r="FPE45" s="392"/>
      <c r="FPF45" s="392"/>
      <c r="FPG45" s="392"/>
      <c r="FPH45" s="392"/>
      <c r="FPI45" s="392"/>
      <c r="FPJ45" s="392"/>
      <c r="FPK45" s="392"/>
      <c r="FPL45" s="392"/>
      <c r="FPM45" s="392"/>
      <c r="FPN45" s="392"/>
      <c r="FPO45" s="392"/>
      <c r="FPP45" s="392"/>
      <c r="FPQ45" s="392"/>
      <c r="FPR45" s="392"/>
      <c r="FPS45" s="392"/>
      <c r="FPT45" s="392"/>
      <c r="FPU45" s="392"/>
      <c r="FPV45" s="392"/>
      <c r="FPW45" s="392"/>
      <c r="FPX45" s="392"/>
      <c r="FPY45" s="392"/>
      <c r="FPZ45" s="392"/>
      <c r="FQA45" s="392"/>
      <c r="FQB45" s="392"/>
      <c r="FQC45" s="392"/>
      <c r="FQD45" s="392"/>
      <c r="FQE45" s="392"/>
      <c r="FQF45" s="392"/>
      <c r="FQG45" s="392"/>
      <c r="FQH45" s="392"/>
      <c r="FQI45" s="392"/>
      <c r="FQJ45" s="392"/>
      <c r="FQK45" s="392"/>
      <c r="FQL45" s="392"/>
      <c r="FQM45" s="392"/>
      <c r="FQN45" s="392"/>
      <c r="FQO45" s="392"/>
      <c r="FQP45" s="392"/>
      <c r="FQQ45" s="392"/>
      <c r="FQR45" s="392"/>
      <c r="FQS45" s="392"/>
      <c r="FQT45" s="392"/>
      <c r="FQU45" s="392"/>
      <c r="FQV45" s="392"/>
      <c r="FQW45" s="392"/>
      <c r="FQX45" s="392"/>
      <c r="FQY45" s="392"/>
      <c r="FQZ45" s="392"/>
      <c r="FRA45" s="392"/>
      <c r="FRB45" s="392"/>
      <c r="FRC45" s="392"/>
      <c r="FRD45" s="392"/>
      <c r="FRE45" s="392"/>
      <c r="FRF45" s="392"/>
      <c r="FRG45" s="392"/>
      <c r="FRH45" s="392"/>
      <c r="FRI45" s="392"/>
      <c r="FRJ45" s="392"/>
      <c r="FRK45" s="392"/>
      <c r="FRL45" s="392"/>
      <c r="FRM45" s="392"/>
      <c r="FRN45" s="392"/>
      <c r="FRO45" s="392"/>
      <c r="FRP45" s="392"/>
      <c r="FRQ45" s="392"/>
      <c r="FRR45" s="392"/>
      <c r="FRS45" s="392"/>
      <c r="FRT45" s="392"/>
      <c r="FRU45" s="392"/>
      <c r="FRV45" s="392"/>
      <c r="FRW45" s="392"/>
      <c r="FRX45" s="392"/>
      <c r="FRY45" s="392"/>
      <c r="FRZ45" s="392"/>
      <c r="FSA45" s="392"/>
      <c r="FSB45" s="392"/>
      <c r="FSC45" s="392"/>
      <c r="FSD45" s="392"/>
      <c r="FSE45" s="392"/>
      <c r="FSF45" s="392"/>
      <c r="FSG45" s="392"/>
      <c r="FSH45" s="392"/>
      <c r="FSI45" s="392"/>
      <c r="FSJ45" s="392"/>
      <c r="FSK45" s="392"/>
      <c r="FSL45" s="392"/>
      <c r="FSM45" s="392"/>
      <c r="FSN45" s="392"/>
      <c r="FSO45" s="392"/>
      <c r="FSP45" s="392"/>
      <c r="FSQ45" s="392"/>
      <c r="FSR45" s="392"/>
      <c r="FSS45" s="392"/>
      <c r="FST45" s="392"/>
      <c r="FSU45" s="392"/>
      <c r="FSV45" s="392"/>
      <c r="FSW45" s="392"/>
      <c r="FSX45" s="392"/>
      <c r="FSY45" s="392"/>
      <c r="FSZ45" s="392"/>
      <c r="FTA45" s="392"/>
      <c r="FTB45" s="392"/>
      <c r="FTC45" s="392"/>
      <c r="FTD45" s="392"/>
      <c r="FTE45" s="392"/>
      <c r="FTF45" s="392"/>
      <c r="FTG45" s="392"/>
      <c r="FTH45" s="392"/>
      <c r="FTI45" s="392"/>
      <c r="FTJ45" s="392"/>
      <c r="FTK45" s="392"/>
      <c r="FTL45" s="392"/>
      <c r="FTM45" s="392"/>
      <c r="FTN45" s="392"/>
      <c r="FTO45" s="392"/>
      <c r="FTP45" s="392"/>
      <c r="FTQ45" s="392"/>
      <c r="FTR45" s="392"/>
      <c r="FTS45" s="392"/>
      <c r="FTT45" s="392"/>
      <c r="FTU45" s="392"/>
      <c r="FTV45" s="392"/>
      <c r="FTW45" s="392"/>
      <c r="FTX45" s="392"/>
      <c r="FTY45" s="392"/>
      <c r="FTZ45" s="392"/>
      <c r="FUA45" s="392"/>
      <c r="FUB45" s="392"/>
      <c r="FUC45" s="392"/>
      <c r="FUD45" s="392"/>
      <c r="FUE45" s="392"/>
      <c r="FUF45" s="392"/>
      <c r="FUG45" s="392"/>
      <c r="FUH45" s="392"/>
      <c r="FUI45" s="392"/>
      <c r="FUJ45" s="392"/>
      <c r="FUK45" s="392"/>
      <c r="FUL45" s="392"/>
      <c r="FUM45" s="392"/>
      <c r="FUN45" s="392"/>
      <c r="FUO45" s="392"/>
      <c r="FUP45" s="392"/>
      <c r="FUQ45" s="392"/>
      <c r="FUR45" s="392"/>
      <c r="FUS45" s="392"/>
      <c r="FUT45" s="392"/>
      <c r="FUU45" s="392"/>
      <c r="FUV45" s="392"/>
      <c r="FUW45" s="392"/>
      <c r="FUX45" s="392"/>
      <c r="FUY45" s="392"/>
      <c r="FUZ45" s="392"/>
      <c r="FVA45" s="392"/>
      <c r="FVB45" s="392"/>
      <c r="FVC45" s="392"/>
      <c r="FVD45" s="392"/>
      <c r="FVE45" s="392"/>
      <c r="FVF45" s="392"/>
      <c r="FVG45" s="392"/>
      <c r="FVH45" s="392"/>
      <c r="FVI45" s="392"/>
      <c r="FVJ45" s="392"/>
      <c r="FVK45" s="392"/>
      <c r="FVL45" s="392"/>
      <c r="FVM45" s="392"/>
      <c r="FVN45" s="392"/>
      <c r="FVO45" s="392"/>
      <c r="FVP45" s="392"/>
      <c r="FVQ45" s="392"/>
      <c r="FVR45" s="392"/>
      <c r="FVS45" s="392"/>
      <c r="FVT45" s="392"/>
      <c r="FVU45" s="392"/>
      <c r="FVV45" s="392"/>
      <c r="FVW45" s="392"/>
      <c r="FVX45" s="392"/>
      <c r="FVY45" s="392"/>
      <c r="FVZ45" s="392"/>
      <c r="FWA45" s="392"/>
      <c r="FWB45" s="392"/>
      <c r="FWC45" s="392"/>
      <c r="FWD45" s="392"/>
      <c r="FWE45" s="392"/>
      <c r="FWF45" s="392"/>
      <c r="FWG45" s="392"/>
      <c r="FWH45" s="392"/>
      <c r="FWI45" s="392"/>
      <c r="FWJ45" s="392"/>
      <c r="FWK45" s="392"/>
      <c r="FWL45" s="392"/>
      <c r="FWM45" s="392"/>
      <c r="FWN45" s="392"/>
      <c r="FWO45" s="392"/>
      <c r="FWP45" s="392"/>
      <c r="FWQ45" s="392"/>
      <c r="FWR45" s="392"/>
      <c r="FWS45" s="392"/>
      <c r="FWT45" s="392"/>
      <c r="FWU45" s="392"/>
      <c r="FWV45" s="392"/>
      <c r="FWW45" s="392"/>
      <c r="FWX45" s="392"/>
      <c r="FWY45" s="392"/>
      <c r="FWZ45" s="392"/>
      <c r="FXA45" s="392"/>
      <c r="FXB45" s="392"/>
      <c r="FXC45" s="392"/>
      <c r="FXD45" s="392"/>
      <c r="FXE45" s="392"/>
      <c r="FXF45" s="392"/>
      <c r="FXG45" s="392"/>
      <c r="FXH45" s="392"/>
      <c r="FXI45" s="392"/>
      <c r="FXJ45" s="392"/>
      <c r="FXK45" s="392"/>
      <c r="FXL45" s="392"/>
      <c r="FXM45" s="392"/>
      <c r="FXN45" s="392"/>
      <c r="FXO45" s="392"/>
      <c r="FXP45" s="392"/>
      <c r="FXQ45" s="392"/>
      <c r="FXR45" s="392"/>
      <c r="FXS45" s="392"/>
      <c r="FXT45" s="392"/>
      <c r="FXU45" s="392"/>
      <c r="FXV45" s="392"/>
      <c r="FXW45" s="392"/>
      <c r="FXX45" s="392"/>
      <c r="FXY45" s="392"/>
      <c r="FXZ45" s="392"/>
      <c r="FYA45" s="392"/>
      <c r="FYB45" s="392"/>
      <c r="FYC45" s="392"/>
      <c r="FYD45" s="392"/>
      <c r="FYE45" s="392"/>
      <c r="FYF45" s="392"/>
      <c r="FYG45" s="392"/>
      <c r="FYH45" s="392"/>
      <c r="FYI45" s="392"/>
      <c r="FYJ45" s="392"/>
      <c r="FYK45" s="392"/>
      <c r="FYL45" s="392"/>
      <c r="FYM45" s="392"/>
      <c r="FYN45" s="392"/>
      <c r="FYO45" s="392"/>
      <c r="FYP45" s="392"/>
      <c r="FYQ45" s="392"/>
      <c r="FYR45" s="392"/>
      <c r="FYS45" s="392"/>
      <c r="FYT45" s="392"/>
      <c r="FYU45" s="392"/>
      <c r="FYV45" s="392"/>
      <c r="FYW45" s="392"/>
      <c r="FYX45" s="392"/>
      <c r="FYY45" s="392"/>
      <c r="FYZ45" s="392"/>
      <c r="FZA45" s="392"/>
      <c r="FZB45" s="392"/>
      <c r="FZC45" s="392"/>
      <c r="FZD45" s="392"/>
      <c r="FZE45" s="392"/>
      <c r="FZF45" s="392"/>
      <c r="FZG45" s="392"/>
      <c r="FZH45" s="392"/>
      <c r="FZI45" s="392"/>
      <c r="FZJ45" s="392"/>
      <c r="FZK45" s="392"/>
      <c r="FZL45" s="392"/>
      <c r="FZM45" s="392"/>
      <c r="FZN45" s="392"/>
      <c r="FZO45" s="392"/>
      <c r="FZP45" s="392"/>
      <c r="FZQ45" s="392"/>
      <c r="FZR45" s="392"/>
      <c r="FZS45" s="392"/>
      <c r="FZT45" s="392"/>
      <c r="FZU45" s="392"/>
      <c r="FZV45" s="392"/>
      <c r="FZW45" s="392"/>
      <c r="FZX45" s="392"/>
      <c r="FZY45" s="392"/>
      <c r="FZZ45" s="392"/>
      <c r="GAA45" s="392"/>
      <c r="GAB45" s="392"/>
      <c r="GAC45" s="392"/>
      <c r="GAD45" s="392"/>
      <c r="GAE45" s="392"/>
      <c r="GAF45" s="392"/>
      <c r="GAG45" s="392"/>
      <c r="GAH45" s="392"/>
      <c r="GAI45" s="392"/>
      <c r="GAJ45" s="392"/>
      <c r="GAK45" s="392"/>
      <c r="GAL45" s="392"/>
      <c r="GAM45" s="392"/>
      <c r="GAN45" s="392"/>
      <c r="GAO45" s="392"/>
      <c r="GAP45" s="392"/>
      <c r="GAQ45" s="392"/>
      <c r="GAR45" s="392"/>
      <c r="GAS45" s="392"/>
      <c r="GAT45" s="392"/>
      <c r="GAU45" s="392"/>
      <c r="GAV45" s="392"/>
      <c r="GAW45" s="392"/>
      <c r="GAX45" s="392"/>
      <c r="GAY45" s="392"/>
      <c r="GAZ45" s="392"/>
      <c r="GBA45" s="392"/>
      <c r="GBB45" s="392"/>
      <c r="GBC45" s="392"/>
      <c r="GBD45" s="392"/>
      <c r="GBE45" s="392"/>
      <c r="GBF45" s="392"/>
      <c r="GBG45" s="392"/>
      <c r="GBH45" s="392"/>
      <c r="GBI45" s="392"/>
      <c r="GBJ45" s="392"/>
      <c r="GBK45" s="392"/>
      <c r="GBL45" s="392"/>
      <c r="GBM45" s="392"/>
      <c r="GBN45" s="392"/>
      <c r="GBO45" s="392"/>
      <c r="GBP45" s="392"/>
      <c r="GBQ45" s="392"/>
      <c r="GBR45" s="392"/>
      <c r="GBS45" s="392"/>
      <c r="GBT45" s="392"/>
      <c r="GBU45" s="392"/>
      <c r="GBV45" s="392"/>
      <c r="GBW45" s="392"/>
      <c r="GBX45" s="392"/>
      <c r="GBY45" s="392"/>
      <c r="GBZ45" s="392"/>
      <c r="GCA45" s="392"/>
      <c r="GCB45" s="392"/>
      <c r="GCC45" s="392"/>
      <c r="GCD45" s="392"/>
      <c r="GCE45" s="392"/>
      <c r="GCF45" s="392"/>
      <c r="GCG45" s="392"/>
      <c r="GCH45" s="392"/>
      <c r="GCI45" s="392"/>
      <c r="GCJ45" s="392"/>
      <c r="GCK45" s="392"/>
      <c r="GCL45" s="392"/>
      <c r="GCM45" s="392"/>
      <c r="GCN45" s="392"/>
      <c r="GCO45" s="392"/>
      <c r="GCP45" s="392"/>
      <c r="GCQ45" s="392"/>
      <c r="GCR45" s="392"/>
      <c r="GCS45" s="392"/>
      <c r="GCT45" s="392"/>
      <c r="GCU45" s="392"/>
      <c r="GCV45" s="392"/>
      <c r="GCW45" s="392"/>
      <c r="GCX45" s="392"/>
      <c r="GCY45" s="392"/>
      <c r="GCZ45" s="392"/>
      <c r="GDA45" s="392"/>
      <c r="GDB45" s="392"/>
      <c r="GDC45" s="392"/>
      <c r="GDD45" s="392"/>
      <c r="GDE45" s="392"/>
      <c r="GDF45" s="392"/>
      <c r="GDG45" s="392"/>
      <c r="GDH45" s="392"/>
      <c r="GDI45" s="392"/>
      <c r="GDJ45" s="392"/>
      <c r="GDK45" s="392"/>
      <c r="GDL45" s="392"/>
      <c r="GDM45" s="392"/>
      <c r="GDN45" s="392"/>
      <c r="GDO45" s="392"/>
      <c r="GDP45" s="392"/>
      <c r="GDQ45" s="392"/>
      <c r="GDR45" s="392"/>
      <c r="GDS45" s="392"/>
      <c r="GDT45" s="392"/>
      <c r="GDU45" s="392"/>
      <c r="GDV45" s="392"/>
      <c r="GDW45" s="392"/>
      <c r="GDX45" s="392"/>
      <c r="GDY45" s="392"/>
      <c r="GDZ45" s="392"/>
      <c r="GEA45" s="392"/>
      <c r="GEB45" s="392"/>
      <c r="GEC45" s="392"/>
      <c r="GED45" s="392"/>
      <c r="GEE45" s="392"/>
      <c r="GEF45" s="392"/>
      <c r="GEG45" s="392"/>
      <c r="GEH45" s="392"/>
      <c r="GEI45" s="392"/>
      <c r="GEJ45" s="392"/>
      <c r="GEK45" s="392"/>
      <c r="GEL45" s="392"/>
      <c r="GEM45" s="392"/>
      <c r="GEN45" s="392"/>
      <c r="GEO45" s="392"/>
      <c r="GEP45" s="392"/>
      <c r="GEQ45" s="392"/>
      <c r="GER45" s="392"/>
      <c r="GES45" s="392"/>
      <c r="GET45" s="392"/>
      <c r="GEU45" s="392"/>
      <c r="GEV45" s="392"/>
      <c r="GEW45" s="392"/>
      <c r="GEX45" s="392"/>
      <c r="GEY45" s="392"/>
      <c r="GEZ45" s="392"/>
      <c r="GFA45" s="392"/>
      <c r="GFB45" s="392"/>
      <c r="GFC45" s="392"/>
      <c r="GFD45" s="392"/>
      <c r="GFE45" s="392"/>
      <c r="GFF45" s="392"/>
      <c r="GFG45" s="392"/>
      <c r="GFH45" s="392"/>
      <c r="GFI45" s="392"/>
      <c r="GFJ45" s="392"/>
      <c r="GFK45" s="392"/>
      <c r="GFL45" s="392"/>
      <c r="GFM45" s="392"/>
      <c r="GFN45" s="392"/>
      <c r="GFO45" s="392"/>
      <c r="GFP45" s="392"/>
      <c r="GFQ45" s="392"/>
      <c r="GFR45" s="392"/>
      <c r="GFS45" s="392"/>
      <c r="GFT45" s="392"/>
      <c r="GFU45" s="392"/>
      <c r="GFV45" s="392"/>
      <c r="GFW45" s="392"/>
      <c r="GFX45" s="392"/>
      <c r="GFY45" s="392"/>
      <c r="GFZ45" s="392"/>
      <c r="GGA45" s="392"/>
      <c r="GGB45" s="392"/>
      <c r="GGC45" s="392"/>
      <c r="GGD45" s="392"/>
      <c r="GGE45" s="392"/>
      <c r="GGF45" s="392"/>
      <c r="GGG45" s="392"/>
      <c r="GGH45" s="392"/>
      <c r="GGI45" s="392"/>
      <c r="GGJ45" s="392"/>
      <c r="GGK45" s="392"/>
      <c r="GGL45" s="392"/>
      <c r="GGM45" s="392"/>
      <c r="GGN45" s="392"/>
      <c r="GGO45" s="392"/>
      <c r="GGP45" s="392"/>
      <c r="GGQ45" s="392"/>
      <c r="GGR45" s="392"/>
      <c r="GGS45" s="392"/>
      <c r="GGT45" s="392"/>
      <c r="GGU45" s="392"/>
      <c r="GGV45" s="392"/>
      <c r="GGW45" s="392"/>
      <c r="GGX45" s="392"/>
      <c r="GGY45" s="392"/>
      <c r="GGZ45" s="392"/>
      <c r="GHA45" s="392"/>
      <c r="GHB45" s="392"/>
      <c r="GHC45" s="392"/>
      <c r="GHD45" s="392"/>
      <c r="GHE45" s="392"/>
      <c r="GHF45" s="392"/>
      <c r="GHG45" s="392"/>
      <c r="GHH45" s="392"/>
      <c r="GHI45" s="392"/>
      <c r="GHJ45" s="392"/>
      <c r="GHK45" s="392"/>
      <c r="GHL45" s="392"/>
      <c r="GHM45" s="392"/>
      <c r="GHN45" s="392"/>
      <c r="GHO45" s="392"/>
      <c r="GHP45" s="392"/>
      <c r="GHQ45" s="392"/>
      <c r="GHR45" s="392"/>
      <c r="GHS45" s="392"/>
      <c r="GHT45" s="392"/>
      <c r="GHU45" s="392"/>
      <c r="GHV45" s="392"/>
      <c r="GHW45" s="392"/>
      <c r="GHX45" s="392"/>
      <c r="GHY45" s="392"/>
      <c r="GHZ45" s="392"/>
      <c r="GIA45" s="392"/>
      <c r="GIB45" s="392"/>
      <c r="GIC45" s="392"/>
      <c r="GID45" s="392"/>
      <c r="GIE45" s="392"/>
      <c r="GIF45" s="392"/>
      <c r="GIG45" s="392"/>
      <c r="GIH45" s="392"/>
      <c r="GII45" s="392"/>
      <c r="GIJ45" s="392"/>
      <c r="GIK45" s="392"/>
      <c r="GIL45" s="392"/>
      <c r="GIM45" s="392"/>
      <c r="GIN45" s="392"/>
      <c r="GIO45" s="392"/>
      <c r="GIP45" s="392"/>
      <c r="GIQ45" s="392"/>
      <c r="GIR45" s="392"/>
      <c r="GIS45" s="392"/>
      <c r="GIT45" s="392"/>
      <c r="GIU45" s="392"/>
      <c r="GIV45" s="392"/>
      <c r="GIW45" s="392"/>
      <c r="GIX45" s="392"/>
      <c r="GIY45" s="392"/>
      <c r="GIZ45" s="392"/>
      <c r="GJA45" s="392"/>
      <c r="GJB45" s="392"/>
      <c r="GJC45" s="392"/>
      <c r="GJD45" s="392"/>
      <c r="GJE45" s="392"/>
      <c r="GJF45" s="392"/>
      <c r="GJG45" s="392"/>
      <c r="GJH45" s="392"/>
      <c r="GJI45" s="392"/>
      <c r="GJJ45" s="392"/>
      <c r="GJK45" s="392"/>
      <c r="GJL45" s="392"/>
      <c r="GJM45" s="392"/>
      <c r="GJN45" s="392"/>
      <c r="GJO45" s="392"/>
      <c r="GJP45" s="392"/>
      <c r="GJQ45" s="392"/>
      <c r="GJR45" s="392"/>
      <c r="GJS45" s="392"/>
      <c r="GJT45" s="392"/>
      <c r="GJU45" s="392"/>
      <c r="GJV45" s="392"/>
      <c r="GJW45" s="392"/>
      <c r="GJX45" s="392"/>
      <c r="GJY45" s="392"/>
      <c r="GJZ45" s="392"/>
      <c r="GKA45" s="392"/>
      <c r="GKB45" s="392"/>
      <c r="GKC45" s="392"/>
      <c r="GKD45" s="392"/>
      <c r="GKE45" s="392"/>
      <c r="GKF45" s="392"/>
      <c r="GKG45" s="392"/>
      <c r="GKH45" s="392"/>
      <c r="GKI45" s="392"/>
      <c r="GKJ45" s="392"/>
      <c r="GKK45" s="392"/>
      <c r="GKL45" s="392"/>
      <c r="GKM45" s="392"/>
      <c r="GKN45" s="392"/>
      <c r="GKO45" s="392"/>
      <c r="GKP45" s="392"/>
      <c r="GKQ45" s="392"/>
      <c r="GKR45" s="392"/>
      <c r="GKS45" s="392"/>
      <c r="GKT45" s="392"/>
      <c r="GKU45" s="392"/>
      <c r="GKV45" s="392"/>
      <c r="GKW45" s="392"/>
      <c r="GKX45" s="392"/>
      <c r="GKY45" s="392"/>
      <c r="GKZ45" s="392"/>
      <c r="GLA45" s="392"/>
      <c r="GLB45" s="392"/>
      <c r="GLC45" s="392"/>
      <c r="GLD45" s="392"/>
      <c r="GLE45" s="392"/>
      <c r="GLF45" s="392"/>
      <c r="GLG45" s="392"/>
      <c r="GLH45" s="392"/>
      <c r="GLI45" s="392"/>
      <c r="GLJ45" s="392"/>
      <c r="GLK45" s="392"/>
      <c r="GLL45" s="392"/>
      <c r="GLM45" s="392"/>
      <c r="GLN45" s="392"/>
      <c r="GLO45" s="392"/>
      <c r="GLP45" s="392"/>
      <c r="GLQ45" s="392"/>
      <c r="GLR45" s="392"/>
      <c r="GLS45" s="392"/>
      <c r="GLT45" s="392"/>
      <c r="GLU45" s="392"/>
      <c r="GLV45" s="392"/>
      <c r="GLW45" s="392"/>
      <c r="GLX45" s="392"/>
      <c r="GLY45" s="392"/>
      <c r="GLZ45" s="392"/>
      <c r="GMA45" s="392"/>
      <c r="GMB45" s="392"/>
      <c r="GMC45" s="392"/>
      <c r="GMD45" s="392"/>
      <c r="GME45" s="392"/>
      <c r="GMF45" s="392"/>
      <c r="GMG45" s="392"/>
      <c r="GMH45" s="392"/>
      <c r="GMI45" s="392"/>
      <c r="GMJ45" s="392"/>
      <c r="GMK45" s="392"/>
      <c r="GML45" s="392"/>
      <c r="GMM45" s="392"/>
      <c r="GMN45" s="392"/>
      <c r="GMO45" s="392"/>
      <c r="GMP45" s="392"/>
      <c r="GMQ45" s="392"/>
      <c r="GMR45" s="392"/>
      <c r="GMS45" s="392"/>
      <c r="GMT45" s="392"/>
      <c r="GMU45" s="392"/>
      <c r="GMV45" s="392"/>
      <c r="GMW45" s="392"/>
      <c r="GMX45" s="392"/>
      <c r="GMY45" s="392"/>
      <c r="GMZ45" s="392"/>
      <c r="GNA45" s="392"/>
      <c r="GNB45" s="392"/>
      <c r="GNC45" s="392"/>
      <c r="GND45" s="392"/>
      <c r="GNE45" s="392"/>
      <c r="GNF45" s="392"/>
      <c r="GNG45" s="392"/>
      <c r="GNH45" s="392"/>
      <c r="GNI45" s="392"/>
      <c r="GNJ45" s="392"/>
      <c r="GNK45" s="392"/>
      <c r="GNL45" s="392"/>
      <c r="GNM45" s="392"/>
      <c r="GNN45" s="392"/>
      <c r="GNO45" s="392"/>
      <c r="GNP45" s="392"/>
      <c r="GNQ45" s="392"/>
      <c r="GNR45" s="392"/>
      <c r="GNS45" s="392"/>
      <c r="GNT45" s="392"/>
      <c r="GNU45" s="392"/>
      <c r="GNV45" s="392"/>
      <c r="GNW45" s="392"/>
      <c r="GNX45" s="392"/>
      <c r="GNY45" s="392"/>
      <c r="GNZ45" s="392"/>
      <c r="GOA45" s="392"/>
      <c r="GOB45" s="392"/>
      <c r="GOC45" s="392"/>
      <c r="GOD45" s="392"/>
      <c r="GOE45" s="392"/>
      <c r="GOF45" s="392"/>
      <c r="GOG45" s="392"/>
      <c r="GOH45" s="392"/>
      <c r="GOI45" s="392"/>
      <c r="GOJ45" s="392"/>
      <c r="GOK45" s="392"/>
      <c r="GOL45" s="392"/>
      <c r="GOM45" s="392"/>
      <c r="GON45" s="392"/>
      <c r="GOO45" s="392"/>
      <c r="GOP45" s="392"/>
      <c r="GOQ45" s="392"/>
      <c r="GOR45" s="392"/>
      <c r="GOS45" s="392"/>
      <c r="GOT45" s="392"/>
      <c r="GOU45" s="392"/>
      <c r="GOV45" s="392"/>
      <c r="GOW45" s="392"/>
      <c r="GOX45" s="392"/>
      <c r="GOY45" s="392"/>
      <c r="GOZ45" s="392"/>
      <c r="GPA45" s="392"/>
      <c r="GPB45" s="392"/>
      <c r="GPC45" s="392"/>
      <c r="GPD45" s="392"/>
      <c r="GPE45" s="392"/>
      <c r="GPF45" s="392"/>
      <c r="GPG45" s="392"/>
      <c r="GPH45" s="392"/>
      <c r="GPI45" s="392"/>
      <c r="GPJ45" s="392"/>
      <c r="GPK45" s="392"/>
      <c r="GPL45" s="392"/>
      <c r="GPM45" s="392"/>
      <c r="GPN45" s="392"/>
      <c r="GPO45" s="392"/>
      <c r="GPP45" s="392"/>
      <c r="GPQ45" s="392"/>
      <c r="GPR45" s="392"/>
      <c r="GPS45" s="392"/>
      <c r="GPT45" s="392"/>
      <c r="GPU45" s="392"/>
      <c r="GPV45" s="392"/>
      <c r="GPW45" s="392"/>
      <c r="GPX45" s="392"/>
      <c r="GPY45" s="392"/>
      <c r="GPZ45" s="392"/>
      <c r="GQA45" s="392"/>
      <c r="GQB45" s="392"/>
      <c r="GQC45" s="392"/>
      <c r="GQD45" s="392"/>
      <c r="GQE45" s="392"/>
      <c r="GQF45" s="392"/>
      <c r="GQG45" s="392"/>
      <c r="GQH45" s="392"/>
      <c r="GQI45" s="392"/>
      <c r="GQJ45" s="392"/>
      <c r="GQK45" s="392"/>
      <c r="GQL45" s="392"/>
      <c r="GQM45" s="392"/>
      <c r="GQN45" s="392"/>
      <c r="GQO45" s="392"/>
      <c r="GQP45" s="392"/>
      <c r="GQQ45" s="392"/>
      <c r="GQR45" s="392"/>
      <c r="GQS45" s="392"/>
      <c r="GQT45" s="392"/>
      <c r="GQU45" s="392"/>
      <c r="GQV45" s="392"/>
      <c r="GQW45" s="392"/>
      <c r="GQX45" s="392"/>
      <c r="GQY45" s="392"/>
      <c r="GQZ45" s="392"/>
      <c r="GRA45" s="392"/>
      <c r="GRB45" s="392"/>
      <c r="GRC45" s="392"/>
      <c r="GRD45" s="392"/>
      <c r="GRE45" s="392"/>
      <c r="GRF45" s="392"/>
      <c r="GRG45" s="392"/>
      <c r="GRH45" s="392"/>
      <c r="GRI45" s="392"/>
      <c r="GRJ45" s="392"/>
      <c r="GRK45" s="392"/>
      <c r="GRL45" s="392"/>
      <c r="GRM45" s="392"/>
      <c r="GRN45" s="392"/>
      <c r="GRO45" s="392"/>
      <c r="GRP45" s="392"/>
      <c r="GRQ45" s="392"/>
      <c r="GRR45" s="392"/>
      <c r="GRS45" s="392"/>
      <c r="GRT45" s="392"/>
      <c r="GRU45" s="392"/>
      <c r="GRV45" s="392"/>
      <c r="GRW45" s="392"/>
      <c r="GRX45" s="392"/>
      <c r="GRY45" s="392"/>
      <c r="GRZ45" s="392"/>
      <c r="GSA45" s="392"/>
      <c r="GSB45" s="392"/>
      <c r="GSC45" s="392"/>
      <c r="GSD45" s="392"/>
      <c r="GSE45" s="392"/>
      <c r="GSF45" s="392"/>
      <c r="GSG45" s="392"/>
      <c r="GSH45" s="392"/>
      <c r="GSI45" s="392"/>
      <c r="GSJ45" s="392"/>
      <c r="GSK45" s="392"/>
      <c r="GSL45" s="392"/>
      <c r="GSM45" s="392"/>
      <c r="GSN45" s="392"/>
      <c r="GSO45" s="392"/>
      <c r="GSP45" s="392"/>
      <c r="GSQ45" s="392"/>
      <c r="GSR45" s="392"/>
      <c r="GSS45" s="392"/>
      <c r="GST45" s="392"/>
      <c r="GSU45" s="392"/>
      <c r="GSV45" s="392"/>
      <c r="GSW45" s="392"/>
      <c r="GSX45" s="392"/>
      <c r="GSY45" s="392"/>
      <c r="GSZ45" s="392"/>
      <c r="GTA45" s="392"/>
      <c r="GTB45" s="392"/>
      <c r="GTC45" s="392"/>
      <c r="GTD45" s="392"/>
      <c r="GTE45" s="392"/>
      <c r="GTF45" s="392"/>
      <c r="GTG45" s="392"/>
      <c r="GTH45" s="392"/>
      <c r="GTI45" s="392"/>
      <c r="GTJ45" s="392"/>
      <c r="GTK45" s="392"/>
      <c r="GTL45" s="392"/>
      <c r="GTM45" s="392"/>
      <c r="GTN45" s="392"/>
      <c r="GTO45" s="392"/>
      <c r="GTP45" s="392"/>
      <c r="GTQ45" s="392"/>
      <c r="GTR45" s="392"/>
      <c r="GTS45" s="392"/>
      <c r="GTT45" s="392"/>
      <c r="GTU45" s="392"/>
      <c r="GTV45" s="392"/>
      <c r="GTW45" s="392"/>
      <c r="GTX45" s="392"/>
      <c r="GTY45" s="392"/>
      <c r="GTZ45" s="392"/>
      <c r="GUA45" s="392"/>
      <c r="GUB45" s="392"/>
      <c r="GUC45" s="392"/>
      <c r="GUD45" s="392"/>
      <c r="GUE45" s="392"/>
      <c r="GUF45" s="392"/>
      <c r="GUG45" s="392"/>
      <c r="GUH45" s="392"/>
      <c r="GUI45" s="392"/>
      <c r="GUJ45" s="392"/>
      <c r="GUK45" s="392"/>
      <c r="GUL45" s="392"/>
      <c r="GUM45" s="392"/>
      <c r="GUN45" s="392"/>
      <c r="GUO45" s="392"/>
      <c r="GUP45" s="392"/>
      <c r="GUQ45" s="392"/>
      <c r="GUR45" s="392"/>
      <c r="GUS45" s="392"/>
      <c r="GUT45" s="392"/>
      <c r="GUU45" s="392"/>
      <c r="GUV45" s="392"/>
      <c r="GUW45" s="392"/>
      <c r="GUX45" s="392"/>
      <c r="GUY45" s="392"/>
      <c r="GUZ45" s="392"/>
      <c r="GVA45" s="392"/>
      <c r="GVB45" s="392"/>
      <c r="GVC45" s="392"/>
      <c r="GVD45" s="392"/>
      <c r="GVE45" s="392"/>
      <c r="GVF45" s="392"/>
      <c r="GVG45" s="392"/>
      <c r="GVH45" s="392"/>
      <c r="GVI45" s="392"/>
      <c r="GVJ45" s="392"/>
      <c r="GVK45" s="392"/>
      <c r="GVL45" s="392"/>
      <c r="GVM45" s="392"/>
      <c r="GVN45" s="392"/>
      <c r="GVO45" s="392"/>
      <c r="GVP45" s="392"/>
      <c r="GVQ45" s="392"/>
      <c r="GVR45" s="392"/>
      <c r="GVS45" s="392"/>
      <c r="GVT45" s="392"/>
      <c r="GVU45" s="392"/>
      <c r="GVV45" s="392"/>
      <c r="GVW45" s="392"/>
      <c r="GVX45" s="392"/>
      <c r="GVY45" s="392"/>
      <c r="GVZ45" s="392"/>
      <c r="GWA45" s="392"/>
      <c r="GWB45" s="392"/>
      <c r="GWC45" s="392"/>
      <c r="GWD45" s="392"/>
      <c r="GWE45" s="392"/>
      <c r="GWF45" s="392"/>
      <c r="GWG45" s="392"/>
      <c r="GWH45" s="392"/>
      <c r="GWI45" s="392"/>
      <c r="GWJ45" s="392"/>
      <c r="GWK45" s="392"/>
      <c r="GWL45" s="392"/>
      <c r="GWM45" s="392"/>
      <c r="GWN45" s="392"/>
      <c r="GWO45" s="392"/>
      <c r="GWP45" s="392"/>
      <c r="GWQ45" s="392"/>
      <c r="GWR45" s="392"/>
      <c r="GWS45" s="392"/>
      <c r="GWT45" s="392"/>
      <c r="GWU45" s="392"/>
      <c r="GWV45" s="392"/>
      <c r="GWW45" s="392"/>
      <c r="GWX45" s="392"/>
      <c r="GWY45" s="392"/>
      <c r="GWZ45" s="392"/>
      <c r="GXA45" s="392"/>
      <c r="GXB45" s="392"/>
      <c r="GXC45" s="392"/>
      <c r="GXD45" s="392"/>
      <c r="GXE45" s="392"/>
      <c r="GXF45" s="392"/>
      <c r="GXG45" s="392"/>
      <c r="GXH45" s="392"/>
      <c r="GXI45" s="392"/>
      <c r="GXJ45" s="392"/>
      <c r="GXK45" s="392"/>
      <c r="GXL45" s="392"/>
      <c r="GXM45" s="392"/>
      <c r="GXN45" s="392"/>
      <c r="GXO45" s="392"/>
      <c r="GXP45" s="392"/>
      <c r="GXQ45" s="392"/>
      <c r="GXR45" s="392"/>
      <c r="GXS45" s="392"/>
      <c r="GXT45" s="392"/>
      <c r="GXU45" s="392"/>
      <c r="GXV45" s="392"/>
      <c r="GXW45" s="392"/>
      <c r="GXX45" s="392"/>
      <c r="GXY45" s="392"/>
      <c r="GXZ45" s="392"/>
      <c r="GYA45" s="392"/>
      <c r="GYB45" s="392"/>
      <c r="GYC45" s="392"/>
      <c r="GYD45" s="392"/>
      <c r="GYE45" s="392"/>
      <c r="GYF45" s="392"/>
      <c r="GYG45" s="392"/>
      <c r="GYH45" s="392"/>
      <c r="GYI45" s="392"/>
      <c r="GYJ45" s="392"/>
      <c r="GYK45" s="392"/>
      <c r="GYL45" s="392"/>
      <c r="GYM45" s="392"/>
      <c r="GYN45" s="392"/>
      <c r="GYO45" s="392"/>
      <c r="GYP45" s="392"/>
      <c r="GYQ45" s="392"/>
      <c r="GYR45" s="392"/>
      <c r="GYS45" s="392"/>
      <c r="GYT45" s="392"/>
      <c r="GYU45" s="392"/>
      <c r="GYV45" s="392"/>
      <c r="GYW45" s="392"/>
      <c r="GYX45" s="392"/>
      <c r="GYY45" s="392"/>
      <c r="GYZ45" s="392"/>
      <c r="GZA45" s="392"/>
      <c r="GZB45" s="392"/>
      <c r="GZC45" s="392"/>
      <c r="GZD45" s="392"/>
      <c r="GZE45" s="392"/>
      <c r="GZF45" s="392"/>
      <c r="GZG45" s="392"/>
      <c r="GZH45" s="392"/>
      <c r="GZI45" s="392"/>
      <c r="GZJ45" s="392"/>
      <c r="GZK45" s="392"/>
      <c r="GZL45" s="392"/>
      <c r="GZM45" s="392"/>
      <c r="GZN45" s="392"/>
      <c r="GZO45" s="392"/>
      <c r="GZP45" s="392"/>
      <c r="GZQ45" s="392"/>
      <c r="GZR45" s="392"/>
      <c r="GZS45" s="392"/>
      <c r="GZT45" s="392"/>
      <c r="GZU45" s="392"/>
      <c r="GZV45" s="392"/>
      <c r="GZW45" s="392"/>
      <c r="GZX45" s="392"/>
      <c r="GZY45" s="392"/>
      <c r="GZZ45" s="392"/>
      <c r="HAA45" s="392"/>
      <c r="HAB45" s="392"/>
      <c r="HAC45" s="392"/>
      <c r="HAD45" s="392"/>
      <c r="HAE45" s="392"/>
      <c r="HAF45" s="392"/>
      <c r="HAG45" s="392"/>
      <c r="HAH45" s="392"/>
      <c r="HAI45" s="392"/>
      <c r="HAJ45" s="392"/>
      <c r="HAK45" s="392"/>
      <c r="HAL45" s="392"/>
      <c r="HAM45" s="392"/>
      <c r="HAN45" s="392"/>
      <c r="HAO45" s="392"/>
      <c r="HAP45" s="392"/>
      <c r="HAQ45" s="392"/>
      <c r="HAR45" s="392"/>
      <c r="HAS45" s="392"/>
      <c r="HAT45" s="392"/>
      <c r="HAU45" s="392"/>
      <c r="HAV45" s="392"/>
      <c r="HAW45" s="392"/>
      <c r="HAX45" s="392"/>
      <c r="HAY45" s="392"/>
      <c r="HAZ45" s="392"/>
      <c r="HBA45" s="392"/>
      <c r="HBB45" s="392"/>
      <c r="HBC45" s="392"/>
      <c r="HBD45" s="392"/>
      <c r="HBE45" s="392"/>
      <c r="HBF45" s="392"/>
      <c r="HBG45" s="392"/>
      <c r="HBH45" s="392"/>
      <c r="HBI45" s="392"/>
      <c r="HBJ45" s="392"/>
      <c r="HBK45" s="392"/>
      <c r="HBL45" s="392"/>
      <c r="HBM45" s="392"/>
      <c r="HBN45" s="392"/>
      <c r="HBO45" s="392"/>
      <c r="HBP45" s="392"/>
      <c r="HBQ45" s="392"/>
      <c r="HBR45" s="392"/>
      <c r="HBS45" s="392"/>
      <c r="HBT45" s="392"/>
      <c r="HBU45" s="392"/>
      <c r="HBV45" s="392"/>
      <c r="HBW45" s="392"/>
      <c r="HBX45" s="392"/>
      <c r="HBY45" s="392"/>
      <c r="HBZ45" s="392"/>
      <c r="HCA45" s="392"/>
      <c r="HCB45" s="392"/>
      <c r="HCC45" s="392"/>
      <c r="HCD45" s="392"/>
      <c r="HCE45" s="392"/>
      <c r="HCF45" s="392"/>
      <c r="HCG45" s="392"/>
      <c r="HCH45" s="392"/>
      <c r="HCI45" s="392"/>
      <c r="HCJ45" s="392"/>
      <c r="HCK45" s="392"/>
      <c r="HCL45" s="392"/>
      <c r="HCM45" s="392"/>
      <c r="HCN45" s="392"/>
      <c r="HCO45" s="392"/>
      <c r="HCP45" s="392"/>
      <c r="HCQ45" s="392"/>
      <c r="HCR45" s="392"/>
      <c r="HCS45" s="392"/>
      <c r="HCT45" s="392"/>
      <c r="HCU45" s="392"/>
      <c r="HCV45" s="392"/>
      <c r="HCW45" s="392"/>
      <c r="HCX45" s="392"/>
      <c r="HCY45" s="392"/>
      <c r="HCZ45" s="392"/>
      <c r="HDA45" s="392"/>
      <c r="HDB45" s="392"/>
      <c r="HDC45" s="392"/>
      <c r="HDD45" s="392"/>
      <c r="HDE45" s="392"/>
      <c r="HDF45" s="392"/>
      <c r="HDG45" s="392"/>
      <c r="HDH45" s="392"/>
      <c r="HDI45" s="392"/>
      <c r="HDJ45" s="392"/>
      <c r="HDK45" s="392"/>
      <c r="HDL45" s="392"/>
      <c r="HDM45" s="392"/>
      <c r="HDN45" s="392"/>
      <c r="HDO45" s="392"/>
      <c r="HDP45" s="392"/>
      <c r="HDQ45" s="392"/>
      <c r="HDR45" s="392"/>
      <c r="HDS45" s="392"/>
      <c r="HDT45" s="392"/>
      <c r="HDU45" s="392"/>
      <c r="HDV45" s="392"/>
      <c r="HDW45" s="392"/>
      <c r="HDX45" s="392"/>
      <c r="HDY45" s="392"/>
      <c r="HDZ45" s="392"/>
      <c r="HEA45" s="392"/>
      <c r="HEB45" s="392"/>
      <c r="HEC45" s="392"/>
      <c r="HED45" s="392"/>
      <c r="HEE45" s="392"/>
      <c r="HEF45" s="392"/>
      <c r="HEG45" s="392"/>
      <c r="HEH45" s="392"/>
      <c r="HEI45" s="392"/>
      <c r="HEJ45" s="392"/>
      <c r="HEK45" s="392"/>
      <c r="HEL45" s="392"/>
      <c r="HEM45" s="392"/>
      <c r="HEN45" s="392"/>
      <c r="HEO45" s="392"/>
      <c r="HEP45" s="392"/>
      <c r="HEQ45" s="392"/>
      <c r="HER45" s="392"/>
      <c r="HES45" s="392"/>
      <c r="HET45" s="392"/>
      <c r="HEU45" s="392"/>
      <c r="HEV45" s="392"/>
      <c r="HEW45" s="392"/>
      <c r="HEX45" s="392"/>
      <c r="HEY45" s="392"/>
      <c r="HEZ45" s="392"/>
      <c r="HFA45" s="392"/>
      <c r="HFB45" s="392"/>
      <c r="HFC45" s="392"/>
      <c r="HFD45" s="392"/>
      <c r="HFE45" s="392"/>
      <c r="HFF45" s="392"/>
      <c r="HFG45" s="392"/>
      <c r="HFH45" s="392"/>
      <c r="HFI45" s="392"/>
      <c r="HFJ45" s="392"/>
      <c r="HFK45" s="392"/>
      <c r="HFL45" s="392"/>
      <c r="HFM45" s="392"/>
      <c r="HFN45" s="392"/>
      <c r="HFO45" s="392"/>
      <c r="HFP45" s="392"/>
      <c r="HFQ45" s="392"/>
      <c r="HFR45" s="392"/>
      <c r="HFS45" s="392"/>
      <c r="HFT45" s="392"/>
      <c r="HFU45" s="392"/>
      <c r="HFV45" s="392"/>
      <c r="HFW45" s="392"/>
      <c r="HFX45" s="392"/>
      <c r="HFY45" s="392"/>
      <c r="HFZ45" s="392"/>
      <c r="HGA45" s="392"/>
      <c r="HGB45" s="392"/>
      <c r="HGC45" s="392"/>
      <c r="HGD45" s="392"/>
      <c r="HGE45" s="392"/>
      <c r="HGF45" s="392"/>
      <c r="HGG45" s="392"/>
      <c r="HGH45" s="392"/>
      <c r="HGI45" s="392"/>
      <c r="HGJ45" s="392"/>
      <c r="HGK45" s="392"/>
      <c r="HGL45" s="392"/>
      <c r="HGM45" s="392"/>
      <c r="HGN45" s="392"/>
      <c r="HGO45" s="392"/>
      <c r="HGP45" s="392"/>
      <c r="HGQ45" s="392"/>
      <c r="HGR45" s="392"/>
      <c r="HGS45" s="392"/>
      <c r="HGT45" s="392"/>
      <c r="HGU45" s="392"/>
      <c r="HGV45" s="392"/>
      <c r="HGW45" s="392"/>
      <c r="HGX45" s="392"/>
      <c r="HGY45" s="392"/>
      <c r="HGZ45" s="392"/>
      <c r="HHA45" s="392"/>
      <c r="HHB45" s="392"/>
      <c r="HHC45" s="392"/>
      <c r="HHD45" s="392"/>
      <c r="HHE45" s="392"/>
      <c r="HHF45" s="392"/>
      <c r="HHG45" s="392"/>
      <c r="HHH45" s="392"/>
      <c r="HHI45" s="392"/>
      <c r="HHJ45" s="392"/>
      <c r="HHK45" s="392"/>
      <c r="HHL45" s="392"/>
      <c r="HHM45" s="392"/>
      <c r="HHN45" s="392"/>
      <c r="HHO45" s="392"/>
      <c r="HHP45" s="392"/>
      <c r="HHQ45" s="392"/>
      <c r="HHR45" s="392"/>
      <c r="HHS45" s="392"/>
      <c r="HHT45" s="392"/>
      <c r="HHU45" s="392"/>
      <c r="HHV45" s="392"/>
      <c r="HHW45" s="392"/>
      <c r="HHX45" s="392"/>
      <c r="HHY45" s="392"/>
      <c r="HHZ45" s="392"/>
      <c r="HIA45" s="392"/>
      <c r="HIB45" s="392"/>
      <c r="HIC45" s="392"/>
      <c r="HID45" s="392"/>
      <c r="HIE45" s="392"/>
      <c r="HIF45" s="392"/>
      <c r="HIG45" s="392"/>
      <c r="HIH45" s="392"/>
      <c r="HII45" s="392"/>
      <c r="HIJ45" s="392"/>
      <c r="HIK45" s="392"/>
      <c r="HIL45" s="392"/>
      <c r="HIM45" s="392"/>
      <c r="HIN45" s="392"/>
      <c r="HIO45" s="392"/>
      <c r="HIP45" s="392"/>
      <c r="HIQ45" s="392"/>
      <c r="HIR45" s="392"/>
      <c r="HIS45" s="392"/>
      <c r="HIT45" s="392"/>
      <c r="HIU45" s="392"/>
      <c r="HIV45" s="392"/>
      <c r="HIW45" s="392"/>
      <c r="HIX45" s="392"/>
      <c r="HIY45" s="392"/>
      <c r="HIZ45" s="392"/>
      <c r="HJA45" s="392"/>
      <c r="HJB45" s="392"/>
      <c r="HJC45" s="392"/>
      <c r="HJD45" s="392"/>
      <c r="HJE45" s="392"/>
      <c r="HJF45" s="392"/>
      <c r="HJG45" s="392"/>
      <c r="HJH45" s="392"/>
      <c r="HJI45" s="392"/>
      <c r="HJJ45" s="392"/>
      <c r="HJK45" s="392"/>
      <c r="HJL45" s="392"/>
      <c r="HJM45" s="392"/>
      <c r="HJN45" s="392"/>
      <c r="HJO45" s="392"/>
      <c r="HJP45" s="392"/>
      <c r="HJQ45" s="392"/>
      <c r="HJR45" s="392"/>
      <c r="HJS45" s="392"/>
      <c r="HJT45" s="392"/>
      <c r="HJU45" s="392"/>
      <c r="HJV45" s="392"/>
      <c r="HJW45" s="392"/>
      <c r="HJX45" s="392"/>
      <c r="HJY45" s="392"/>
      <c r="HJZ45" s="392"/>
      <c r="HKA45" s="392"/>
      <c r="HKB45" s="392"/>
      <c r="HKC45" s="392"/>
      <c r="HKD45" s="392"/>
      <c r="HKE45" s="392"/>
      <c r="HKF45" s="392"/>
      <c r="HKG45" s="392"/>
      <c r="HKH45" s="392"/>
      <c r="HKI45" s="392"/>
      <c r="HKJ45" s="392"/>
      <c r="HKK45" s="392"/>
      <c r="HKL45" s="392"/>
      <c r="HKM45" s="392"/>
      <c r="HKN45" s="392"/>
      <c r="HKO45" s="392"/>
      <c r="HKP45" s="392"/>
      <c r="HKQ45" s="392"/>
      <c r="HKR45" s="392"/>
      <c r="HKS45" s="392"/>
      <c r="HKT45" s="392"/>
      <c r="HKU45" s="392"/>
      <c r="HKV45" s="392"/>
      <c r="HKW45" s="392"/>
      <c r="HKX45" s="392"/>
      <c r="HKY45" s="392"/>
      <c r="HKZ45" s="392"/>
      <c r="HLA45" s="392"/>
      <c r="HLB45" s="392"/>
      <c r="HLC45" s="392"/>
      <c r="HLD45" s="392"/>
      <c r="HLE45" s="392"/>
      <c r="HLF45" s="392"/>
      <c r="HLG45" s="392"/>
      <c r="HLH45" s="392"/>
      <c r="HLI45" s="392"/>
      <c r="HLJ45" s="392"/>
      <c r="HLK45" s="392"/>
      <c r="HLL45" s="392"/>
      <c r="HLM45" s="392"/>
      <c r="HLN45" s="392"/>
      <c r="HLO45" s="392"/>
      <c r="HLP45" s="392"/>
      <c r="HLQ45" s="392"/>
      <c r="HLR45" s="392"/>
      <c r="HLS45" s="392"/>
      <c r="HLT45" s="392"/>
      <c r="HLU45" s="392"/>
      <c r="HLV45" s="392"/>
      <c r="HLW45" s="392"/>
      <c r="HLX45" s="392"/>
      <c r="HLY45" s="392"/>
      <c r="HLZ45" s="392"/>
      <c r="HMA45" s="392"/>
      <c r="HMB45" s="392"/>
      <c r="HMC45" s="392"/>
      <c r="HMD45" s="392"/>
      <c r="HME45" s="392"/>
      <c r="HMF45" s="392"/>
      <c r="HMG45" s="392"/>
      <c r="HMH45" s="392"/>
      <c r="HMI45" s="392"/>
      <c r="HMJ45" s="392"/>
      <c r="HMK45" s="392"/>
      <c r="HML45" s="392"/>
      <c r="HMM45" s="392"/>
      <c r="HMN45" s="392"/>
      <c r="HMO45" s="392"/>
      <c r="HMP45" s="392"/>
      <c r="HMQ45" s="392"/>
      <c r="HMR45" s="392"/>
      <c r="HMS45" s="392"/>
      <c r="HMT45" s="392"/>
      <c r="HMU45" s="392"/>
      <c r="HMV45" s="392"/>
      <c r="HMW45" s="392"/>
      <c r="HMX45" s="392"/>
      <c r="HMY45" s="392"/>
      <c r="HMZ45" s="392"/>
      <c r="HNA45" s="392"/>
      <c r="HNB45" s="392"/>
      <c r="HNC45" s="392"/>
      <c r="HND45" s="392"/>
      <c r="HNE45" s="392"/>
      <c r="HNF45" s="392"/>
      <c r="HNG45" s="392"/>
      <c r="HNH45" s="392"/>
      <c r="HNI45" s="392"/>
      <c r="HNJ45" s="392"/>
      <c r="HNK45" s="392"/>
      <c r="HNL45" s="392"/>
      <c r="HNM45" s="392"/>
      <c r="HNN45" s="392"/>
      <c r="HNO45" s="392"/>
      <c r="HNP45" s="392"/>
      <c r="HNQ45" s="392"/>
      <c r="HNR45" s="392"/>
      <c r="HNS45" s="392"/>
      <c r="HNT45" s="392"/>
      <c r="HNU45" s="392"/>
      <c r="HNV45" s="392"/>
      <c r="HNW45" s="392"/>
      <c r="HNX45" s="392"/>
      <c r="HNY45" s="392"/>
      <c r="HNZ45" s="392"/>
      <c r="HOA45" s="392"/>
      <c r="HOB45" s="392"/>
      <c r="HOC45" s="392"/>
      <c r="HOD45" s="392"/>
      <c r="HOE45" s="392"/>
      <c r="HOF45" s="392"/>
      <c r="HOG45" s="392"/>
      <c r="HOH45" s="392"/>
      <c r="HOI45" s="392"/>
      <c r="HOJ45" s="392"/>
      <c r="HOK45" s="392"/>
      <c r="HOL45" s="392"/>
      <c r="HOM45" s="392"/>
      <c r="HON45" s="392"/>
      <c r="HOO45" s="392"/>
      <c r="HOP45" s="392"/>
      <c r="HOQ45" s="392"/>
      <c r="HOR45" s="392"/>
      <c r="HOS45" s="392"/>
      <c r="HOT45" s="392"/>
      <c r="HOU45" s="392"/>
      <c r="HOV45" s="392"/>
      <c r="HOW45" s="392"/>
      <c r="HOX45" s="392"/>
      <c r="HOY45" s="392"/>
      <c r="HOZ45" s="392"/>
      <c r="HPA45" s="392"/>
      <c r="HPB45" s="392"/>
      <c r="HPC45" s="392"/>
      <c r="HPD45" s="392"/>
      <c r="HPE45" s="392"/>
      <c r="HPF45" s="392"/>
      <c r="HPG45" s="392"/>
      <c r="HPH45" s="392"/>
      <c r="HPI45" s="392"/>
      <c r="HPJ45" s="392"/>
      <c r="HPK45" s="392"/>
      <c r="HPL45" s="392"/>
      <c r="HPM45" s="392"/>
      <c r="HPN45" s="392"/>
      <c r="HPO45" s="392"/>
      <c r="HPP45" s="392"/>
      <c r="HPQ45" s="392"/>
      <c r="HPR45" s="392"/>
      <c r="HPS45" s="392"/>
      <c r="HPT45" s="392"/>
      <c r="HPU45" s="392"/>
      <c r="HPV45" s="392"/>
      <c r="HPW45" s="392"/>
      <c r="HPX45" s="392"/>
      <c r="HPY45" s="392"/>
      <c r="HPZ45" s="392"/>
      <c r="HQA45" s="392"/>
      <c r="HQB45" s="392"/>
      <c r="HQC45" s="392"/>
      <c r="HQD45" s="392"/>
      <c r="HQE45" s="392"/>
      <c r="HQF45" s="392"/>
      <c r="HQG45" s="392"/>
      <c r="HQH45" s="392"/>
      <c r="HQI45" s="392"/>
      <c r="HQJ45" s="392"/>
      <c r="HQK45" s="392"/>
      <c r="HQL45" s="392"/>
      <c r="HQM45" s="392"/>
      <c r="HQN45" s="392"/>
      <c r="HQO45" s="392"/>
      <c r="HQP45" s="392"/>
      <c r="HQQ45" s="392"/>
      <c r="HQR45" s="392"/>
      <c r="HQS45" s="392"/>
      <c r="HQT45" s="392"/>
      <c r="HQU45" s="392"/>
      <c r="HQV45" s="392"/>
      <c r="HQW45" s="392"/>
      <c r="HQX45" s="392"/>
      <c r="HQY45" s="392"/>
      <c r="HQZ45" s="392"/>
      <c r="HRA45" s="392"/>
      <c r="HRB45" s="392"/>
      <c r="HRC45" s="392"/>
      <c r="HRD45" s="392"/>
      <c r="HRE45" s="392"/>
      <c r="HRF45" s="392"/>
      <c r="HRG45" s="392"/>
      <c r="HRH45" s="392"/>
      <c r="HRI45" s="392"/>
      <c r="HRJ45" s="392"/>
      <c r="HRK45" s="392"/>
      <c r="HRL45" s="392"/>
      <c r="HRM45" s="392"/>
      <c r="HRN45" s="392"/>
      <c r="HRO45" s="392"/>
      <c r="HRP45" s="392"/>
      <c r="HRQ45" s="392"/>
      <c r="HRR45" s="392"/>
      <c r="HRS45" s="392"/>
      <c r="HRT45" s="392"/>
      <c r="HRU45" s="392"/>
      <c r="HRV45" s="392"/>
      <c r="HRW45" s="392"/>
      <c r="HRX45" s="392"/>
      <c r="HRY45" s="392"/>
      <c r="HRZ45" s="392"/>
      <c r="HSA45" s="392"/>
      <c r="HSB45" s="392"/>
      <c r="HSC45" s="392"/>
      <c r="HSD45" s="392"/>
      <c r="HSE45" s="392"/>
      <c r="HSF45" s="392"/>
      <c r="HSG45" s="392"/>
      <c r="HSH45" s="392"/>
      <c r="HSI45" s="392"/>
      <c r="HSJ45" s="392"/>
      <c r="HSK45" s="392"/>
      <c r="HSL45" s="392"/>
      <c r="HSM45" s="392"/>
      <c r="HSN45" s="392"/>
      <c r="HSO45" s="392"/>
      <c r="HSP45" s="392"/>
      <c r="HSQ45" s="392"/>
      <c r="HSR45" s="392"/>
      <c r="HSS45" s="392"/>
      <c r="HST45" s="392"/>
      <c r="HSU45" s="392"/>
      <c r="HSV45" s="392"/>
      <c r="HSW45" s="392"/>
      <c r="HSX45" s="392"/>
      <c r="HSY45" s="392"/>
      <c r="HSZ45" s="392"/>
      <c r="HTA45" s="392"/>
      <c r="HTB45" s="392"/>
      <c r="HTC45" s="392"/>
      <c r="HTD45" s="392"/>
      <c r="HTE45" s="392"/>
      <c r="HTF45" s="392"/>
      <c r="HTG45" s="392"/>
      <c r="HTH45" s="392"/>
      <c r="HTI45" s="392"/>
      <c r="HTJ45" s="392"/>
      <c r="HTK45" s="392"/>
      <c r="HTL45" s="392"/>
      <c r="HTM45" s="392"/>
      <c r="HTN45" s="392"/>
      <c r="HTO45" s="392"/>
      <c r="HTP45" s="392"/>
      <c r="HTQ45" s="392"/>
      <c r="HTR45" s="392"/>
      <c r="HTS45" s="392"/>
      <c r="HTT45" s="392"/>
      <c r="HTU45" s="392"/>
      <c r="HTV45" s="392"/>
      <c r="HTW45" s="392"/>
      <c r="HTX45" s="392"/>
      <c r="HTY45" s="392"/>
      <c r="HTZ45" s="392"/>
      <c r="HUA45" s="392"/>
      <c r="HUB45" s="392"/>
      <c r="HUC45" s="392"/>
      <c r="HUD45" s="392"/>
      <c r="HUE45" s="392"/>
      <c r="HUF45" s="392"/>
      <c r="HUG45" s="392"/>
      <c r="HUH45" s="392"/>
      <c r="HUI45" s="392"/>
      <c r="HUJ45" s="392"/>
      <c r="HUK45" s="392"/>
      <c r="HUL45" s="392"/>
      <c r="HUM45" s="392"/>
      <c r="HUN45" s="392"/>
      <c r="HUO45" s="392"/>
      <c r="HUP45" s="392"/>
      <c r="HUQ45" s="392"/>
      <c r="HUR45" s="392"/>
      <c r="HUS45" s="392"/>
      <c r="HUT45" s="392"/>
      <c r="HUU45" s="392"/>
      <c r="HUV45" s="392"/>
      <c r="HUW45" s="392"/>
      <c r="HUX45" s="392"/>
      <c r="HUY45" s="392"/>
      <c r="HUZ45" s="392"/>
      <c r="HVA45" s="392"/>
      <c r="HVB45" s="392"/>
      <c r="HVC45" s="392"/>
      <c r="HVD45" s="392"/>
      <c r="HVE45" s="392"/>
      <c r="HVF45" s="392"/>
      <c r="HVG45" s="392"/>
      <c r="HVH45" s="392"/>
      <c r="HVI45" s="392"/>
      <c r="HVJ45" s="392"/>
      <c r="HVK45" s="392"/>
      <c r="HVL45" s="392"/>
      <c r="HVM45" s="392"/>
      <c r="HVN45" s="392"/>
      <c r="HVO45" s="392"/>
      <c r="HVP45" s="392"/>
      <c r="HVQ45" s="392"/>
      <c r="HVR45" s="392"/>
      <c r="HVS45" s="392"/>
      <c r="HVT45" s="392"/>
      <c r="HVU45" s="392"/>
      <c r="HVV45" s="392"/>
      <c r="HVW45" s="392"/>
      <c r="HVX45" s="392"/>
      <c r="HVY45" s="392"/>
      <c r="HVZ45" s="392"/>
      <c r="HWA45" s="392"/>
      <c r="HWB45" s="392"/>
      <c r="HWC45" s="392"/>
      <c r="HWD45" s="392"/>
      <c r="HWE45" s="392"/>
      <c r="HWF45" s="392"/>
      <c r="HWG45" s="392"/>
      <c r="HWH45" s="392"/>
      <c r="HWI45" s="392"/>
      <c r="HWJ45" s="392"/>
      <c r="HWK45" s="392"/>
      <c r="HWL45" s="392"/>
      <c r="HWM45" s="392"/>
      <c r="HWN45" s="392"/>
      <c r="HWO45" s="392"/>
      <c r="HWP45" s="392"/>
      <c r="HWQ45" s="392"/>
      <c r="HWR45" s="392"/>
      <c r="HWS45" s="392"/>
      <c r="HWT45" s="392"/>
      <c r="HWU45" s="392"/>
      <c r="HWV45" s="392"/>
      <c r="HWW45" s="392"/>
      <c r="HWX45" s="392"/>
      <c r="HWY45" s="392"/>
      <c r="HWZ45" s="392"/>
      <c r="HXA45" s="392"/>
      <c r="HXB45" s="392"/>
      <c r="HXC45" s="392"/>
      <c r="HXD45" s="392"/>
      <c r="HXE45" s="392"/>
      <c r="HXF45" s="392"/>
      <c r="HXG45" s="392"/>
      <c r="HXH45" s="392"/>
      <c r="HXI45" s="392"/>
      <c r="HXJ45" s="392"/>
      <c r="HXK45" s="392"/>
      <c r="HXL45" s="392"/>
      <c r="HXM45" s="392"/>
      <c r="HXN45" s="392"/>
      <c r="HXO45" s="392"/>
      <c r="HXP45" s="392"/>
      <c r="HXQ45" s="392"/>
      <c r="HXR45" s="392"/>
      <c r="HXS45" s="392"/>
      <c r="HXT45" s="392"/>
      <c r="HXU45" s="392"/>
      <c r="HXV45" s="392"/>
      <c r="HXW45" s="392"/>
      <c r="HXX45" s="392"/>
      <c r="HXY45" s="392"/>
      <c r="HXZ45" s="392"/>
      <c r="HYA45" s="392"/>
      <c r="HYB45" s="392"/>
      <c r="HYC45" s="392"/>
      <c r="HYD45" s="392"/>
      <c r="HYE45" s="392"/>
      <c r="HYF45" s="392"/>
      <c r="HYG45" s="392"/>
      <c r="HYH45" s="392"/>
      <c r="HYI45" s="392"/>
      <c r="HYJ45" s="392"/>
      <c r="HYK45" s="392"/>
      <c r="HYL45" s="392"/>
      <c r="HYM45" s="392"/>
      <c r="HYN45" s="392"/>
      <c r="HYO45" s="392"/>
      <c r="HYP45" s="392"/>
      <c r="HYQ45" s="392"/>
      <c r="HYR45" s="392"/>
      <c r="HYS45" s="392"/>
      <c r="HYT45" s="392"/>
      <c r="HYU45" s="392"/>
      <c r="HYV45" s="392"/>
      <c r="HYW45" s="392"/>
      <c r="HYX45" s="392"/>
      <c r="HYY45" s="392"/>
      <c r="HYZ45" s="392"/>
      <c r="HZA45" s="392"/>
      <c r="HZB45" s="392"/>
      <c r="HZC45" s="392"/>
      <c r="HZD45" s="392"/>
      <c r="HZE45" s="392"/>
      <c r="HZF45" s="392"/>
      <c r="HZG45" s="392"/>
      <c r="HZH45" s="392"/>
      <c r="HZI45" s="392"/>
      <c r="HZJ45" s="392"/>
      <c r="HZK45" s="392"/>
      <c r="HZL45" s="392"/>
      <c r="HZM45" s="392"/>
      <c r="HZN45" s="392"/>
      <c r="HZO45" s="392"/>
      <c r="HZP45" s="392"/>
      <c r="HZQ45" s="392"/>
      <c r="HZR45" s="392"/>
      <c r="HZS45" s="392"/>
      <c r="HZT45" s="392"/>
      <c r="HZU45" s="392"/>
      <c r="HZV45" s="392"/>
      <c r="HZW45" s="392"/>
      <c r="HZX45" s="392"/>
      <c r="HZY45" s="392"/>
      <c r="HZZ45" s="392"/>
      <c r="IAA45" s="392"/>
      <c r="IAB45" s="392"/>
      <c r="IAC45" s="392"/>
      <c r="IAD45" s="392"/>
      <c r="IAE45" s="392"/>
      <c r="IAF45" s="392"/>
      <c r="IAG45" s="392"/>
      <c r="IAH45" s="392"/>
      <c r="IAI45" s="392"/>
      <c r="IAJ45" s="392"/>
      <c r="IAK45" s="392"/>
      <c r="IAL45" s="392"/>
      <c r="IAM45" s="392"/>
      <c r="IAN45" s="392"/>
      <c r="IAO45" s="392"/>
      <c r="IAP45" s="392"/>
      <c r="IAQ45" s="392"/>
      <c r="IAR45" s="392"/>
      <c r="IAS45" s="392"/>
      <c r="IAT45" s="392"/>
      <c r="IAU45" s="392"/>
      <c r="IAV45" s="392"/>
      <c r="IAW45" s="392"/>
      <c r="IAX45" s="392"/>
      <c r="IAY45" s="392"/>
      <c r="IAZ45" s="392"/>
      <c r="IBA45" s="392"/>
      <c r="IBB45" s="392"/>
      <c r="IBC45" s="392"/>
      <c r="IBD45" s="392"/>
      <c r="IBE45" s="392"/>
      <c r="IBF45" s="392"/>
      <c r="IBG45" s="392"/>
      <c r="IBH45" s="392"/>
      <c r="IBI45" s="392"/>
      <c r="IBJ45" s="392"/>
      <c r="IBK45" s="392"/>
      <c r="IBL45" s="392"/>
      <c r="IBM45" s="392"/>
      <c r="IBN45" s="392"/>
      <c r="IBO45" s="392"/>
      <c r="IBP45" s="392"/>
      <c r="IBQ45" s="392"/>
      <c r="IBR45" s="392"/>
      <c r="IBS45" s="392"/>
      <c r="IBT45" s="392"/>
      <c r="IBU45" s="392"/>
      <c r="IBV45" s="392"/>
      <c r="IBW45" s="392"/>
      <c r="IBX45" s="392"/>
      <c r="IBY45" s="392"/>
      <c r="IBZ45" s="392"/>
      <c r="ICA45" s="392"/>
      <c r="ICB45" s="392"/>
      <c r="ICC45" s="392"/>
      <c r="ICD45" s="392"/>
      <c r="ICE45" s="392"/>
      <c r="ICF45" s="392"/>
      <c r="ICG45" s="392"/>
      <c r="ICH45" s="392"/>
      <c r="ICI45" s="392"/>
      <c r="ICJ45" s="392"/>
      <c r="ICK45" s="392"/>
      <c r="ICL45" s="392"/>
      <c r="ICM45" s="392"/>
      <c r="ICN45" s="392"/>
      <c r="ICO45" s="392"/>
      <c r="ICP45" s="392"/>
      <c r="ICQ45" s="392"/>
      <c r="ICR45" s="392"/>
      <c r="ICS45" s="392"/>
      <c r="ICT45" s="392"/>
      <c r="ICU45" s="392"/>
      <c r="ICV45" s="392"/>
      <c r="ICW45" s="392"/>
      <c r="ICX45" s="392"/>
      <c r="ICY45" s="392"/>
      <c r="ICZ45" s="392"/>
      <c r="IDA45" s="392"/>
      <c r="IDB45" s="392"/>
      <c r="IDC45" s="392"/>
      <c r="IDD45" s="392"/>
      <c r="IDE45" s="392"/>
      <c r="IDF45" s="392"/>
      <c r="IDG45" s="392"/>
      <c r="IDH45" s="392"/>
      <c r="IDI45" s="392"/>
      <c r="IDJ45" s="392"/>
      <c r="IDK45" s="392"/>
      <c r="IDL45" s="392"/>
      <c r="IDM45" s="392"/>
      <c r="IDN45" s="392"/>
      <c r="IDO45" s="392"/>
      <c r="IDP45" s="392"/>
      <c r="IDQ45" s="392"/>
      <c r="IDR45" s="392"/>
      <c r="IDS45" s="392"/>
      <c r="IDT45" s="392"/>
      <c r="IDU45" s="392"/>
      <c r="IDV45" s="392"/>
      <c r="IDW45" s="392"/>
      <c r="IDX45" s="392"/>
      <c r="IDY45" s="392"/>
      <c r="IDZ45" s="392"/>
      <c r="IEA45" s="392"/>
      <c r="IEB45" s="392"/>
      <c r="IEC45" s="392"/>
      <c r="IED45" s="392"/>
      <c r="IEE45" s="392"/>
      <c r="IEF45" s="392"/>
      <c r="IEG45" s="392"/>
      <c r="IEH45" s="392"/>
      <c r="IEI45" s="392"/>
      <c r="IEJ45" s="392"/>
      <c r="IEK45" s="392"/>
      <c r="IEL45" s="392"/>
      <c r="IEM45" s="392"/>
      <c r="IEN45" s="392"/>
      <c r="IEO45" s="392"/>
      <c r="IEP45" s="392"/>
      <c r="IEQ45" s="392"/>
      <c r="IER45" s="392"/>
      <c r="IES45" s="392"/>
      <c r="IET45" s="392"/>
      <c r="IEU45" s="392"/>
      <c r="IEV45" s="392"/>
      <c r="IEW45" s="392"/>
      <c r="IEX45" s="392"/>
      <c r="IEY45" s="392"/>
      <c r="IEZ45" s="392"/>
      <c r="IFA45" s="392"/>
      <c r="IFB45" s="392"/>
      <c r="IFC45" s="392"/>
      <c r="IFD45" s="392"/>
      <c r="IFE45" s="392"/>
      <c r="IFF45" s="392"/>
      <c r="IFG45" s="392"/>
      <c r="IFH45" s="392"/>
      <c r="IFI45" s="392"/>
      <c r="IFJ45" s="392"/>
      <c r="IFK45" s="392"/>
      <c r="IFL45" s="392"/>
      <c r="IFM45" s="392"/>
      <c r="IFN45" s="392"/>
      <c r="IFO45" s="392"/>
      <c r="IFP45" s="392"/>
      <c r="IFQ45" s="392"/>
      <c r="IFR45" s="392"/>
      <c r="IFS45" s="392"/>
      <c r="IFT45" s="392"/>
      <c r="IFU45" s="392"/>
      <c r="IFV45" s="392"/>
      <c r="IFW45" s="392"/>
      <c r="IFX45" s="392"/>
      <c r="IFY45" s="392"/>
      <c r="IFZ45" s="392"/>
      <c r="IGA45" s="392"/>
      <c r="IGB45" s="392"/>
      <c r="IGC45" s="392"/>
      <c r="IGD45" s="392"/>
      <c r="IGE45" s="392"/>
      <c r="IGF45" s="392"/>
      <c r="IGG45" s="392"/>
      <c r="IGH45" s="392"/>
      <c r="IGI45" s="392"/>
      <c r="IGJ45" s="392"/>
      <c r="IGK45" s="392"/>
      <c r="IGL45" s="392"/>
      <c r="IGM45" s="392"/>
      <c r="IGN45" s="392"/>
      <c r="IGO45" s="392"/>
      <c r="IGP45" s="392"/>
      <c r="IGQ45" s="392"/>
      <c r="IGR45" s="392"/>
      <c r="IGS45" s="392"/>
      <c r="IGT45" s="392"/>
      <c r="IGU45" s="392"/>
      <c r="IGV45" s="392"/>
      <c r="IGW45" s="392"/>
      <c r="IGX45" s="392"/>
      <c r="IGY45" s="392"/>
      <c r="IGZ45" s="392"/>
      <c r="IHA45" s="392"/>
      <c r="IHB45" s="392"/>
      <c r="IHC45" s="392"/>
      <c r="IHD45" s="392"/>
      <c r="IHE45" s="392"/>
      <c r="IHF45" s="392"/>
      <c r="IHG45" s="392"/>
      <c r="IHH45" s="392"/>
      <c r="IHI45" s="392"/>
      <c r="IHJ45" s="392"/>
      <c r="IHK45" s="392"/>
      <c r="IHL45" s="392"/>
      <c r="IHM45" s="392"/>
      <c r="IHN45" s="392"/>
      <c r="IHO45" s="392"/>
      <c r="IHP45" s="392"/>
      <c r="IHQ45" s="392"/>
      <c r="IHR45" s="392"/>
      <c r="IHS45" s="392"/>
      <c r="IHT45" s="392"/>
      <c r="IHU45" s="392"/>
      <c r="IHV45" s="392"/>
      <c r="IHW45" s="392"/>
      <c r="IHX45" s="392"/>
      <c r="IHY45" s="392"/>
      <c r="IHZ45" s="392"/>
      <c r="IIA45" s="392"/>
      <c r="IIB45" s="392"/>
      <c r="IIC45" s="392"/>
      <c r="IID45" s="392"/>
      <c r="IIE45" s="392"/>
      <c r="IIF45" s="392"/>
      <c r="IIG45" s="392"/>
      <c r="IIH45" s="392"/>
      <c r="III45" s="392"/>
      <c r="IIJ45" s="392"/>
      <c r="IIK45" s="392"/>
      <c r="IIL45" s="392"/>
      <c r="IIM45" s="392"/>
      <c r="IIN45" s="392"/>
      <c r="IIO45" s="392"/>
      <c r="IIP45" s="392"/>
      <c r="IIQ45" s="392"/>
      <c r="IIR45" s="392"/>
      <c r="IIS45" s="392"/>
      <c r="IIT45" s="392"/>
      <c r="IIU45" s="392"/>
      <c r="IIV45" s="392"/>
      <c r="IIW45" s="392"/>
      <c r="IIX45" s="392"/>
      <c r="IIY45" s="392"/>
      <c r="IIZ45" s="392"/>
      <c r="IJA45" s="392"/>
      <c r="IJB45" s="392"/>
      <c r="IJC45" s="392"/>
      <c r="IJD45" s="392"/>
      <c r="IJE45" s="392"/>
      <c r="IJF45" s="392"/>
      <c r="IJG45" s="392"/>
      <c r="IJH45" s="392"/>
      <c r="IJI45" s="392"/>
      <c r="IJJ45" s="392"/>
      <c r="IJK45" s="392"/>
      <c r="IJL45" s="392"/>
      <c r="IJM45" s="392"/>
      <c r="IJN45" s="392"/>
      <c r="IJO45" s="392"/>
      <c r="IJP45" s="392"/>
      <c r="IJQ45" s="392"/>
      <c r="IJR45" s="392"/>
      <c r="IJS45" s="392"/>
      <c r="IJT45" s="392"/>
      <c r="IJU45" s="392"/>
      <c r="IJV45" s="392"/>
      <c r="IJW45" s="392"/>
      <c r="IJX45" s="392"/>
      <c r="IJY45" s="392"/>
      <c r="IJZ45" s="392"/>
      <c r="IKA45" s="392"/>
      <c r="IKB45" s="392"/>
      <c r="IKC45" s="392"/>
      <c r="IKD45" s="392"/>
      <c r="IKE45" s="392"/>
      <c r="IKF45" s="392"/>
      <c r="IKG45" s="392"/>
      <c r="IKH45" s="392"/>
      <c r="IKI45" s="392"/>
      <c r="IKJ45" s="392"/>
      <c r="IKK45" s="392"/>
      <c r="IKL45" s="392"/>
      <c r="IKM45" s="392"/>
      <c r="IKN45" s="392"/>
      <c r="IKO45" s="392"/>
      <c r="IKP45" s="392"/>
      <c r="IKQ45" s="392"/>
      <c r="IKR45" s="392"/>
      <c r="IKS45" s="392"/>
      <c r="IKT45" s="392"/>
      <c r="IKU45" s="392"/>
      <c r="IKV45" s="392"/>
      <c r="IKW45" s="392"/>
      <c r="IKX45" s="392"/>
      <c r="IKY45" s="392"/>
      <c r="IKZ45" s="392"/>
      <c r="ILA45" s="392"/>
      <c r="ILB45" s="392"/>
      <c r="ILC45" s="392"/>
      <c r="ILD45" s="392"/>
      <c r="ILE45" s="392"/>
      <c r="ILF45" s="392"/>
      <c r="ILG45" s="392"/>
      <c r="ILH45" s="392"/>
      <c r="ILI45" s="392"/>
      <c r="ILJ45" s="392"/>
      <c r="ILK45" s="392"/>
      <c r="ILL45" s="392"/>
      <c r="ILM45" s="392"/>
      <c r="ILN45" s="392"/>
      <c r="ILO45" s="392"/>
      <c r="ILP45" s="392"/>
      <c r="ILQ45" s="392"/>
      <c r="ILR45" s="392"/>
      <c r="ILS45" s="392"/>
      <c r="ILT45" s="392"/>
      <c r="ILU45" s="392"/>
      <c r="ILV45" s="392"/>
      <c r="ILW45" s="392"/>
      <c r="ILX45" s="392"/>
      <c r="ILY45" s="392"/>
      <c r="ILZ45" s="392"/>
      <c r="IMA45" s="392"/>
      <c r="IMB45" s="392"/>
      <c r="IMC45" s="392"/>
      <c r="IMD45" s="392"/>
      <c r="IME45" s="392"/>
      <c r="IMF45" s="392"/>
      <c r="IMG45" s="392"/>
      <c r="IMH45" s="392"/>
      <c r="IMI45" s="392"/>
      <c r="IMJ45" s="392"/>
      <c r="IMK45" s="392"/>
      <c r="IML45" s="392"/>
      <c r="IMM45" s="392"/>
      <c r="IMN45" s="392"/>
      <c r="IMO45" s="392"/>
      <c r="IMP45" s="392"/>
      <c r="IMQ45" s="392"/>
      <c r="IMR45" s="392"/>
      <c r="IMS45" s="392"/>
      <c r="IMT45" s="392"/>
      <c r="IMU45" s="392"/>
      <c r="IMV45" s="392"/>
      <c r="IMW45" s="392"/>
      <c r="IMX45" s="392"/>
      <c r="IMY45" s="392"/>
      <c r="IMZ45" s="392"/>
      <c r="INA45" s="392"/>
      <c r="INB45" s="392"/>
      <c r="INC45" s="392"/>
      <c r="IND45" s="392"/>
      <c r="INE45" s="392"/>
      <c r="INF45" s="392"/>
      <c r="ING45" s="392"/>
      <c r="INH45" s="392"/>
      <c r="INI45" s="392"/>
      <c r="INJ45" s="392"/>
      <c r="INK45" s="392"/>
      <c r="INL45" s="392"/>
      <c r="INM45" s="392"/>
      <c r="INN45" s="392"/>
      <c r="INO45" s="392"/>
      <c r="INP45" s="392"/>
      <c r="INQ45" s="392"/>
      <c r="INR45" s="392"/>
      <c r="INS45" s="392"/>
      <c r="INT45" s="392"/>
      <c r="INU45" s="392"/>
      <c r="INV45" s="392"/>
      <c r="INW45" s="392"/>
      <c r="INX45" s="392"/>
      <c r="INY45" s="392"/>
      <c r="INZ45" s="392"/>
      <c r="IOA45" s="392"/>
      <c r="IOB45" s="392"/>
      <c r="IOC45" s="392"/>
      <c r="IOD45" s="392"/>
      <c r="IOE45" s="392"/>
      <c r="IOF45" s="392"/>
      <c r="IOG45" s="392"/>
      <c r="IOH45" s="392"/>
      <c r="IOI45" s="392"/>
      <c r="IOJ45" s="392"/>
      <c r="IOK45" s="392"/>
      <c r="IOL45" s="392"/>
      <c r="IOM45" s="392"/>
      <c r="ION45" s="392"/>
      <c r="IOO45" s="392"/>
      <c r="IOP45" s="392"/>
      <c r="IOQ45" s="392"/>
      <c r="IOR45" s="392"/>
      <c r="IOS45" s="392"/>
      <c r="IOT45" s="392"/>
      <c r="IOU45" s="392"/>
      <c r="IOV45" s="392"/>
      <c r="IOW45" s="392"/>
      <c r="IOX45" s="392"/>
      <c r="IOY45" s="392"/>
      <c r="IOZ45" s="392"/>
      <c r="IPA45" s="392"/>
      <c r="IPB45" s="392"/>
      <c r="IPC45" s="392"/>
      <c r="IPD45" s="392"/>
      <c r="IPE45" s="392"/>
      <c r="IPF45" s="392"/>
      <c r="IPG45" s="392"/>
      <c r="IPH45" s="392"/>
      <c r="IPI45" s="392"/>
      <c r="IPJ45" s="392"/>
      <c r="IPK45" s="392"/>
      <c r="IPL45" s="392"/>
      <c r="IPM45" s="392"/>
      <c r="IPN45" s="392"/>
      <c r="IPO45" s="392"/>
      <c r="IPP45" s="392"/>
      <c r="IPQ45" s="392"/>
      <c r="IPR45" s="392"/>
      <c r="IPS45" s="392"/>
      <c r="IPT45" s="392"/>
      <c r="IPU45" s="392"/>
      <c r="IPV45" s="392"/>
      <c r="IPW45" s="392"/>
      <c r="IPX45" s="392"/>
      <c r="IPY45" s="392"/>
      <c r="IPZ45" s="392"/>
      <c r="IQA45" s="392"/>
      <c r="IQB45" s="392"/>
      <c r="IQC45" s="392"/>
      <c r="IQD45" s="392"/>
      <c r="IQE45" s="392"/>
      <c r="IQF45" s="392"/>
      <c r="IQG45" s="392"/>
      <c r="IQH45" s="392"/>
      <c r="IQI45" s="392"/>
      <c r="IQJ45" s="392"/>
      <c r="IQK45" s="392"/>
      <c r="IQL45" s="392"/>
      <c r="IQM45" s="392"/>
      <c r="IQN45" s="392"/>
      <c r="IQO45" s="392"/>
      <c r="IQP45" s="392"/>
      <c r="IQQ45" s="392"/>
      <c r="IQR45" s="392"/>
      <c r="IQS45" s="392"/>
      <c r="IQT45" s="392"/>
      <c r="IQU45" s="392"/>
      <c r="IQV45" s="392"/>
      <c r="IQW45" s="392"/>
      <c r="IQX45" s="392"/>
      <c r="IQY45" s="392"/>
      <c r="IQZ45" s="392"/>
      <c r="IRA45" s="392"/>
      <c r="IRB45" s="392"/>
      <c r="IRC45" s="392"/>
      <c r="IRD45" s="392"/>
      <c r="IRE45" s="392"/>
      <c r="IRF45" s="392"/>
      <c r="IRG45" s="392"/>
      <c r="IRH45" s="392"/>
      <c r="IRI45" s="392"/>
      <c r="IRJ45" s="392"/>
      <c r="IRK45" s="392"/>
      <c r="IRL45" s="392"/>
      <c r="IRM45" s="392"/>
      <c r="IRN45" s="392"/>
      <c r="IRO45" s="392"/>
      <c r="IRP45" s="392"/>
      <c r="IRQ45" s="392"/>
      <c r="IRR45" s="392"/>
      <c r="IRS45" s="392"/>
      <c r="IRT45" s="392"/>
      <c r="IRU45" s="392"/>
      <c r="IRV45" s="392"/>
      <c r="IRW45" s="392"/>
      <c r="IRX45" s="392"/>
      <c r="IRY45" s="392"/>
      <c r="IRZ45" s="392"/>
      <c r="ISA45" s="392"/>
      <c r="ISB45" s="392"/>
      <c r="ISC45" s="392"/>
      <c r="ISD45" s="392"/>
      <c r="ISE45" s="392"/>
      <c r="ISF45" s="392"/>
      <c r="ISG45" s="392"/>
      <c r="ISH45" s="392"/>
      <c r="ISI45" s="392"/>
      <c r="ISJ45" s="392"/>
      <c r="ISK45" s="392"/>
      <c r="ISL45" s="392"/>
      <c r="ISM45" s="392"/>
      <c r="ISN45" s="392"/>
      <c r="ISO45" s="392"/>
      <c r="ISP45" s="392"/>
      <c r="ISQ45" s="392"/>
      <c r="ISR45" s="392"/>
      <c r="ISS45" s="392"/>
      <c r="IST45" s="392"/>
      <c r="ISU45" s="392"/>
      <c r="ISV45" s="392"/>
      <c r="ISW45" s="392"/>
      <c r="ISX45" s="392"/>
      <c r="ISY45" s="392"/>
      <c r="ISZ45" s="392"/>
      <c r="ITA45" s="392"/>
      <c r="ITB45" s="392"/>
      <c r="ITC45" s="392"/>
      <c r="ITD45" s="392"/>
      <c r="ITE45" s="392"/>
      <c r="ITF45" s="392"/>
      <c r="ITG45" s="392"/>
      <c r="ITH45" s="392"/>
      <c r="ITI45" s="392"/>
      <c r="ITJ45" s="392"/>
      <c r="ITK45" s="392"/>
      <c r="ITL45" s="392"/>
      <c r="ITM45" s="392"/>
      <c r="ITN45" s="392"/>
      <c r="ITO45" s="392"/>
      <c r="ITP45" s="392"/>
      <c r="ITQ45" s="392"/>
      <c r="ITR45" s="392"/>
      <c r="ITS45" s="392"/>
      <c r="ITT45" s="392"/>
      <c r="ITU45" s="392"/>
      <c r="ITV45" s="392"/>
      <c r="ITW45" s="392"/>
      <c r="ITX45" s="392"/>
      <c r="ITY45" s="392"/>
      <c r="ITZ45" s="392"/>
      <c r="IUA45" s="392"/>
      <c r="IUB45" s="392"/>
      <c r="IUC45" s="392"/>
      <c r="IUD45" s="392"/>
      <c r="IUE45" s="392"/>
      <c r="IUF45" s="392"/>
      <c r="IUG45" s="392"/>
      <c r="IUH45" s="392"/>
      <c r="IUI45" s="392"/>
      <c r="IUJ45" s="392"/>
      <c r="IUK45" s="392"/>
      <c r="IUL45" s="392"/>
      <c r="IUM45" s="392"/>
      <c r="IUN45" s="392"/>
      <c r="IUO45" s="392"/>
      <c r="IUP45" s="392"/>
      <c r="IUQ45" s="392"/>
      <c r="IUR45" s="392"/>
      <c r="IUS45" s="392"/>
      <c r="IUT45" s="392"/>
      <c r="IUU45" s="392"/>
      <c r="IUV45" s="392"/>
      <c r="IUW45" s="392"/>
      <c r="IUX45" s="392"/>
      <c r="IUY45" s="392"/>
      <c r="IUZ45" s="392"/>
      <c r="IVA45" s="392"/>
      <c r="IVB45" s="392"/>
      <c r="IVC45" s="392"/>
      <c r="IVD45" s="392"/>
      <c r="IVE45" s="392"/>
      <c r="IVF45" s="392"/>
      <c r="IVG45" s="392"/>
      <c r="IVH45" s="392"/>
      <c r="IVI45" s="392"/>
      <c r="IVJ45" s="392"/>
      <c r="IVK45" s="392"/>
      <c r="IVL45" s="392"/>
      <c r="IVM45" s="392"/>
      <c r="IVN45" s="392"/>
      <c r="IVO45" s="392"/>
      <c r="IVP45" s="392"/>
      <c r="IVQ45" s="392"/>
      <c r="IVR45" s="392"/>
      <c r="IVS45" s="392"/>
      <c r="IVT45" s="392"/>
      <c r="IVU45" s="392"/>
      <c r="IVV45" s="392"/>
      <c r="IVW45" s="392"/>
      <c r="IVX45" s="392"/>
      <c r="IVY45" s="392"/>
      <c r="IVZ45" s="392"/>
      <c r="IWA45" s="392"/>
      <c r="IWB45" s="392"/>
      <c r="IWC45" s="392"/>
      <c r="IWD45" s="392"/>
      <c r="IWE45" s="392"/>
      <c r="IWF45" s="392"/>
      <c r="IWG45" s="392"/>
      <c r="IWH45" s="392"/>
      <c r="IWI45" s="392"/>
      <c r="IWJ45" s="392"/>
      <c r="IWK45" s="392"/>
      <c r="IWL45" s="392"/>
      <c r="IWM45" s="392"/>
      <c r="IWN45" s="392"/>
      <c r="IWO45" s="392"/>
      <c r="IWP45" s="392"/>
      <c r="IWQ45" s="392"/>
      <c r="IWR45" s="392"/>
      <c r="IWS45" s="392"/>
      <c r="IWT45" s="392"/>
      <c r="IWU45" s="392"/>
      <c r="IWV45" s="392"/>
      <c r="IWW45" s="392"/>
      <c r="IWX45" s="392"/>
      <c r="IWY45" s="392"/>
      <c r="IWZ45" s="392"/>
      <c r="IXA45" s="392"/>
      <c r="IXB45" s="392"/>
      <c r="IXC45" s="392"/>
      <c r="IXD45" s="392"/>
      <c r="IXE45" s="392"/>
      <c r="IXF45" s="392"/>
      <c r="IXG45" s="392"/>
      <c r="IXH45" s="392"/>
      <c r="IXI45" s="392"/>
      <c r="IXJ45" s="392"/>
      <c r="IXK45" s="392"/>
      <c r="IXL45" s="392"/>
      <c r="IXM45" s="392"/>
      <c r="IXN45" s="392"/>
      <c r="IXO45" s="392"/>
      <c r="IXP45" s="392"/>
      <c r="IXQ45" s="392"/>
      <c r="IXR45" s="392"/>
      <c r="IXS45" s="392"/>
      <c r="IXT45" s="392"/>
      <c r="IXU45" s="392"/>
      <c r="IXV45" s="392"/>
      <c r="IXW45" s="392"/>
      <c r="IXX45" s="392"/>
      <c r="IXY45" s="392"/>
      <c r="IXZ45" s="392"/>
      <c r="IYA45" s="392"/>
      <c r="IYB45" s="392"/>
      <c r="IYC45" s="392"/>
      <c r="IYD45" s="392"/>
      <c r="IYE45" s="392"/>
      <c r="IYF45" s="392"/>
      <c r="IYG45" s="392"/>
      <c r="IYH45" s="392"/>
      <c r="IYI45" s="392"/>
      <c r="IYJ45" s="392"/>
      <c r="IYK45" s="392"/>
      <c r="IYL45" s="392"/>
      <c r="IYM45" s="392"/>
      <c r="IYN45" s="392"/>
      <c r="IYO45" s="392"/>
      <c r="IYP45" s="392"/>
      <c r="IYQ45" s="392"/>
      <c r="IYR45" s="392"/>
      <c r="IYS45" s="392"/>
      <c r="IYT45" s="392"/>
      <c r="IYU45" s="392"/>
      <c r="IYV45" s="392"/>
      <c r="IYW45" s="392"/>
      <c r="IYX45" s="392"/>
      <c r="IYY45" s="392"/>
      <c r="IYZ45" s="392"/>
      <c r="IZA45" s="392"/>
      <c r="IZB45" s="392"/>
      <c r="IZC45" s="392"/>
      <c r="IZD45" s="392"/>
      <c r="IZE45" s="392"/>
      <c r="IZF45" s="392"/>
      <c r="IZG45" s="392"/>
      <c r="IZH45" s="392"/>
      <c r="IZI45" s="392"/>
      <c r="IZJ45" s="392"/>
      <c r="IZK45" s="392"/>
      <c r="IZL45" s="392"/>
      <c r="IZM45" s="392"/>
      <c r="IZN45" s="392"/>
      <c r="IZO45" s="392"/>
      <c r="IZP45" s="392"/>
      <c r="IZQ45" s="392"/>
      <c r="IZR45" s="392"/>
      <c r="IZS45" s="392"/>
      <c r="IZT45" s="392"/>
      <c r="IZU45" s="392"/>
      <c r="IZV45" s="392"/>
      <c r="IZW45" s="392"/>
      <c r="IZX45" s="392"/>
      <c r="IZY45" s="392"/>
      <c r="IZZ45" s="392"/>
      <c r="JAA45" s="392"/>
      <c r="JAB45" s="392"/>
      <c r="JAC45" s="392"/>
      <c r="JAD45" s="392"/>
      <c r="JAE45" s="392"/>
      <c r="JAF45" s="392"/>
      <c r="JAG45" s="392"/>
      <c r="JAH45" s="392"/>
      <c r="JAI45" s="392"/>
      <c r="JAJ45" s="392"/>
      <c r="JAK45" s="392"/>
      <c r="JAL45" s="392"/>
      <c r="JAM45" s="392"/>
      <c r="JAN45" s="392"/>
      <c r="JAO45" s="392"/>
      <c r="JAP45" s="392"/>
      <c r="JAQ45" s="392"/>
      <c r="JAR45" s="392"/>
      <c r="JAS45" s="392"/>
      <c r="JAT45" s="392"/>
      <c r="JAU45" s="392"/>
      <c r="JAV45" s="392"/>
      <c r="JAW45" s="392"/>
      <c r="JAX45" s="392"/>
      <c r="JAY45" s="392"/>
      <c r="JAZ45" s="392"/>
      <c r="JBA45" s="392"/>
      <c r="JBB45" s="392"/>
      <c r="JBC45" s="392"/>
      <c r="JBD45" s="392"/>
      <c r="JBE45" s="392"/>
      <c r="JBF45" s="392"/>
      <c r="JBG45" s="392"/>
      <c r="JBH45" s="392"/>
      <c r="JBI45" s="392"/>
      <c r="JBJ45" s="392"/>
      <c r="JBK45" s="392"/>
      <c r="JBL45" s="392"/>
      <c r="JBM45" s="392"/>
      <c r="JBN45" s="392"/>
      <c r="JBO45" s="392"/>
      <c r="JBP45" s="392"/>
      <c r="JBQ45" s="392"/>
      <c r="JBR45" s="392"/>
      <c r="JBS45" s="392"/>
      <c r="JBT45" s="392"/>
      <c r="JBU45" s="392"/>
      <c r="JBV45" s="392"/>
      <c r="JBW45" s="392"/>
      <c r="JBX45" s="392"/>
      <c r="JBY45" s="392"/>
      <c r="JBZ45" s="392"/>
      <c r="JCA45" s="392"/>
      <c r="JCB45" s="392"/>
      <c r="JCC45" s="392"/>
      <c r="JCD45" s="392"/>
      <c r="JCE45" s="392"/>
      <c r="JCF45" s="392"/>
      <c r="JCG45" s="392"/>
      <c r="JCH45" s="392"/>
      <c r="JCI45" s="392"/>
      <c r="JCJ45" s="392"/>
      <c r="JCK45" s="392"/>
      <c r="JCL45" s="392"/>
      <c r="JCM45" s="392"/>
      <c r="JCN45" s="392"/>
      <c r="JCO45" s="392"/>
      <c r="JCP45" s="392"/>
      <c r="JCQ45" s="392"/>
      <c r="JCR45" s="392"/>
      <c r="JCS45" s="392"/>
      <c r="JCT45" s="392"/>
      <c r="JCU45" s="392"/>
      <c r="JCV45" s="392"/>
      <c r="JCW45" s="392"/>
      <c r="JCX45" s="392"/>
      <c r="JCY45" s="392"/>
      <c r="JCZ45" s="392"/>
      <c r="JDA45" s="392"/>
      <c r="JDB45" s="392"/>
      <c r="JDC45" s="392"/>
      <c r="JDD45" s="392"/>
      <c r="JDE45" s="392"/>
      <c r="JDF45" s="392"/>
      <c r="JDG45" s="392"/>
      <c r="JDH45" s="392"/>
      <c r="JDI45" s="392"/>
      <c r="JDJ45" s="392"/>
      <c r="JDK45" s="392"/>
      <c r="JDL45" s="392"/>
      <c r="JDM45" s="392"/>
      <c r="JDN45" s="392"/>
      <c r="JDO45" s="392"/>
      <c r="JDP45" s="392"/>
      <c r="JDQ45" s="392"/>
      <c r="JDR45" s="392"/>
      <c r="JDS45" s="392"/>
      <c r="JDT45" s="392"/>
      <c r="JDU45" s="392"/>
      <c r="JDV45" s="392"/>
      <c r="JDW45" s="392"/>
      <c r="JDX45" s="392"/>
      <c r="JDY45" s="392"/>
      <c r="JDZ45" s="392"/>
      <c r="JEA45" s="392"/>
      <c r="JEB45" s="392"/>
      <c r="JEC45" s="392"/>
      <c r="JED45" s="392"/>
      <c r="JEE45" s="392"/>
      <c r="JEF45" s="392"/>
      <c r="JEG45" s="392"/>
      <c r="JEH45" s="392"/>
      <c r="JEI45" s="392"/>
      <c r="JEJ45" s="392"/>
      <c r="JEK45" s="392"/>
      <c r="JEL45" s="392"/>
      <c r="JEM45" s="392"/>
      <c r="JEN45" s="392"/>
      <c r="JEO45" s="392"/>
      <c r="JEP45" s="392"/>
      <c r="JEQ45" s="392"/>
      <c r="JER45" s="392"/>
      <c r="JES45" s="392"/>
      <c r="JET45" s="392"/>
      <c r="JEU45" s="392"/>
      <c r="JEV45" s="392"/>
      <c r="JEW45" s="392"/>
      <c r="JEX45" s="392"/>
      <c r="JEY45" s="392"/>
      <c r="JEZ45" s="392"/>
      <c r="JFA45" s="392"/>
      <c r="JFB45" s="392"/>
      <c r="JFC45" s="392"/>
      <c r="JFD45" s="392"/>
      <c r="JFE45" s="392"/>
      <c r="JFF45" s="392"/>
      <c r="JFG45" s="392"/>
      <c r="JFH45" s="392"/>
      <c r="JFI45" s="392"/>
      <c r="JFJ45" s="392"/>
      <c r="JFK45" s="392"/>
      <c r="JFL45" s="392"/>
      <c r="JFM45" s="392"/>
      <c r="JFN45" s="392"/>
      <c r="JFO45" s="392"/>
      <c r="JFP45" s="392"/>
      <c r="JFQ45" s="392"/>
      <c r="JFR45" s="392"/>
      <c r="JFS45" s="392"/>
      <c r="JFT45" s="392"/>
      <c r="JFU45" s="392"/>
      <c r="JFV45" s="392"/>
      <c r="JFW45" s="392"/>
      <c r="JFX45" s="392"/>
      <c r="JFY45" s="392"/>
      <c r="JFZ45" s="392"/>
      <c r="JGA45" s="392"/>
      <c r="JGB45" s="392"/>
      <c r="JGC45" s="392"/>
      <c r="JGD45" s="392"/>
      <c r="JGE45" s="392"/>
      <c r="JGF45" s="392"/>
      <c r="JGG45" s="392"/>
      <c r="JGH45" s="392"/>
      <c r="JGI45" s="392"/>
      <c r="JGJ45" s="392"/>
      <c r="JGK45" s="392"/>
      <c r="JGL45" s="392"/>
      <c r="JGM45" s="392"/>
      <c r="JGN45" s="392"/>
      <c r="JGO45" s="392"/>
      <c r="JGP45" s="392"/>
      <c r="JGQ45" s="392"/>
      <c r="JGR45" s="392"/>
      <c r="JGS45" s="392"/>
      <c r="JGT45" s="392"/>
      <c r="JGU45" s="392"/>
      <c r="JGV45" s="392"/>
      <c r="JGW45" s="392"/>
      <c r="JGX45" s="392"/>
      <c r="JGY45" s="392"/>
      <c r="JGZ45" s="392"/>
      <c r="JHA45" s="392"/>
      <c r="JHB45" s="392"/>
      <c r="JHC45" s="392"/>
      <c r="JHD45" s="392"/>
      <c r="JHE45" s="392"/>
      <c r="JHF45" s="392"/>
      <c r="JHG45" s="392"/>
      <c r="JHH45" s="392"/>
      <c r="JHI45" s="392"/>
      <c r="JHJ45" s="392"/>
      <c r="JHK45" s="392"/>
      <c r="JHL45" s="392"/>
      <c r="JHM45" s="392"/>
      <c r="JHN45" s="392"/>
      <c r="JHO45" s="392"/>
      <c r="JHP45" s="392"/>
      <c r="JHQ45" s="392"/>
      <c r="JHR45" s="392"/>
      <c r="JHS45" s="392"/>
      <c r="JHT45" s="392"/>
      <c r="JHU45" s="392"/>
      <c r="JHV45" s="392"/>
      <c r="JHW45" s="392"/>
      <c r="JHX45" s="392"/>
      <c r="JHY45" s="392"/>
      <c r="JHZ45" s="392"/>
      <c r="JIA45" s="392"/>
      <c r="JIB45" s="392"/>
      <c r="JIC45" s="392"/>
      <c r="JID45" s="392"/>
      <c r="JIE45" s="392"/>
      <c r="JIF45" s="392"/>
      <c r="JIG45" s="392"/>
      <c r="JIH45" s="392"/>
      <c r="JII45" s="392"/>
      <c r="JIJ45" s="392"/>
      <c r="JIK45" s="392"/>
      <c r="JIL45" s="392"/>
      <c r="JIM45" s="392"/>
      <c r="JIN45" s="392"/>
      <c r="JIO45" s="392"/>
      <c r="JIP45" s="392"/>
      <c r="JIQ45" s="392"/>
      <c r="JIR45" s="392"/>
      <c r="JIS45" s="392"/>
      <c r="JIT45" s="392"/>
      <c r="JIU45" s="392"/>
      <c r="JIV45" s="392"/>
      <c r="JIW45" s="392"/>
      <c r="JIX45" s="392"/>
      <c r="JIY45" s="392"/>
      <c r="JIZ45" s="392"/>
      <c r="JJA45" s="392"/>
      <c r="JJB45" s="392"/>
      <c r="JJC45" s="392"/>
      <c r="JJD45" s="392"/>
      <c r="JJE45" s="392"/>
      <c r="JJF45" s="392"/>
      <c r="JJG45" s="392"/>
      <c r="JJH45" s="392"/>
      <c r="JJI45" s="392"/>
      <c r="JJJ45" s="392"/>
      <c r="JJK45" s="392"/>
      <c r="JJL45" s="392"/>
      <c r="JJM45" s="392"/>
      <c r="JJN45" s="392"/>
      <c r="JJO45" s="392"/>
      <c r="JJP45" s="392"/>
      <c r="JJQ45" s="392"/>
      <c r="JJR45" s="392"/>
      <c r="JJS45" s="392"/>
      <c r="JJT45" s="392"/>
      <c r="JJU45" s="392"/>
      <c r="JJV45" s="392"/>
      <c r="JJW45" s="392"/>
      <c r="JJX45" s="392"/>
      <c r="JJY45" s="392"/>
      <c r="JJZ45" s="392"/>
      <c r="JKA45" s="392"/>
      <c r="JKB45" s="392"/>
      <c r="JKC45" s="392"/>
      <c r="JKD45" s="392"/>
      <c r="JKE45" s="392"/>
      <c r="JKF45" s="392"/>
      <c r="JKG45" s="392"/>
      <c r="JKH45" s="392"/>
      <c r="JKI45" s="392"/>
      <c r="JKJ45" s="392"/>
      <c r="JKK45" s="392"/>
      <c r="JKL45" s="392"/>
      <c r="JKM45" s="392"/>
      <c r="JKN45" s="392"/>
      <c r="JKO45" s="392"/>
      <c r="JKP45" s="392"/>
      <c r="JKQ45" s="392"/>
      <c r="JKR45" s="392"/>
      <c r="JKS45" s="392"/>
      <c r="JKT45" s="392"/>
      <c r="JKU45" s="392"/>
      <c r="JKV45" s="392"/>
      <c r="JKW45" s="392"/>
      <c r="JKX45" s="392"/>
      <c r="JKY45" s="392"/>
      <c r="JKZ45" s="392"/>
      <c r="JLA45" s="392"/>
      <c r="JLB45" s="392"/>
      <c r="JLC45" s="392"/>
      <c r="JLD45" s="392"/>
      <c r="JLE45" s="392"/>
      <c r="JLF45" s="392"/>
      <c r="JLG45" s="392"/>
      <c r="JLH45" s="392"/>
      <c r="JLI45" s="392"/>
      <c r="JLJ45" s="392"/>
      <c r="JLK45" s="392"/>
      <c r="JLL45" s="392"/>
      <c r="JLM45" s="392"/>
      <c r="JLN45" s="392"/>
      <c r="JLO45" s="392"/>
      <c r="JLP45" s="392"/>
      <c r="JLQ45" s="392"/>
      <c r="JLR45" s="392"/>
      <c r="JLS45" s="392"/>
      <c r="JLT45" s="392"/>
      <c r="JLU45" s="392"/>
      <c r="JLV45" s="392"/>
      <c r="JLW45" s="392"/>
      <c r="JLX45" s="392"/>
      <c r="JLY45" s="392"/>
      <c r="JLZ45" s="392"/>
      <c r="JMA45" s="392"/>
      <c r="JMB45" s="392"/>
      <c r="JMC45" s="392"/>
      <c r="JMD45" s="392"/>
      <c r="JME45" s="392"/>
      <c r="JMF45" s="392"/>
      <c r="JMG45" s="392"/>
      <c r="JMH45" s="392"/>
      <c r="JMI45" s="392"/>
      <c r="JMJ45" s="392"/>
      <c r="JMK45" s="392"/>
      <c r="JML45" s="392"/>
      <c r="JMM45" s="392"/>
      <c r="JMN45" s="392"/>
      <c r="JMO45" s="392"/>
      <c r="JMP45" s="392"/>
      <c r="JMQ45" s="392"/>
      <c r="JMR45" s="392"/>
      <c r="JMS45" s="392"/>
      <c r="JMT45" s="392"/>
      <c r="JMU45" s="392"/>
      <c r="JMV45" s="392"/>
      <c r="JMW45" s="392"/>
      <c r="JMX45" s="392"/>
      <c r="JMY45" s="392"/>
      <c r="JMZ45" s="392"/>
      <c r="JNA45" s="392"/>
      <c r="JNB45" s="392"/>
      <c r="JNC45" s="392"/>
      <c r="JND45" s="392"/>
      <c r="JNE45" s="392"/>
      <c r="JNF45" s="392"/>
      <c r="JNG45" s="392"/>
      <c r="JNH45" s="392"/>
      <c r="JNI45" s="392"/>
      <c r="JNJ45" s="392"/>
      <c r="JNK45" s="392"/>
      <c r="JNL45" s="392"/>
      <c r="JNM45" s="392"/>
      <c r="JNN45" s="392"/>
      <c r="JNO45" s="392"/>
      <c r="JNP45" s="392"/>
      <c r="JNQ45" s="392"/>
      <c r="JNR45" s="392"/>
      <c r="JNS45" s="392"/>
      <c r="JNT45" s="392"/>
      <c r="JNU45" s="392"/>
      <c r="JNV45" s="392"/>
      <c r="JNW45" s="392"/>
      <c r="JNX45" s="392"/>
      <c r="JNY45" s="392"/>
      <c r="JNZ45" s="392"/>
      <c r="JOA45" s="392"/>
      <c r="JOB45" s="392"/>
      <c r="JOC45" s="392"/>
      <c r="JOD45" s="392"/>
      <c r="JOE45" s="392"/>
      <c r="JOF45" s="392"/>
      <c r="JOG45" s="392"/>
      <c r="JOH45" s="392"/>
      <c r="JOI45" s="392"/>
      <c r="JOJ45" s="392"/>
      <c r="JOK45" s="392"/>
      <c r="JOL45" s="392"/>
      <c r="JOM45" s="392"/>
      <c r="JON45" s="392"/>
      <c r="JOO45" s="392"/>
      <c r="JOP45" s="392"/>
      <c r="JOQ45" s="392"/>
      <c r="JOR45" s="392"/>
      <c r="JOS45" s="392"/>
      <c r="JOT45" s="392"/>
      <c r="JOU45" s="392"/>
      <c r="JOV45" s="392"/>
      <c r="JOW45" s="392"/>
      <c r="JOX45" s="392"/>
      <c r="JOY45" s="392"/>
      <c r="JOZ45" s="392"/>
      <c r="JPA45" s="392"/>
      <c r="JPB45" s="392"/>
      <c r="JPC45" s="392"/>
      <c r="JPD45" s="392"/>
      <c r="JPE45" s="392"/>
      <c r="JPF45" s="392"/>
      <c r="JPG45" s="392"/>
      <c r="JPH45" s="392"/>
      <c r="JPI45" s="392"/>
      <c r="JPJ45" s="392"/>
      <c r="JPK45" s="392"/>
      <c r="JPL45" s="392"/>
      <c r="JPM45" s="392"/>
      <c r="JPN45" s="392"/>
      <c r="JPO45" s="392"/>
      <c r="JPP45" s="392"/>
      <c r="JPQ45" s="392"/>
      <c r="JPR45" s="392"/>
      <c r="JPS45" s="392"/>
      <c r="JPT45" s="392"/>
      <c r="JPU45" s="392"/>
      <c r="JPV45" s="392"/>
      <c r="JPW45" s="392"/>
      <c r="JPX45" s="392"/>
      <c r="JPY45" s="392"/>
      <c r="JPZ45" s="392"/>
      <c r="JQA45" s="392"/>
      <c r="JQB45" s="392"/>
      <c r="JQC45" s="392"/>
      <c r="JQD45" s="392"/>
      <c r="JQE45" s="392"/>
      <c r="JQF45" s="392"/>
      <c r="JQG45" s="392"/>
      <c r="JQH45" s="392"/>
      <c r="JQI45" s="392"/>
      <c r="JQJ45" s="392"/>
      <c r="JQK45" s="392"/>
      <c r="JQL45" s="392"/>
      <c r="JQM45" s="392"/>
      <c r="JQN45" s="392"/>
      <c r="JQO45" s="392"/>
      <c r="JQP45" s="392"/>
      <c r="JQQ45" s="392"/>
      <c r="JQR45" s="392"/>
      <c r="JQS45" s="392"/>
      <c r="JQT45" s="392"/>
      <c r="JQU45" s="392"/>
      <c r="JQV45" s="392"/>
      <c r="JQW45" s="392"/>
      <c r="JQX45" s="392"/>
      <c r="JQY45" s="392"/>
      <c r="JQZ45" s="392"/>
      <c r="JRA45" s="392"/>
      <c r="JRB45" s="392"/>
      <c r="JRC45" s="392"/>
      <c r="JRD45" s="392"/>
      <c r="JRE45" s="392"/>
      <c r="JRF45" s="392"/>
      <c r="JRG45" s="392"/>
      <c r="JRH45" s="392"/>
      <c r="JRI45" s="392"/>
      <c r="JRJ45" s="392"/>
      <c r="JRK45" s="392"/>
      <c r="JRL45" s="392"/>
      <c r="JRM45" s="392"/>
      <c r="JRN45" s="392"/>
      <c r="JRO45" s="392"/>
      <c r="JRP45" s="392"/>
      <c r="JRQ45" s="392"/>
      <c r="JRR45" s="392"/>
      <c r="JRS45" s="392"/>
      <c r="JRT45" s="392"/>
      <c r="JRU45" s="392"/>
      <c r="JRV45" s="392"/>
      <c r="JRW45" s="392"/>
      <c r="JRX45" s="392"/>
      <c r="JRY45" s="392"/>
      <c r="JRZ45" s="392"/>
      <c r="JSA45" s="392"/>
      <c r="JSB45" s="392"/>
      <c r="JSC45" s="392"/>
      <c r="JSD45" s="392"/>
      <c r="JSE45" s="392"/>
      <c r="JSF45" s="392"/>
      <c r="JSG45" s="392"/>
      <c r="JSH45" s="392"/>
      <c r="JSI45" s="392"/>
      <c r="JSJ45" s="392"/>
      <c r="JSK45" s="392"/>
      <c r="JSL45" s="392"/>
      <c r="JSM45" s="392"/>
      <c r="JSN45" s="392"/>
      <c r="JSO45" s="392"/>
      <c r="JSP45" s="392"/>
      <c r="JSQ45" s="392"/>
      <c r="JSR45" s="392"/>
      <c r="JSS45" s="392"/>
      <c r="JST45" s="392"/>
      <c r="JSU45" s="392"/>
      <c r="JSV45" s="392"/>
      <c r="JSW45" s="392"/>
      <c r="JSX45" s="392"/>
      <c r="JSY45" s="392"/>
      <c r="JSZ45" s="392"/>
      <c r="JTA45" s="392"/>
      <c r="JTB45" s="392"/>
      <c r="JTC45" s="392"/>
      <c r="JTD45" s="392"/>
      <c r="JTE45" s="392"/>
      <c r="JTF45" s="392"/>
      <c r="JTG45" s="392"/>
      <c r="JTH45" s="392"/>
      <c r="JTI45" s="392"/>
      <c r="JTJ45" s="392"/>
      <c r="JTK45" s="392"/>
      <c r="JTL45" s="392"/>
      <c r="JTM45" s="392"/>
      <c r="JTN45" s="392"/>
      <c r="JTO45" s="392"/>
      <c r="JTP45" s="392"/>
      <c r="JTQ45" s="392"/>
      <c r="JTR45" s="392"/>
      <c r="JTS45" s="392"/>
      <c r="JTT45" s="392"/>
      <c r="JTU45" s="392"/>
      <c r="JTV45" s="392"/>
      <c r="JTW45" s="392"/>
      <c r="JTX45" s="392"/>
      <c r="JTY45" s="392"/>
      <c r="JTZ45" s="392"/>
      <c r="JUA45" s="392"/>
      <c r="JUB45" s="392"/>
      <c r="JUC45" s="392"/>
      <c r="JUD45" s="392"/>
      <c r="JUE45" s="392"/>
      <c r="JUF45" s="392"/>
      <c r="JUG45" s="392"/>
      <c r="JUH45" s="392"/>
      <c r="JUI45" s="392"/>
      <c r="JUJ45" s="392"/>
      <c r="JUK45" s="392"/>
      <c r="JUL45" s="392"/>
      <c r="JUM45" s="392"/>
      <c r="JUN45" s="392"/>
      <c r="JUO45" s="392"/>
      <c r="JUP45" s="392"/>
      <c r="JUQ45" s="392"/>
      <c r="JUR45" s="392"/>
      <c r="JUS45" s="392"/>
      <c r="JUT45" s="392"/>
      <c r="JUU45" s="392"/>
      <c r="JUV45" s="392"/>
      <c r="JUW45" s="392"/>
      <c r="JUX45" s="392"/>
      <c r="JUY45" s="392"/>
      <c r="JUZ45" s="392"/>
      <c r="JVA45" s="392"/>
      <c r="JVB45" s="392"/>
      <c r="JVC45" s="392"/>
      <c r="JVD45" s="392"/>
      <c r="JVE45" s="392"/>
      <c r="JVF45" s="392"/>
      <c r="JVG45" s="392"/>
      <c r="JVH45" s="392"/>
      <c r="JVI45" s="392"/>
      <c r="JVJ45" s="392"/>
      <c r="JVK45" s="392"/>
      <c r="JVL45" s="392"/>
      <c r="JVM45" s="392"/>
      <c r="JVN45" s="392"/>
      <c r="JVO45" s="392"/>
      <c r="JVP45" s="392"/>
      <c r="JVQ45" s="392"/>
      <c r="JVR45" s="392"/>
      <c r="JVS45" s="392"/>
      <c r="JVT45" s="392"/>
      <c r="JVU45" s="392"/>
      <c r="JVV45" s="392"/>
      <c r="JVW45" s="392"/>
      <c r="JVX45" s="392"/>
      <c r="JVY45" s="392"/>
      <c r="JVZ45" s="392"/>
      <c r="JWA45" s="392"/>
      <c r="JWB45" s="392"/>
      <c r="JWC45" s="392"/>
      <c r="JWD45" s="392"/>
      <c r="JWE45" s="392"/>
      <c r="JWF45" s="392"/>
      <c r="JWG45" s="392"/>
      <c r="JWH45" s="392"/>
      <c r="JWI45" s="392"/>
      <c r="JWJ45" s="392"/>
      <c r="JWK45" s="392"/>
      <c r="JWL45" s="392"/>
      <c r="JWM45" s="392"/>
      <c r="JWN45" s="392"/>
      <c r="JWO45" s="392"/>
      <c r="JWP45" s="392"/>
      <c r="JWQ45" s="392"/>
      <c r="JWR45" s="392"/>
      <c r="JWS45" s="392"/>
      <c r="JWT45" s="392"/>
      <c r="JWU45" s="392"/>
      <c r="JWV45" s="392"/>
      <c r="JWW45" s="392"/>
      <c r="JWX45" s="392"/>
      <c r="JWY45" s="392"/>
      <c r="JWZ45" s="392"/>
      <c r="JXA45" s="392"/>
      <c r="JXB45" s="392"/>
      <c r="JXC45" s="392"/>
      <c r="JXD45" s="392"/>
      <c r="JXE45" s="392"/>
      <c r="JXF45" s="392"/>
      <c r="JXG45" s="392"/>
      <c r="JXH45" s="392"/>
      <c r="JXI45" s="392"/>
      <c r="JXJ45" s="392"/>
      <c r="JXK45" s="392"/>
      <c r="JXL45" s="392"/>
      <c r="JXM45" s="392"/>
      <c r="JXN45" s="392"/>
      <c r="JXO45" s="392"/>
      <c r="JXP45" s="392"/>
      <c r="JXQ45" s="392"/>
      <c r="JXR45" s="392"/>
      <c r="JXS45" s="392"/>
      <c r="JXT45" s="392"/>
      <c r="JXU45" s="392"/>
      <c r="JXV45" s="392"/>
      <c r="JXW45" s="392"/>
      <c r="JXX45" s="392"/>
      <c r="JXY45" s="392"/>
      <c r="JXZ45" s="392"/>
      <c r="JYA45" s="392"/>
      <c r="JYB45" s="392"/>
      <c r="JYC45" s="392"/>
      <c r="JYD45" s="392"/>
      <c r="JYE45" s="392"/>
      <c r="JYF45" s="392"/>
      <c r="JYG45" s="392"/>
      <c r="JYH45" s="392"/>
      <c r="JYI45" s="392"/>
      <c r="JYJ45" s="392"/>
      <c r="JYK45" s="392"/>
      <c r="JYL45" s="392"/>
      <c r="JYM45" s="392"/>
      <c r="JYN45" s="392"/>
      <c r="JYO45" s="392"/>
      <c r="JYP45" s="392"/>
      <c r="JYQ45" s="392"/>
      <c r="JYR45" s="392"/>
      <c r="JYS45" s="392"/>
      <c r="JYT45" s="392"/>
      <c r="JYU45" s="392"/>
      <c r="JYV45" s="392"/>
      <c r="JYW45" s="392"/>
      <c r="JYX45" s="392"/>
      <c r="JYY45" s="392"/>
      <c r="JYZ45" s="392"/>
      <c r="JZA45" s="392"/>
      <c r="JZB45" s="392"/>
      <c r="JZC45" s="392"/>
      <c r="JZD45" s="392"/>
      <c r="JZE45" s="392"/>
      <c r="JZF45" s="392"/>
      <c r="JZG45" s="392"/>
      <c r="JZH45" s="392"/>
      <c r="JZI45" s="392"/>
      <c r="JZJ45" s="392"/>
      <c r="JZK45" s="392"/>
      <c r="JZL45" s="392"/>
      <c r="JZM45" s="392"/>
      <c r="JZN45" s="392"/>
      <c r="JZO45" s="392"/>
      <c r="JZP45" s="392"/>
      <c r="JZQ45" s="392"/>
      <c r="JZR45" s="392"/>
      <c r="JZS45" s="392"/>
      <c r="JZT45" s="392"/>
      <c r="JZU45" s="392"/>
      <c r="JZV45" s="392"/>
      <c r="JZW45" s="392"/>
      <c r="JZX45" s="392"/>
      <c r="JZY45" s="392"/>
      <c r="JZZ45" s="392"/>
      <c r="KAA45" s="392"/>
      <c r="KAB45" s="392"/>
      <c r="KAC45" s="392"/>
      <c r="KAD45" s="392"/>
      <c r="KAE45" s="392"/>
      <c r="KAF45" s="392"/>
      <c r="KAG45" s="392"/>
      <c r="KAH45" s="392"/>
      <c r="KAI45" s="392"/>
      <c r="KAJ45" s="392"/>
      <c r="KAK45" s="392"/>
      <c r="KAL45" s="392"/>
      <c r="KAM45" s="392"/>
      <c r="KAN45" s="392"/>
      <c r="KAO45" s="392"/>
      <c r="KAP45" s="392"/>
      <c r="KAQ45" s="392"/>
      <c r="KAR45" s="392"/>
      <c r="KAS45" s="392"/>
      <c r="KAT45" s="392"/>
      <c r="KAU45" s="392"/>
      <c r="KAV45" s="392"/>
      <c r="KAW45" s="392"/>
      <c r="KAX45" s="392"/>
      <c r="KAY45" s="392"/>
      <c r="KAZ45" s="392"/>
      <c r="KBA45" s="392"/>
      <c r="KBB45" s="392"/>
      <c r="KBC45" s="392"/>
      <c r="KBD45" s="392"/>
      <c r="KBE45" s="392"/>
      <c r="KBF45" s="392"/>
      <c r="KBG45" s="392"/>
      <c r="KBH45" s="392"/>
      <c r="KBI45" s="392"/>
      <c r="KBJ45" s="392"/>
      <c r="KBK45" s="392"/>
      <c r="KBL45" s="392"/>
      <c r="KBM45" s="392"/>
      <c r="KBN45" s="392"/>
      <c r="KBO45" s="392"/>
      <c r="KBP45" s="392"/>
      <c r="KBQ45" s="392"/>
      <c r="KBR45" s="392"/>
      <c r="KBS45" s="392"/>
      <c r="KBT45" s="392"/>
      <c r="KBU45" s="392"/>
      <c r="KBV45" s="392"/>
      <c r="KBW45" s="392"/>
      <c r="KBX45" s="392"/>
      <c r="KBY45" s="392"/>
      <c r="KBZ45" s="392"/>
      <c r="KCA45" s="392"/>
      <c r="KCB45" s="392"/>
      <c r="KCC45" s="392"/>
      <c r="KCD45" s="392"/>
      <c r="KCE45" s="392"/>
      <c r="KCF45" s="392"/>
      <c r="KCG45" s="392"/>
      <c r="KCH45" s="392"/>
      <c r="KCI45" s="392"/>
      <c r="KCJ45" s="392"/>
      <c r="KCK45" s="392"/>
      <c r="KCL45" s="392"/>
      <c r="KCM45" s="392"/>
      <c r="KCN45" s="392"/>
      <c r="KCO45" s="392"/>
      <c r="KCP45" s="392"/>
      <c r="KCQ45" s="392"/>
      <c r="KCR45" s="392"/>
      <c r="KCS45" s="392"/>
      <c r="KCT45" s="392"/>
      <c r="KCU45" s="392"/>
      <c r="KCV45" s="392"/>
      <c r="KCW45" s="392"/>
      <c r="KCX45" s="392"/>
      <c r="KCY45" s="392"/>
      <c r="KCZ45" s="392"/>
      <c r="KDA45" s="392"/>
      <c r="KDB45" s="392"/>
      <c r="KDC45" s="392"/>
      <c r="KDD45" s="392"/>
      <c r="KDE45" s="392"/>
      <c r="KDF45" s="392"/>
      <c r="KDG45" s="392"/>
      <c r="KDH45" s="392"/>
      <c r="KDI45" s="392"/>
      <c r="KDJ45" s="392"/>
      <c r="KDK45" s="392"/>
      <c r="KDL45" s="392"/>
      <c r="KDM45" s="392"/>
      <c r="KDN45" s="392"/>
      <c r="KDO45" s="392"/>
      <c r="KDP45" s="392"/>
      <c r="KDQ45" s="392"/>
      <c r="KDR45" s="392"/>
      <c r="KDS45" s="392"/>
      <c r="KDT45" s="392"/>
      <c r="KDU45" s="392"/>
      <c r="KDV45" s="392"/>
      <c r="KDW45" s="392"/>
      <c r="KDX45" s="392"/>
      <c r="KDY45" s="392"/>
      <c r="KDZ45" s="392"/>
      <c r="KEA45" s="392"/>
      <c r="KEB45" s="392"/>
      <c r="KEC45" s="392"/>
      <c r="KED45" s="392"/>
      <c r="KEE45" s="392"/>
      <c r="KEF45" s="392"/>
      <c r="KEG45" s="392"/>
      <c r="KEH45" s="392"/>
      <c r="KEI45" s="392"/>
      <c r="KEJ45" s="392"/>
      <c r="KEK45" s="392"/>
      <c r="KEL45" s="392"/>
      <c r="KEM45" s="392"/>
      <c r="KEN45" s="392"/>
      <c r="KEO45" s="392"/>
      <c r="KEP45" s="392"/>
      <c r="KEQ45" s="392"/>
      <c r="KER45" s="392"/>
      <c r="KES45" s="392"/>
      <c r="KET45" s="392"/>
      <c r="KEU45" s="392"/>
      <c r="KEV45" s="392"/>
      <c r="KEW45" s="392"/>
      <c r="KEX45" s="392"/>
      <c r="KEY45" s="392"/>
      <c r="KEZ45" s="392"/>
      <c r="KFA45" s="392"/>
      <c r="KFB45" s="392"/>
      <c r="KFC45" s="392"/>
      <c r="KFD45" s="392"/>
      <c r="KFE45" s="392"/>
      <c r="KFF45" s="392"/>
      <c r="KFG45" s="392"/>
      <c r="KFH45" s="392"/>
      <c r="KFI45" s="392"/>
      <c r="KFJ45" s="392"/>
      <c r="KFK45" s="392"/>
      <c r="KFL45" s="392"/>
      <c r="KFM45" s="392"/>
      <c r="KFN45" s="392"/>
      <c r="KFO45" s="392"/>
      <c r="KFP45" s="392"/>
      <c r="KFQ45" s="392"/>
      <c r="KFR45" s="392"/>
      <c r="KFS45" s="392"/>
      <c r="KFT45" s="392"/>
      <c r="KFU45" s="392"/>
      <c r="KFV45" s="392"/>
      <c r="KFW45" s="392"/>
      <c r="KFX45" s="392"/>
      <c r="KFY45" s="392"/>
      <c r="KFZ45" s="392"/>
      <c r="KGA45" s="392"/>
      <c r="KGB45" s="392"/>
      <c r="KGC45" s="392"/>
      <c r="KGD45" s="392"/>
      <c r="KGE45" s="392"/>
      <c r="KGF45" s="392"/>
      <c r="KGG45" s="392"/>
      <c r="KGH45" s="392"/>
      <c r="KGI45" s="392"/>
      <c r="KGJ45" s="392"/>
      <c r="KGK45" s="392"/>
      <c r="KGL45" s="392"/>
      <c r="KGM45" s="392"/>
      <c r="KGN45" s="392"/>
      <c r="KGO45" s="392"/>
      <c r="KGP45" s="392"/>
      <c r="KGQ45" s="392"/>
      <c r="KGR45" s="392"/>
      <c r="KGS45" s="392"/>
      <c r="KGT45" s="392"/>
      <c r="KGU45" s="392"/>
      <c r="KGV45" s="392"/>
      <c r="KGW45" s="392"/>
      <c r="KGX45" s="392"/>
      <c r="KGY45" s="392"/>
      <c r="KGZ45" s="392"/>
      <c r="KHA45" s="392"/>
      <c r="KHB45" s="392"/>
      <c r="KHC45" s="392"/>
      <c r="KHD45" s="392"/>
      <c r="KHE45" s="392"/>
      <c r="KHF45" s="392"/>
      <c r="KHG45" s="392"/>
      <c r="KHH45" s="392"/>
      <c r="KHI45" s="392"/>
      <c r="KHJ45" s="392"/>
      <c r="KHK45" s="392"/>
      <c r="KHL45" s="392"/>
      <c r="KHM45" s="392"/>
      <c r="KHN45" s="392"/>
      <c r="KHO45" s="392"/>
      <c r="KHP45" s="392"/>
      <c r="KHQ45" s="392"/>
      <c r="KHR45" s="392"/>
      <c r="KHS45" s="392"/>
      <c r="KHT45" s="392"/>
      <c r="KHU45" s="392"/>
      <c r="KHV45" s="392"/>
      <c r="KHW45" s="392"/>
      <c r="KHX45" s="392"/>
      <c r="KHY45" s="392"/>
      <c r="KHZ45" s="392"/>
      <c r="KIA45" s="392"/>
      <c r="KIB45" s="392"/>
      <c r="KIC45" s="392"/>
      <c r="KID45" s="392"/>
      <c r="KIE45" s="392"/>
      <c r="KIF45" s="392"/>
      <c r="KIG45" s="392"/>
      <c r="KIH45" s="392"/>
      <c r="KII45" s="392"/>
      <c r="KIJ45" s="392"/>
      <c r="KIK45" s="392"/>
      <c r="KIL45" s="392"/>
      <c r="KIM45" s="392"/>
      <c r="KIN45" s="392"/>
      <c r="KIO45" s="392"/>
      <c r="KIP45" s="392"/>
      <c r="KIQ45" s="392"/>
      <c r="KIR45" s="392"/>
      <c r="KIS45" s="392"/>
      <c r="KIT45" s="392"/>
      <c r="KIU45" s="392"/>
      <c r="KIV45" s="392"/>
      <c r="KIW45" s="392"/>
      <c r="KIX45" s="392"/>
      <c r="KIY45" s="392"/>
      <c r="KIZ45" s="392"/>
      <c r="KJA45" s="392"/>
      <c r="KJB45" s="392"/>
      <c r="KJC45" s="392"/>
      <c r="KJD45" s="392"/>
      <c r="KJE45" s="392"/>
      <c r="KJF45" s="392"/>
      <c r="KJG45" s="392"/>
      <c r="KJH45" s="392"/>
      <c r="KJI45" s="392"/>
      <c r="KJJ45" s="392"/>
      <c r="KJK45" s="392"/>
      <c r="KJL45" s="392"/>
      <c r="KJM45" s="392"/>
      <c r="KJN45" s="392"/>
      <c r="KJO45" s="392"/>
      <c r="KJP45" s="392"/>
      <c r="KJQ45" s="392"/>
      <c r="KJR45" s="392"/>
      <c r="KJS45" s="392"/>
      <c r="KJT45" s="392"/>
      <c r="KJU45" s="392"/>
      <c r="KJV45" s="392"/>
      <c r="KJW45" s="392"/>
      <c r="KJX45" s="392"/>
      <c r="KJY45" s="392"/>
      <c r="KJZ45" s="392"/>
      <c r="KKA45" s="392"/>
      <c r="KKB45" s="392"/>
      <c r="KKC45" s="392"/>
      <c r="KKD45" s="392"/>
      <c r="KKE45" s="392"/>
      <c r="KKF45" s="392"/>
      <c r="KKG45" s="392"/>
      <c r="KKH45" s="392"/>
      <c r="KKI45" s="392"/>
      <c r="KKJ45" s="392"/>
      <c r="KKK45" s="392"/>
      <c r="KKL45" s="392"/>
      <c r="KKM45" s="392"/>
      <c r="KKN45" s="392"/>
      <c r="KKO45" s="392"/>
      <c r="KKP45" s="392"/>
      <c r="KKQ45" s="392"/>
      <c r="KKR45" s="392"/>
      <c r="KKS45" s="392"/>
      <c r="KKT45" s="392"/>
      <c r="KKU45" s="392"/>
      <c r="KKV45" s="392"/>
      <c r="KKW45" s="392"/>
      <c r="KKX45" s="392"/>
      <c r="KKY45" s="392"/>
      <c r="KKZ45" s="392"/>
      <c r="KLA45" s="392"/>
      <c r="KLB45" s="392"/>
      <c r="KLC45" s="392"/>
      <c r="KLD45" s="392"/>
      <c r="KLE45" s="392"/>
      <c r="KLF45" s="392"/>
      <c r="KLG45" s="392"/>
      <c r="KLH45" s="392"/>
      <c r="KLI45" s="392"/>
      <c r="KLJ45" s="392"/>
      <c r="KLK45" s="392"/>
      <c r="KLL45" s="392"/>
      <c r="KLM45" s="392"/>
      <c r="KLN45" s="392"/>
      <c r="KLO45" s="392"/>
      <c r="KLP45" s="392"/>
      <c r="KLQ45" s="392"/>
      <c r="KLR45" s="392"/>
      <c r="KLS45" s="392"/>
      <c r="KLT45" s="392"/>
      <c r="KLU45" s="392"/>
      <c r="KLV45" s="392"/>
      <c r="KLW45" s="392"/>
      <c r="KLX45" s="392"/>
      <c r="KLY45" s="392"/>
      <c r="KLZ45" s="392"/>
      <c r="KMA45" s="392"/>
      <c r="KMB45" s="392"/>
      <c r="KMC45" s="392"/>
      <c r="KMD45" s="392"/>
      <c r="KME45" s="392"/>
      <c r="KMF45" s="392"/>
      <c r="KMG45" s="392"/>
      <c r="KMH45" s="392"/>
      <c r="KMI45" s="392"/>
      <c r="KMJ45" s="392"/>
      <c r="KMK45" s="392"/>
      <c r="KML45" s="392"/>
      <c r="KMM45" s="392"/>
      <c r="KMN45" s="392"/>
      <c r="KMO45" s="392"/>
      <c r="KMP45" s="392"/>
      <c r="KMQ45" s="392"/>
      <c r="KMR45" s="392"/>
      <c r="KMS45" s="392"/>
      <c r="KMT45" s="392"/>
      <c r="KMU45" s="392"/>
      <c r="KMV45" s="392"/>
      <c r="KMW45" s="392"/>
      <c r="KMX45" s="392"/>
      <c r="KMY45" s="392"/>
      <c r="KMZ45" s="392"/>
      <c r="KNA45" s="392"/>
      <c r="KNB45" s="392"/>
      <c r="KNC45" s="392"/>
      <c r="KND45" s="392"/>
      <c r="KNE45" s="392"/>
      <c r="KNF45" s="392"/>
      <c r="KNG45" s="392"/>
      <c r="KNH45" s="392"/>
      <c r="KNI45" s="392"/>
      <c r="KNJ45" s="392"/>
      <c r="KNK45" s="392"/>
      <c r="KNL45" s="392"/>
      <c r="KNM45" s="392"/>
      <c r="KNN45" s="392"/>
      <c r="KNO45" s="392"/>
      <c r="KNP45" s="392"/>
      <c r="KNQ45" s="392"/>
      <c r="KNR45" s="392"/>
      <c r="KNS45" s="392"/>
      <c r="KNT45" s="392"/>
      <c r="KNU45" s="392"/>
      <c r="KNV45" s="392"/>
      <c r="KNW45" s="392"/>
      <c r="KNX45" s="392"/>
      <c r="KNY45" s="392"/>
      <c r="KNZ45" s="392"/>
      <c r="KOA45" s="392"/>
      <c r="KOB45" s="392"/>
      <c r="KOC45" s="392"/>
      <c r="KOD45" s="392"/>
      <c r="KOE45" s="392"/>
      <c r="KOF45" s="392"/>
      <c r="KOG45" s="392"/>
      <c r="KOH45" s="392"/>
      <c r="KOI45" s="392"/>
      <c r="KOJ45" s="392"/>
      <c r="KOK45" s="392"/>
      <c r="KOL45" s="392"/>
      <c r="KOM45" s="392"/>
      <c r="KON45" s="392"/>
      <c r="KOO45" s="392"/>
      <c r="KOP45" s="392"/>
      <c r="KOQ45" s="392"/>
      <c r="KOR45" s="392"/>
      <c r="KOS45" s="392"/>
      <c r="KOT45" s="392"/>
      <c r="KOU45" s="392"/>
      <c r="KOV45" s="392"/>
      <c r="KOW45" s="392"/>
      <c r="KOX45" s="392"/>
      <c r="KOY45" s="392"/>
      <c r="KOZ45" s="392"/>
      <c r="KPA45" s="392"/>
      <c r="KPB45" s="392"/>
      <c r="KPC45" s="392"/>
      <c r="KPD45" s="392"/>
      <c r="KPE45" s="392"/>
      <c r="KPF45" s="392"/>
      <c r="KPG45" s="392"/>
      <c r="KPH45" s="392"/>
      <c r="KPI45" s="392"/>
      <c r="KPJ45" s="392"/>
      <c r="KPK45" s="392"/>
      <c r="KPL45" s="392"/>
      <c r="KPM45" s="392"/>
      <c r="KPN45" s="392"/>
      <c r="KPO45" s="392"/>
      <c r="KPP45" s="392"/>
      <c r="KPQ45" s="392"/>
      <c r="KPR45" s="392"/>
      <c r="KPS45" s="392"/>
      <c r="KPT45" s="392"/>
      <c r="KPU45" s="392"/>
      <c r="KPV45" s="392"/>
      <c r="KPW45" s="392"/>
      <c r="KPX45" s="392"/>
      <c r="KPY45" s="392"/>
      <c r="KPZ45" s="392"/>
      <c r="KQA45" s="392"/>
      <c r="KQB45" s="392"/>
      <c r="KQC45" s="392"/>
      <c r="KQD45" s="392"/>
      <c r="KQE45" s="392"/>
      <c r="KQF45" s="392"/>
      <c r="KQG45" s="392"/>
      <c r="KQH45" s="392"/>
      <c r="KQI45" s="392"/>
      <c r="KQJ45" s="392"/>
      <c r="KQK45" s="392"/>
      <c r="KQL45" s="392"/>
      <c r="KQM45" s="392"/>
      <c r="KQN45" s="392"/>
      <c r="KQO45" s="392"/>
      <c r="KQP45" s="392"/>
      <c r="KQQ45" s="392"/>
      <c r="KQR45" s="392"/>
      <c r="KQS45" s="392"/>
      <c r="KQT45" s="392"/>
      <c r="KQU45" s="392"/>
      <c r="KQV45" s="392"/>
      <c r="KQW45" s="392"/>
      <c r="KQX45" s="392"/>
      <c r="KQY45" s="392"/>
      <c r="KQZ45" s="392"/>
      <c r="KRA45" s="392"/>
      <c r="KRB45" s="392"/>
      <c r="KRC45" s="392"/>
      <c r="KRD45" s="392"/>
      <c r="KRE45" s="392"/>
      <c r="KRF45" s="392"/>
      <c r="KRG45" s="392"/>
      <c r="KRH45" s="392"/>
      <c r="KRI45" s="392"/>
      <c r="KRJ45" s="392"/>
      <c r="KRK45" s="392"/>
      <c r="KRL45" s="392"/>
      <c r="KRM45" s="392"/>
      <c r="KRN45" s="392"/>
      <c r="KRO45" s="392"/>
      <c r="KRP45" s="392"/>
      <c r="KRQ45" s="392"/>
      <c r="KRR45" s="392"/>
      <c r="KRS45" s="392"/>
      <c r="KRT45" s="392"/>
      <c r="KRU45" s="392"/>
      <c r="KRV45" s="392"/>
      <c r="KRW45" s="392"/>
      <c r="KRX45" s="392"/>
      <c r="KRY45" s="392"/>
      <c r="KRZ45" s="392"/>
      <c r="KSA45" s="392"/>
      <c r="KSB45" s="392"/>
      <c r="KSC45" s="392"/>
      <c r="KSD45" s="392"/>
      <c r="KSE45" s="392"/>
      <c r="KSF45" s="392"/>
      <c r="KSG45" s="392"/>
      <c r="KSH45" s="392"/>
      <c r="KSI45" s="392"/>
      <c r="KSJ45" s="392"/>
      <c r="KSK45" s="392"/>
      <c r="KSL45" s="392"/>
      <c r="KSM45" s="392"/>
      <c r="KSN45" s="392"/>
      <c r="KSO45" s="392"/>
      <c r="KSP45" s="392"/>
      <c r="KSQ45" s="392"/>
      <c r="KSR45" s="392"/>
      <c r="KSS45" s="392"/>
      <c r="KST45" s="392"/>
      <c r="KSU45" s="392"/>
      <c r="KSV45" s="392"/>
      <c r="KSW45" s="392"/>
      <c r="KSX45" s="392"/>
      <c r="KSY45" s="392"/>
      <c r="KSZ45" s="392"/>
      <c r="KTA45" s="392"/>
      <c r="KTB45" s="392"/>
      <c r="KTC45" s="392"/>
      <c r="KTD45" s="392"/>
      <c r="KTE45" s="392"/>
      <c r="KTF45" s="392"/>
      <c r="KTG45" s="392"/>
      <c r="KTH45" s="392"/>
      <c r="KTI45" s="392"/>
      <c r="KTJ45" s="392"/>
      <c r="KTK45" s="392"/>
      <c r="KTL45" s="392"/>
      <c r="KTM45" s="392"/>
      <c r="KTN45" s="392"/>
      <c r="KTO45" s="392"/>
      <c r="KTP45" s="392"/>
      <c r="KTQ45" s="392"/>
      <c r="KTR45" s="392"/>
      <c r="KTS45" s="392"/>
      <c r="KTT45" s="392"/>
      <c r="KTU45" s="392"/>
      <c r="KTV45" s="392"/>
      <c r="KTW45" s="392"/>
      <c r="KTX45" s="392"/>
      <c r="KTY45" s="392"/>
      <c r="KTZ45" s="392"/>
      <c r="KUA45" s="392"/>
      <c r="KUB45" s="392"/>
      <c r="KUC45" s="392"/>
      <c r="KUD45" s="392"/>
      <c r="KUE45" s="392"/>
      <c r="KUF45" s="392"/>
      <c r="KUG45" s="392"/>
      <c r="KUH45" s="392"/>
      <c r="KUI45" s="392"/>
      <c r="KUJ45" s="392"/>
      <c r="KUK45" s="392"/>
      <c r="KUL45" s="392"/>
      <c r="KUM45" s="392"/>
      <c r="KUN45" s="392"/>
      <c r="KUO45" s="392"/>
      <c r="KUP45" s="392"/>
      <c r="KUQ45" s="392"/>
      <c r="KUR45" s="392"/>
      <c r="KUS45" s="392"/>
      <c r="KUT45" s="392"/>
      <c r="KUU45" s="392"/>
      <c r="KUV45" s="392"/>
      <c r="KUW45" s="392"/>
      <c r="KUX45" s="392"/>
      <c r="KUY45" s="392"/>
      <c r="KUZ45" s="392"/>
      <c r="KVA45" s="392"/>
      <c r="KVB45" s="392"/>
      <c r="KVC45" s="392"/>
      <c r="KVD45" s="392"/>
      <c r="KVE45" s="392"/>
      <c r="KVF45" s="392"/>
      <c r="KVG45" s="392"/>
      <c r="KVH45" s="392"/>
      <c r="KVI45" s="392"/>
      <c r="KVJ45" s="392"/>
      <c r="KVK45" s="392"/>
      <c r="KVL45" s="392"/>
      <c r="KVM45" s="392"/>
      <c r="KVN45" s="392"/>
      <c r="KVO45" s="392"/>
      <c r="KVP45" s="392"/>
      <c r="KVQ45" s="392"/>
      <c r="KVR45" s="392"/>
      <c r="KVS45" s="392"/>
      <c r="KVT45" s="392"/>
      <c r="KVU45" s="392"/>
      <c r="KVV45" s="392"/>
      <c r="KVW45" s="392"/>
      <c r="KVX45" s="392"/>
      <c r="KVY45" s="392"/>
      <c r="KVZ45" s="392"/>
      <c r="KWA45" s="392"/>
      <c r="KWB45" s="392"/>
      <c r="KWC45" s="392"/>
      <c r="KWD45" s="392"/>
      <c r="KWE45" s="392"/>
      <c r="KWF45" s="392"/>
      <c r="KWG45" s="392"/>
      <c r="KWH45" s="392"/>
      <c r="KWI45" s="392"/>
      <c r="KWJ45" s="392"/>
      <c r="KWK45" s="392"/>
      <c r="KWL45" s="392"/>
      <c r="KWM45" s="392"/>
      <c r="KWN45" s="392"/>
      <c r="KWO45" s="392"/>
      <c r="KWP45" s="392"/>
      <c r="KWQ45" s="392"/>
      <c r="KWR45" s="392"/>
      <c r="KWS45" s="392"/>
      <c r="KWT45" s="392"/>
      <c r="KWU45" s="392"/>
      <c r="KWV45" s="392"/>
      <c r="KWW45" s="392"/>
      <c r="KWX45" s="392"/>
      <c r="KWY45" s="392"/>
      <c r="KWZ45" s="392"/>
      <c r="KXA45" s="392"/>
      <c r="KXB45" s="392"/>
      <c r="KXC45" s="392"/>
      <c r="KXD45" s="392"/>
      <c r="KXE45" s="392"/>
      <c r="KXF45" s="392"/>
      <c r="KXG45" s="392"/>
      <c r="KXH45" s="392"/>
      <c r="KXI45" s="392"/>
      <c r="KXJ45" s="392"/>
      <c r="KXK45" s="392"/>
      <c r="KXL45" s="392"/>
      <c r="KXM45" s="392"/>
      <c r="KXN45" s="392"/>
      <c r="KXO45" s="392"/>
      <c r="KXP45" s="392"/>
      <c r="KXQ45" s="392"/>
      <c r="KXR45" s="392"/>
      <c r="KXS45" s="392"/>
      <c r="KXT45" s="392"/>
      <c r="KXU45" s="392"/>
      <c r="KXV45" s="392"/>
      <c r="KXW45" s="392"/>
      <c r="KXX45" s="392"/>
      <c r="KXY45" s="392"/>
      <c r="KXZ45" s="392"/>
      <c r="KYA45" s="392"/>
      <c r="KYB45" s="392"/>
      <c r="KYC45" s="392"/>
      <c r="KYD45" s="392"/>
      <c r="KYE45" s="392"/>
      <c r="KYF45" s="392"/>
      <c r="KYG45" s="392"/>
      <c r="KYH45" s="392"/>
      <c r="KYI45" s="392"/>
      <c r="KYJ45" s="392"/>
      <c r="KYK45" s="392"/>
      <c r="KYL45" s="392"/>
      <c r="KYM45" s="392"/>
      <c r="KYN45" s="392"/>
      <c r="KYO45" s="392"/>
      <c r="KYP45" s="392"/>
      <c r="KYQ45" s="392"/>
      <c r="KYR45" s="392"/>
      <c r="KYS45" s="392"/>
      <c r="KYT45" s="392"/>
      <c r="KYU45" s="392"/>
      <c r="KYV45" s="392"/>
      <c r="KYW45" s="392"/>
      <c r="KYX45" s="392"/>
      <c r="KYY45" s="392"/>
      <c r="KYZ45" s="392"/>
      <c r="KZA45" s="392"/>
      <c r="KZB45" s="392"/>
      <c r="KZC45" s="392"/>
      <c r="KZD45" s="392"/>
      <c r="KZE45" s="392"/>
      <c r="KZF45" s="392"/>
      <c r="KZG45" s="392"/>
      <c r="KZH45" s="392"/>
      <c r="KZI45" s="392"/>
      <c r="KZJ45" s="392"/>
      <c r="KZK45" s="392"/>
      <c r="KZL45" s="392"/>
      <c r="KZM45" s="392"/>
      <c r="KZN45" s="392"/>
      <c r="KZO45" s="392"/>
      <c r="KZP45" s="392"/>
      <c r="KZQ45" s="392"/>
      <c r="KZR45" s="392"/>
      <c r="KZS45" s="392"/>
      <c r="KZT45" s="392"/>
      <c r="KZU45" s="392"/>
      <c r="KZV45" s="392"/>
      <c r="KZW45" s="392"/>
      <c r="KZX45" s="392"/>
      <c r="KZY45" s="392"/>
      <c r="KZZ45" s="392"/>
      <c r="LAA45" s="392"/>
      <c r="LAB45" s="392"/>
      <c r="LAC45" s="392"/>
      <c r="LAD45" s="392"/>
      <c r="LAE45" s="392"/>
      <c r="LAF45" s="392"/>
      <c r="LAG45" s="392"/>
      <c r="LAH45" s="392"/>
      <c r="LAI45" s="392"/>
      <c r="LAJ45" s="392"/>
      <c r="LAK45" s="392"/>
      <c r="LAL45" s="392"/>
      <c r="LAM45" s="392"/>
      <c r="LAN45" s="392"/>
      <c r="LAO45" s="392"/>
      <c r="LAP45" s="392"/>
      <c r="LAQ45" s="392"/>
      <c r="LAR45" s="392"/>
      <c r="LAS45" s="392"/>
      <c r="LAT45" s="392"/>
      <c r="LAU45" s="392"/>
      <c r="LAV45" s="392"/>
      <c r="LAW45" s="392"/>
      <c r="LAX45" s="392"/>
      <c r="LAY45" s="392"/>
      <c r="LAZ45" s="392"/>
      <c r="LBA45" s="392"/>
      <c r="LBB45" s="392"/>
      <c r="LBC45" s="392"/>
      <c r="LBD45" s="392"/>
      <c r="LBE45" s="392"/>
      <c r="LBF45" s="392"/>
      <c r="LBG45" s="392"/>
      <c r="LBH45" s="392"/>
      <c r="LBI45" s="392"/>
      <c r="LBJ45" s="392"/>
      <c r="LBK45" s="392"/>
      <c r="LBL45" s="392"/>
      <c r="LBM45" s="392"/>
      <c r="LBN45" s="392"/>
      <c r="LBO45" s="392"/>
      <c r="LBP45" s="392"/>
      <c r="LBQ45" s="392"/>
      <c r="LBR45" s="392"/>
      <c r="LBS45" s="392"/>
      <c r="LBT45" s="392"/>
      <c r="LBU45" s="392"/>
      <c r="LBV45" s="392"/>
      <c r="LBW45" s="392"/>
      <c r="LBX45" s="392"/>
      <c r="LBY45" s="392"/>
      <c r="LBZ45" s="392"/>
      <c r="LCA45" s="392"/>
      <c r="LCB45" s="392"/>
      <c r="LCC45" s="392"/>
      <c r="LCD45" s="392"/>
      <c r="LCE45" s="392"/>
      <c r="LCF45" s="392"/>
      <c r="LCG45" s="392"/>
      <c r="LCH45" s="392"/>
      <c r="LCI45" s="392"/>
      <c r="LCJ45" s="392"/>
      <c r="LCK45" s="392"/>
      <c r="LCL45" s="392"/>
      <c r="LCM45" s="392"/>
      <c r="LCN45" s="392"/>
      <c r="LCO45" s="392"/>
      <c r="LCP45" s="392"/>
      <c r="LCQ45" s="392"/>
      <c r="LCR45" s="392"/>
      <c r="LCS45" s="392"/>
      <c r="LCT45" s="392"/>
      <c r="LCU45" s="392"/>
      <c r="LCV45" s="392"/>
      <c r="LCW45" s="392"/>
      <c r="LCX45" s="392"/>
      <c r="LCY45" s="392"/>
      <c r="LCZ45" s="392"/>
      <c r="LDA45" s="392"/>
      <c r="LDB45" s="392"/>
      <c r="LDC45" s="392"/>
      <c r="LDD45" s="392"/>
      <c r="LDE45" s="392"/>
      <c r="LDF45" s="392"/>
      <c r="LDG45" s="392"/>
      <c r="LDH45" s="392"/>
      <c r="LDI45" s="392"/>
      <c r="LDJ45" s="392"/>
      <c r="LDK45" s="392"/>
      <c r="LDL45" s="392"/>
      <c r="LDM45" s="392"/>
      <c r="LDN45" s="392"/>
      <c r="LDO45" s="392"/>
      <c r="LDP45" s="392"/>
      <c r="LDQ45" s="392"/>
      <c r="LDR45" s="392"/>
      <c r="LDS45" s="392"/>
      <c r="LDT45" s="392"/>
      <c r="LDU45" s="392"/>
      <c r="LDV45" s="392"/>
      <c r="LDW45" s="392"/>
      <c r="LDX45" s="392"/>
      <c r="LDY45" s="392"/>
      <c r="LDZ45" s="392"/>
      <c r="LEA45" s="392"/>
      <c r="LEB45" s="392"/>
      <c r="LEC45" s="392"/>
      <c r="LED45" s="392"/>
      <c r="LEE45" s="392"/>
      <c r="LEF45" s="392"/>
      <c r="LEG45" s="392"/>
      <c r="LEH45" s="392"/>
      <c r="LEI45" s="392"/>
      <c r="LEJ45" s="392"/>
      <c r="LEK45" s="392"/>
      <c r="LEL45" s="392"/>
      <c r="LEM45" s="392"/>
      <c r="LEN45" s="392"/>
      <c r="LEO45" s="392"/>
      <c r="LEP45" s="392"/>
      <c r="LEQ45" s="392"/>
      <c r="LER45" s="392"/>
      <c r="LES45" s="392"/>
      <c r="LET45" s="392"/>
      <c r="LEU45" s="392"/>
      <c r="LEV45" s="392"/>
      <c r="LEW45" s="392"/>
      <c r="LEX45" s="392"/>
      <c r="LEY45" s="392"/>
      <c r="LEZ45" s="392"/>
      <c r="LFA45" s="392"/>
      <c r="LFB45" s="392"/>
      <c r="LFC45" s="392"/>
      <c r="LFD45" s="392"/>
      <c r="LFE45" s="392"/>
      <c r="LFF45" s="392"/>
      <c r="LFG45" s="392"/>
      <c r="LFH45" s="392"/>
      <c r="LFI45" s="392"/>
      <c r="LFJ45" s="392"/>
      <c r="LFK45" s="392"/>
      <c r="LFL45" s="392"/>
      <c r="LFM45" s="392"/>
      <c r="LFN45" s="392"/>
      <c r="LFO45" s="392"/>
      <c r="LFP45" s="392"/>
      <c r="LFQ45" s="392"/>
      <c r="LFR45" s="392"/>
      <c r="LFS45" s="392"/>
      <c r="LFT45" s="392"/>
      <c r="LFU45" s="392"/>
      <c r="LFV45" s="392"/>
      <c r="LFW45" s="392"/>
      <c r="LFX45" s="392"/>
      <c r="LFY45" s="392"/>
      <c r="LFZ45" s="392"/>
      <c r="LGA45" s="392"/>
      <c r="LGB45" s="392"/>
      <c r="LGC45" s="392"/>
      <c r="LGD45" s="392"/>
      <c r="LGE45" s="392"/>
      <c r="LGF45" s="392"/>
      <c r="LGG45" s="392"/>
      <c r="LGH45" s="392"/>
      <c r="LGI45" s="392"/>
      <c r="LGJ45" s="392"/>
      <c r="LGK45" s="392"/>
      <c r="LGL45" s="392"/>
      <c r="LGM45" s="392"/>
      <c r="LGN45" s="392"/>
      <c r="LGO45" s="392"/>
      <c r="LGP45" s="392"/>
      <c r="LGQ45" s="392"/>
      <c r="LGR45" s="392"/>
      <c r="LGS45" s="392"/>
      <c r="LGT45" s="392"/>
      <c r="LGU45" s="392"/>
      <c r="LGV45" s="392"/>
      <c r="LGW45" s="392"/>
      <c r="LGX45" s="392"/>
      <c r="LGY45" s="392"/>
      <c r="LGZ45" s="392"/>
      <c r="LHA45" s="392"/>
      <c r="LHB45" s="392"/>
      <c r="LHC45" s="392"/>
      <c r="LHD45" s="392"/>
      <c r="LHE45" s="392"/>
      <c r="LHF45" s="392"/>
      <c r="LHG45" s="392"/>
      <c r="LHH45" s="392"/>
      <c r="LHI45" s="392"/>
      <c r="LHJ45" s="392"/>
      <c r="LHK45" s="392"/>
      <c r="LHL45" s="392"/>
      <c r="LHM45" s="392"/>
      <c r="LHN45" s="392"/>
      <c r="LHO45" s="392"/>
      <c r="LHP45" s="392"/>
      <c r="LHQ45" s="392"/>
      <c r="LHR45" s="392"/>
      <c r="LHS45" s="392"/>
      <c r="LHT45" s="392"/>
      <c r="LHU45" s="392"/>
      <c r="LHV45" s="392"/>
      <c r="LHW45" s="392"/>
      <c r="LHX45" s="392"/>
      <c r="LHY45" s="392"/>
      <c r="LHZ45" s="392"/>
      <c r="LIA45" s="392"/>
      <c r="LIB45" s="392"/>
      <c r="LIC45" s="392"/>
      <c r="LID45" s="392"/>
      <c r="LIE45" s="392"/>
      <c r="LIF45" s="392"/>
      <c r="LIG45" s="392"/>
      <c r="LIH45" s="392"/>
      <c r="LII45" s="392"/>
      <c r="LIJ45" s="392"/>
      <c r="LIK45" s="392"/>
      <c r="LIL45" s="392"/>
      <c r="LIM45" s="392"/>
      <c r="LIN45" s="392"/>
      <c r="LIO45" s="392"/>
      <c r="LIP45" s="392"/>
      <c r="LIQ45" s="392"/>
      <c r="LIR45" s="392"/>
      <c r="LIS45" s="392"/>
      <c r="LIT45" s="392"/>
      <c r="LIU45" s="392"/>
      <c r="LIV45" s="392"/>
      <c r="LIW45" s="392"/>
      <c r="LIX45" s="392"/>
      <c r="LIY45" s="392"/>
      <c r="LIZ45" s="392"/>
      <c r="LJA45" s="392"/>
      <c r="LJB45" s="392"/>
      <c r="LJC45" s="392"/>
      <c r="LJD45" s="392"/>
      <c r="LJE45" s="392"/>
      <c r="LJF45" s="392"/>
      <c r="LJG45" s="392"/>
      <c r="LJH45" s="392"/>
      <c r="LJI45" s="392"/>
      <c r="LJJ45" s="392"/>
      <c r="LJK45" s="392"/>
      <c r="LJL45" s="392"/>
      <c r="LJM45" s="392"/>
      <c r="LJN45" s="392"/>
      <c r="LJO45" s="392"/>
      <c r="LJP45" s="392"/>
      <c r="LJQ45" s="392"/>
      <c r="LJR45" s="392"/>
      <c r="LJS45" s="392"/>
      <c r="LJT45" s="392"/>
      <c r="LJU45" s="392"/>
      <c r="LJV45" s="392"/>
      <c r="LJW45" s="392"/>
      <c r="LJX45" s="392"/>
      <c r="LJY45" s="392"/>
      <c r="LJZ45" s="392"/>
      <c r="LKA45" s="392"/>
      <c r="LKB45" s="392"/>
      <c r="LKC45" s="392"/>
      <c r="LKD45" s="392"/>
      <c r="LKE45" s="392"/>
      <c r="LKF45" s="392"/>
      <c r="LKG45" s="392"/>
      <c r="LKH45" s="392"/>
      <c r="LKI45" s="392"/>
      <c r="LKJ45" s="392"/>
      <c r="LKK45" s="392"/>
      <c r="LKL45" s="392"/>
      <c r="LKM45" s="392"/>
      <c r="LKN45" s="392"/>
      <c r="LKO45" s="392"/>
      <c r="LKP45" s="392"/>
      <c r="LKQ45" s="392"/>
      <c r="LKR45" s="392"/>
      <c r="LKS45" s="392"/>
      <c r="LKT45" s="392"/>
      <c r="LKU45" s="392"/>
      <c r="LKV45" s="392"/>
      <c r="LKW45" s="392"/>
      <c r="LKX45" s="392"/>
      <c r="LKY45" s="392"/>
      <c r="LKZ45" s="392"/>
      <c r="LLA45" s="392"/>
      <c r="LLB45" s="392"/>
      <c r="LLC45" s="392"/>
      <c r="LLD45" s="392"/>
      <c r="LLE45" s="392"/>
      <c r="LLF45" s="392"/>
      <c r="LLG45" s="392"/>
      <c r="LLH45" s="392"/>
      <c r="LLI45" s="392"/>
      <c r="LLJ45" s="392"/>
      <c r="LLK45" s="392"/>
      <c r="LLL45" s="392"/>
      <c r="LLM45" s="392"/>
      <c r="LLN45" s="392"/>
      <c r="LLO45" s="392"/>
      <c r="LLP45" s="392"/>
      <c r="LLQ45" s="392"/>
      <c r="LLR45" s="392"/>
      <c r="LLS45" s="392"/>
      <c r="LLT45" s="392"/>
      <c r="LLU45" s="392"/>
      <c r="LLV45" s="392"/>
      <c r="LLW45" s="392"/>
      <c r="LLX45" s="392"/>
      <c r="LLY45" s="392"/>
      <c r="LLZ45" s="392"/>
      <c r="LMA45" s="392"/>
      <c r="LMB45" s="392"/>
      <c r="LMC45" s="392"/>
      <c r="LMD45" s="392"/>
      <c r="LME45" s="392"/>
      <c r="LMF45" s="392"/>
      <c r="LMG45" s="392"/>
      <c r="LMH45" s="392"/>
      <c r="LMI45" s="392"/>
      <c r="LMJ45" s="392"/>
      <c r="LMK45" s="392"/>
      <c r="LML45" s="392"/>
      <c r="LMM45" s="392"/>
      <c r="LMN45" s="392"/>
      <c r="LMO45" s="392"/>
      <c r="LMP45" s="392"/>
      <c r="LMQ45" s="392"/>
      <c r="LMR45" s="392"/>
      <c r="LMS45" s="392"/>
      <c r="LMT45" s="392"/>
      <c r="LMU45" s="392"/>
      <c r="LMV45" s="392"/>
      <c r="LMW45" s="392"/>
      <c r="LMX45" s="392"/>
      <c r="LMY45" s="392"/>
      <c r="LMZ45" s="392"/>
      <c r="LNA45" s="392"/>
      <c r="LNB45" s="392"/>
      <c r="LNC45" s="392"/>
      <c r="LND45" s="392"/>
      <c r="LNE45" s="392"/>
      <c r="LNF45" s="392"/>
      <c r="LNG45" s="392"/>
      <c r="LNH45" s="392"/>
      <c r="LNI45" s="392"/>
      <c r="LNJ45" s="392"/>
      <c r="LNK45" s="392"/>
      <c r="LNL45" s="392"/>
      <c r="LNM45" s="392"/>
      <c r="LNN45" s="392"/>
      <c r="LNO45" s="392"/>
      <c r="LNP45" s="392"/>
      <c r="LNQ45" s="392"/>
      <c r="LNR45" s="392"/>
      <c r="LNS45" s="392"/>
      <c r="LNT45" s="392"/>
      <c r="LNU45" s="392"/>
      <c r="LNV45" s="392"/>
      <c r="LNW45" s="392"/>
      <c r="LNX45" s="392"/>
      <c r="LNY45" s="392"/>
      <c r="LNZ45" s="392"/>
      <c r="LOA45" s="392"/>
      <c r="LOB45" s="392"/>
      <c r="LOC45" s="392"/>
      <c r="LOD45" s="392"/>
      <c r="LOE45" s="392"/>
      <c r="LOF45" s="392"/>
      <c r="LOG45" s="392"/>
      <c r="LOH45" s="392"/>
      <c r="LOI45" s="392"/>
      <c r="LOJ45" s="392"/>
      <c r="LOK45" s="392"/>
      <c r="LOL45" s="392"/>
      <c r="LOM45" s="392"/>
      <c r="LON45" s="392"/>
      <c r="LOO45" s="392"/>
      <c r="LOP45" s="392"/>
      <c r="LOQ45" s="392"/>
      <c r="LOR45" s="392"/>
      <c r="LOS45" s="392"/>
      <c r="LOT45" s="392"/>
      <c r="LOU45" s="392"/>
      <c r="LOV45" s="392"/>
      <c r="LOW45" s="392"/>
      <c r="LOX45" s="392"/>
      <c r="LOY45" s="392"/>
      <c r="LOZ45" s="392"/>
      <c r="LPA45" s="392"/>
      <c r="LPB45" s="392"/>
      <c r="LPC45" s="392"/>
      <c r="LPD45" s="392"/>
      <c r="LPE45" s="392"/>
      <c r="LPF45" s="392"/>
      <c r="LPG45" s="392"/>
      <c r="LPH45" s="392"/>
      <c r="LPI45" s="392"/>
      <c r="LPJ45" s="392"/>
      <c r="LPK45" s="392"/>
      <c r="LPL45" s="392"/>
      <c r="LPM45" s="392"/>
      <c r="LPN45" s="392"/>
      <c r="LPO45" s="392"/>
      <c r="LPP45" s="392"/>
      <c r="LPQ45" s="392"/>
      <c r="LPR45" s="392"/>
      <c r="LPS45" s="392"/>
      <c r="LPT45" s="392"/>
      <c r="LPU45" s="392"/>
      <c r="LPV45" s="392"/>
      <c r="LPW45" s="392"/>
      <c r="LPX45" s="392"/>
      <c r="LPY45" s="392"/>
      <c r="LPZ45" s="392"/>
      <c r="LQA45" s="392"/>
      <c r="LQB45" s="392"/>
      <c r="LQC45" s="392"/>
      <c r="LQD45" s="392"/>
      <c r="LQE45" s="392"/>
      <c r="LQF45" s="392"/>
      <c r="LQG45" s="392"/>
      <c r="LQH45" s="392"/>
      <c r="LQI45" s="392"/>
      <c r="LQJ45" s="392"/>
      <c r="LQK45" s="392"/>
      <c r="LQL45" s="392"/>
      <c r="LQM45" s="392"/>
      <c r="LQN45" s="392"/>
      <c r="LQO45" s="392"/>
      <c r="LQP45" s="392"/>
      <c r="LQQ45" s="392"/>
      <c r="LQR45" s="392"/>
      <c r="LQS45" s="392"/>
      <c r="LQT45" s="392"/>
      <c r="LQU45" s="392"/>
      <c r="LQV45" s="392"/>
      <c r="LQW45" s="392"/>
      <c r="LQX45" s="392"/>
      <c r="LQY45" s="392"/>
      <c r="LQZ45" s="392"/>
      <c r="LRA45" s="392"/>
      <c r="LRB45" s="392"/>
      <c r="LRC45" s="392"/>
      <c r="LRD45" s="392"/>
      <c r="LRE45" s="392"/>
      <c r="LRF45" s="392"/>
      <c r="LRG45" s="392"/>
      <c r="LRH45" s="392"/>
      <c r="LRI45" s="392"/>
      <c r="LRJ45" s="392"/>
      <c r="LRK45" s="392"/>
      <c r="LRL45" s="392"/>
      <c r="LRM45" s="392"/>
      <c r="LRN45" s="392"/>
      <c r="LRO45" s="392"/>
      <c r="LRP45" s="392"/>
      <c r="LRQ45" s="392"/>
      <c r="LRR45" s="392"/>
      <c r="LRS45" s="392"/>
      <c r="LRT45" s="392"/>
      <c r="LRU45" s="392"/>
      <c r="LRV45" s="392"/>
      <c r="LRW45" s="392"/>
      <c r="LRX45" s="392"/>
      <c r="LRY45" s="392"/>
      <c r="LRZ45" s="392"/>
      <c r="LSA45" s="392"/>
      <c r="LSB45" s="392"/>
      <c r="LSC45" s="392"/>
      <c r="LSD45" s="392"/>
      <c r="LSE45" s="392"/>
      <c r="LSF45" s="392"/>
      <c r="LSG45" s="392"/>
      <c r="LSH45" s="392"/>
      <c r="LSI45" s="392"/>
      <c r="LSJ45" s="392"/>
      <c r="LSK45" s="392"/>
      <c r="LSL45" s="392"/>
      <c r="LSM45" s="392"/>
      <c r="LSN45" s="392"/>
      <c r="LSO45" s="392"/>
      <c r="LSP45" s="392"/>
      <c r="LSQ45" s="392"/>
      <c r="LSR45" s="392"/>
      <c r="LSS45" s="392"/>
      <c r="LST45" s="392"/>
      <c r="LSU45" s="392"/>
      <c r="LSV45" s="392"/>
      <c r="LSW45" s="392"/>
      <c r="LSX45" s="392"/>
      <c r="LSY45" s="392"/>
      <c r="LSZ45" s="392"/>
      <c r="LTA45" s="392"/>
      <c r="LTB45" s="392"/>
      <c r="LTC45" s="392"/>
      <c r="LTD45" s="392"/>
      <c r="LTE45" s="392"/>
      <c r="LTF45" s="392"/>
      <c r="LTG45" s="392"/>
      <c r="LTH45" s="392"/>
      <c r="LTI45" s="392"/>
      <c r="LTJ45" s="392"/>
      <c r="LTK45" s="392"/>
      <c r="LTL45" s="392"/>
      <c r="LTM45" s="392"/>
      <c r="LTN45" s="392"/>
      <c r="LTO45" s="392"/>
      <c r="LTP45" s="392"/>
      <c r="LTQ45" s="392"/>
      <c r="LTR45" s="392"/>
      <c r="LTS45" s="392"/>
      <c r="LTT45" s="392"/>
      <c r="LTU45" s="392"/>
      <c r="LTV45" s="392"/>
      <c r="LTW45" s="392"/>
      <c r="LTX45" s="392"/>
      <c r="LTY45" s="392"/>
      <c r="LTZ45" s="392"/>
      <c r="LUA45" s="392"/>
      <c r="LUB45" s="392"/>
      <c r="LUC45" s="392"/>
      <c r="LUD45" s="392"/>
      <c r="LUE45" s="392"/>
      <c r="LUF45" s="392"/>
      <c r="LUG45" s="392"/>
      <c r="LUH45" s="392"/>
      <c r="LUI45" s="392"/>
      <c r="LUJ45" s="392"/>
      <c r="LUK45" s="392"/>
      <c r="LUL45" s="392"/>
      <c r="LUM45" s="392"/>
      <c r="LUN45" s="392"/>
      <c r="LUO45" s="392"/>
      <c r="LUP45" s="392"/>
      <c r="LUQ45" s="392"/>
      <c r="LUR45" s="392"/>
      <c r="LUS45" s="392"/>
      <c r="LUT45" s="392"/>
      <c r="LUU45" s="392"/>
      <c r="LUV45" s="392"/>
      <c r="LUW45" s="392"/>
      <c r="LUX45" s="392"/>
      <c r="LUY45" s="392"/>
      <c r="LUZ45" s="392"/>
      <c r="LVA45" s="392"/>
      <c r="LVB45" s="392"/>
      <c r="LVC45" s="392"/>
      <c r="LVD45" s="392"/>
      <c r="LVE45" s="392"/>
      <c r="LVF45" s="392"/>
      <c r="LVG45" s="392"/>
      <c r="LVH45" s="392"/>
      <c r="LVI45" s="392"/>
      <c r="LVJ45" s="392"/>
      <c r="LVK45" s="392"/>
      <c r="LVL45" s="392"/>
      <c r="LVM45" s="392"/>
      <c r="LVN45" s="392"/>
      <c r="LVO45" s="392"/>
      <c r="LVP45" s="392"/>
      <c r="LVQ45" s="392"/>
      <c r="LVR45" s="392"/>
      <c r="LVS45" s="392"/>
      <c r="LVT45" s="392"/>
      <c r="LVU45" s="392"/>
      <c r="LVV45" s="392"/>
      <c r="LVW45" s="392"/>
      <c r="LVX45" s="392"/>
      <c r="LVY45" s="392"/>
      <c r="LVZ45" s="392"/>
      <c r="LWA45" s="392"/>
      <c r="LWB45" s="392"/>
      <c r="LWC45" s="392"/>
      <c r="LWD45" s="392"/>
      <c r="LWE45" s="392"/>
      <c r="LWF45" s="392"/>
      <c r="LWG45" s="392"/>
      <c r="LWH45" s="392"/>
      <c r="LWI45" s="392"/>
      <c r="LWJ45" s="392"/>
      <c r="LWK45" s="392"/>
      <c r="LWL45" s="392"/>
      <c r="LWM45" s="392"/>
      <c r="LWN45" s="392"/>
      <c r="LWO45" s="392"/>
      <c r="LWP45" s="392"/>
      <c r="LWQ45" s="392"/>
      <c r="LWR45" s="392"/>
      <c r="LWS45" s="392"/>
      <c r="LWT45" s="392"/>
      <c r="LWU45" s="392"/>
      <c r="LWV45" s="392"/>
      <c r="LWW45" s="392"/>
      <c r="LWX45" s="392"/>
      <c r="LWY45" s="392"/>
      <c r="LWZ45" s="392"/>
      <c r="LXA45" s="392"/>
      <c r="LXB45" s="392"/>
      <c r="LXC45" s="392"/>
      <c r="LXD45" s="392"/>
      <c r="LXE45" s="392"/>
      <c r="LXF45" s="392"/>
      <c r="LXG45" s="392"/>
      <c r="LXH45" s="392"/>
      <c r="LXI45" s="392"/>
      <c r="LXJ45" s="392"/>
      <c r="LXK45" s="392"/>
      <c r="LXL45" s="392"/>
      <c r="LXM45" s="392"/>
      <c r="LXN45" s="392"/>
      <c r="LXO45" s="392"/>
      <c r="LXP45" s="392"/>
      <c r="LXQ45" s="392"/>
      <c r="LXR45" s="392"/>
      <c r="LXS45" s="392"/>
      <c r="LXT45" s="392"/>
      <c r="LXU45" s="392"/>
      <c r="LXV45" s="392"/>
      <c r="LXW45" s="392"/>
      <c r="LXX45" s="392"/>
      <c r="LXY45" s="392"/>
      <c r="LXZ45" s="392"/>
      <c r="LYA45" s="392"/>
      <c r="LYB45" s="392"/>
      <c r="LYC45" s="392"/>
      <c r="LYD45" s="392"/>
      <c r="LYE45" s="392"/>
      <c r="LYF45" s="392"/>
      <c r="LYG45" s="392"/>
      <c r="LYH45" s="392"/>
      <c r="LYI45" s="392"/>
      <c r="LYJ45" s="392"/>
      <c r="LYK45" s="392"/>
      <c r="LYL45" s="392"/>
      <c r="LYM45" s="392"/>
      <c r="LYN45" s="392"/>
      <c r="LYO45" s="392"/>
      <c r="LYP45" s="392"/>
      <c r="LYQ45" s="392"/>
      <c r="LYR45" s="392"/>
      <c r="LYS45" s="392"/>
      <c r="LYT45" s="392"/>
      <c r="LYU45" s="392"/>
      <c r="LYV45" s="392"/>
      <c r="LYW45" s="392"/>
      <c r="LYX45" s="392"/>
      <c r="LYY45" s="392"/>
      <c r="LYZ45" s="392"/>
      <c r="LZA45" s="392"/>
      <c r="LZB45" s="392"/>
      <c r="LZC45" s="392"/>
      <c r="LZD45" s="392"/>
      <c r="LZE45" s="392"/>
      <c r="LZF45" s="392"/>
      <c r="LZG45" s="392"/>
      <c r="LZH45" s="392"/>
      <c r="LZI45" s="392"/>
      <c r="LZJ45" s="392"/>
      <c r="LZK45" s="392"/>
      <c r="LZL45" s="392"/>
      <c r="LZM45" s="392"/>
      <c r="LZN45" s="392"/>
      <c r="LZO45" s="392"/>
      <c r="LZP45" s="392"/>
      <c r="LZQ45" s="392"/>
      <c r="LZR45" s="392"/>
      <c r="LZS45" s="392"/>
      <c r="LZT45" s="392"/>
      <c r="LZU45" s="392"/>
      <c r="LZV45" s="392"/>
      <c r="LZW45" s="392"/>
      <c r="LZX45" s="392"/>
      <c r="LZY45" s="392"/>
      <c r="LZZ45" s="392"/>
      <c r="MAA45" s="392"/>
      <c r="MAB45" s="392"/>
      <c r="MAC45" s="392"/>
      <c r="MAD45" s="392"/>
      <c r="MAE45" s="392"/>
      <c r="MAF45" s="392"/>
      <c r="MAG45" s="392"/>
      <c r="MAH45" s="392"/>
      <c r="MAI45" s="392"/>
      <c r="MAJ45" s="392"/>
      <c r="MAK45" s="392"/>
      <c r="MAL45" s="392"/>
      <c r="MAM45" s="392"/>
      <c r="MAN45" s="392"/>
      <c r="MAO45" s="392"/>
      <c r="MAP45" s="392"/>
      <c r="MAQ45" s="392"/>
      <c r="MAR45" s="392"/>
      <c r="MAS45" s="392"/>
      <c r="MAT45" s="392"/>
      <c r="MAU45" s="392"/>
      <c r="MAV45" s="392"/>
      <c r="MAW45" s="392"/>
      <c r="MAX45" s="392"/>
      <c r="MAY45" s="392"/>
      <c r="MAZ45" s="392"/>
      <c r="MBA45" s="392"/>
      <c r="MBB45" s="392"/>
      <c r="MBC45" s="392"/>
      <c r="MBD45" s="392"/>
      <c r="MBE45" s="392"/>
      <c r="MBF45" s="392"/>
      <c r="MBG45" s="392"/>
      <c r="MBH45" s="392"/>
      <c r="MBI45" s="392"/>
      <c r="MBJ45" s="392"/>
      <c r="MBK45" s="392"/>
      <c r="MBL45" s="392"/>
      <c r="MBM45" s="392"/>
      <c r="MBN45" s="392"/>
      <c r="MBO45" s="392"/>
      <c r="MBP45" s="392"/>
      <c r="MBQ45" s="392"/>
      <c r="MBR45" s="392"/>
      <c r="MBS45" s="392"/>
      <c r="MBT45" s="392"/>
      <c r="MBU45" s="392"/>
      <c r="MBV45" s="392"/>
      <c r="MBW45" s="392"/>
      <c r="MBX45" s="392"/>
      <c r="MBY45" s="392"/>
      <c r="MBZ45" s="392"/>
      <c r="MCA45" s="392"/>
      <c r="MCB45" s="392"/>
      <c r="MCC45" s="392"/>
      <c r="MCD45" s="392"/>
      <c r="MCE45" s="392"/>
      <c r="MCF45" s="392"/>
      <c r="MCG45" s="392"/>
      <c r="MCH45" s="392"/>
      <c r="MCI45" s="392"/>
      <c r="MCJ45" s="392"/>
      <c r="MCK45" s="392"/>
      <c r="MCL45" s="392"/>
      <c r="MCM45" s="392"/>
      <c r="MCN45" s="392"/>
      <c r="MCO45" s="392"/>
      <c r="MCP45" s="392"/>
      <c r="MCQ45" s="392"/>
      <c r="MCR45" s="392"/>
      <c r="MCS45" s="392"/>
      <c r="MCT45" s="392"/>
      <c r="MCU45" s="392"/>
      <c r="MCV45" s="392"/>
      <c r="MCW45" s="392"/>
      <c r="MCX45" s="392"/>
      <c r="MCY45" s="392"/>
      <c r="MCZ45" s="392"/>
      <c r="MDA45" s="392"/>
      <c r="MDB45" s="392"/>
      <c r="MDC45" s="392"/>
      <c r="MDD45" s="392"/>
      <c r="MDE45" s="392"/>
      <c r="MDF45" s="392"/>
      <c r="MDG45" s="392"/>
      <c r="MDH45" s="392"/>
      <c r="MDI45" s="392"/>
      <c r="MDJ45" s="392"/>
      <c r="MDK45" s="392"/>
      <c r="MDL45" s="392"/>
      <c r="MDM45" s="392"/>
      <c r="MDN45" s="392"/>
      <c r="MDO45" s="392"/>
      <c r="MDP45" s="392"/>
      <c r="MDQ45" s="392"/>
      <c r="MDR45" s="392"/>
      <c r="MDS45" s="392"/>
      <c r="MDT45" s="392"/>
      <c r="MDU45" s="392"/>
      <c r="MDV45" s="392"/>
      <c r="MDW45" s="392"/>
      <c r="MDX45" s="392"/>
      <c r="MDY45" s="392"/>
      <c r="MDZ45" s="392"/>
      <c r="MEA45" s="392"/>
      <c r="MEB45" s="392"/>
      <c r="MEC45" s="392"/>
      <c r="MED45" s="392"/>
      <c r="MEE45" s="392"/>
      <c r="MEF45" s="392"/>
      <c r="MEG45" s="392"/>
      <c r="MEH45" s="392"/>
      <c r="MEI45" s="392"/>
      <c r="MEJ45" s="392"/>
      <c r="MEK45" s="392"/>
      <c r="MEL45" s="392"/>
      <c r="MEM45" s="392"/>
      <c r="MEN45" s="392"/>
      <c r="MEO45" s="392"/>
      <c r="MEP45" s="392"/>
      <c r="MEQ45" s="392"/>
      <c r="MER45" s="392"/>
      <c r="MES45" s="392"/>
      <c r="MET45" s="392"/>
      <c r="MEU45" s="392"/>
      <c r="MEV45" s="392"/>
      <c r="MEW45" s="392"/>
      <c r="MEX45" s="392"/>
      <c r="MEY45" s="392"/>
      <c r="MEZ45" s="392"/>
      <c r="MFA45" s="392"/>
      <c r="MFB45" s="392"/>
      <c r="MFC45" s="392"/>
      <c r="MFD45" s="392"/>
      <c r="MFE45" s="392"/>
      <c r="MFF45" s="392"/>
      <c r="MFG45" s="392"/>
      <c r="MFH45" s="392"/>
      <c r="MFI45" s="392"/>
      <c r="MFJ45" s="392"/>
      <c r="MFK45" s="392"/>
      <c r="MFL45" s="392"/>
      <c r="MFM45" s="392"/>
      <c r="MFN45" s="392"/>
      <c r="MFO45" s="392"/>
      <c r="MFP45" s="392"/>
      <c r="MFQ45" s="392"/>
      <c r="MFR45" s="392"/>
      <c r="MFS45" s="392"/>
      <c r="MFT45" s="392"/>
      <c r="MFU45" s="392"/>
      <c r="MFV45" s="392"/>
      <c r="MFW45" s="392"/>
      <c r="MFX45" s="392"/>
      <c r="MFY45" s="392"/>
      <c r="MFZ45" s="392"/>
      <c r="MGA45" s="392"/>
      <c r="MGB45" s="392"/>
      <c r="MGC45" s="392"/>
      <c r="MGD45" s="392"/>
      <c r="MGE45" s="392"/>
      <c r="MGF45" s="392"/>
      <c r="MGG45" s="392"/>
      <c r="MGH45" s="392"/>
      <c r="MGI45" s="392"/>
      <c r="MGJ45" s="392"/>
      <c r="MGK45" s="392"/>
      <c r="MGL45" s="392"/>
      <c r="MGM45" s="392"/>
      <c r="MGN45" s="392"/>
      <c r="MGO45" s="392"/>
      <c r="MGP45" s="392"/>
      <c r="MGQ45" s="392"/>
      <c r="MGR45" s="392"/>
      <c r="MGS45" s="392"/>
      <c r="MGT45" s="392"/>
      <c r="MGU45" s="392"/>
      <c r="MGV45" s="392"/>
      <c r="MGW45" s="392"/>
      <c r="MGX45" s="392"/>
      <c r="MGY45" s="392"/>
      <c r="MGZ45" s="392"/>
      <c r="MHA45" s="392"/>
      <c r="MHB45" s="392"/>
      <c r="MHC45" s="392"/>
      <c r="MHD45" s="392"/>
      <c r="MHE45" s="392"/>
      <c r="MHF45" s="392"/>
      <c r="MHG45" s="392"/>
      <c r="MHH45" s="392"/>
      <c r="MHI45" s="392"/>
      <c r="MHJ45" s="392"/>
      <c r="MHK45" s="392"/>
      <c r="MHL45" s="392"/>
      <c r="MHM45" s="392"/>
      <c r="MHN45" s="392"/>
      <c r="MHO45" s="392"/>
      <c r="MHP45" s="392"/>
      <c r="MHQ45" s="392"/>
      <c r="MHR45" s="392"/>
      <c r="MHS45" s="392"/>
      <c r="MHT45" s="392"/>
      <c r="MHU45" s="392"/>
      <c r="MHV45" s="392"/>
      <c r="MHW45" s="392"/>
      <c r="MHX45" s="392"/>
      <c r="MHY45" s="392"/>
      <c r="MHZ45" s="392"/>
      <c r="MIA45" s="392"/>
      <c r="MIB45" s="392"/>
      <c r="MIC45" s="392"/>
      <c r="MID45" s="392"/>
      <c r="MIE45" s="392"/>
      <c r="MIF45" s="392"/>
      <c r="MIG45" s="392"/>
      <c r="MIH45" s="392"/>
      <c r="MII45" s="392"/>
      <c r="MIJ45" s="392"/>
      <c r="MIK45" s="392"/>
      <c r="MIL45" s="392"/>
      <c r="MIM45" s="392"/>
      <c r="MIN45" s="392"/>
      <c r="MIO45" s="392"/>
      <c r="MIP45" s="392"/>
      <c r="MIQ45" s="392"/>
      <c r="MIR45" s="392"/>
      <c r="MIS45" s="392"/>
      <c r="MIT45" s="392"/>
      <c r="MIU45" s="392"/>
      <c r="MIV45" s="392"/>
      <c r="MIW45" s="392"/>
      <c r="MIX45" s="392"/>
      <c r="MIY45" s="392"/>
      <c r="MIZ45" s="392"/>
      <c r="MJA45" s="392"/>
      <c r="MJB45" s="392"/>
      <c r="MJC45" s="392"/>
      <c r="MJD45" s="392"/>
      <c r="MJE45" s="392"/>
      <c r="MJF45" s="392"/>
      <c r="MJG45" s="392"/>
      <c r="MJH45" s="392"/>
      <c r="MJI45" s="392"/>
      <c r="MJJ45" s="392"/>
      <c r="MJK45" s="392"/>
      <c r="MJL45" s="392"/>
      <c r="MJM45" s="392"/>
      <c r="MJN45" s="392"/>
      <c r="MJO45" s="392"/>
      <c r="MJP45" s="392"/>
      <c r="MJQ45" s="392"/>
      <c r="MJR45" s="392"/>
      <c r="MJS45" s="392"/>
      <c r="MJT45" s="392"/>
      <c r="MJU45" s="392"/>
      <c r="MJV45" s="392"/>
      <c r="MJW45" s="392"/>
      <c r="MJX45" s="392"/>
      <c r="MJY45" s="392"/>
      <c r="MJZ45" s="392"/>
      <c r="MKA45" s="392"/>
      <c r="MKB45" s="392"/>
      <c r="MKC45" s="392"/>
      <c r="MKD45" s="392"/>
      <c r="MKE45" s="392"/>
      <c r="MKF45" s="392"/>
      <c r="MKG45" s="392"/>
      <c r="MKH45" s="392"/>
      <c r="MKI45" s="392"/>
      <c r="MKJ45" s="392"/>
      <c r="MKK45" s="392"/>
      <c r="MKL45" s="392"/>
      <c r="MKM45" s="392"/>
      <c r="MKN45" s="392"/>
      <c r="MKO45" s="392"/>
      <c r="MKP45" s="392"/>
      <c r="MKQ45" s="392"/>
      <c r="MKR45" s="392"/>
      <c r="MKS45" s="392"/>
      <c r="MKT45" s="392"/>
      <c r="MKU45" s="392"/>
      <c r="MKV45" s="392"/>
      <c r="MKW45" s="392"/>
      <c r="MKX45" s="392"/>
      <c r="MKY45" s="392"/>
      <c r="MKZ45" s="392"/>
      <c r="MLA45" s="392"/>
      <c r="MLB45" s="392"/>
      <c r="MLC45" s="392"/>
      <c r="MLD45" s="392"/>
      <c r="MLE45" s="392"/>
      <c r="MLF45" s="392"/>
      <c r="MLG45" s="392"/>
      <c r="MLH45" s="392"/>
      <c r="MLI45" s="392"/>
      <c r="MLJ45" s="392"/>
      <c r="MLK45" s="392"/>
      <c r="MLL45" s="392"/>
      <c r="MLM45" s="392"/>
      <c r="MLN45" s="392"/>
      <c r="MLO45" s="392"/>
      <c r="MLP45" s="392"/>
      <c r="MLQ45" s="392"/>
      <c r="MLR45" s="392"/>
      <c r="MLS45" s="392"/>
      <c r="MLT45" s="392"/>
      <c r="MLU45" s="392"/>
      <c r="MLV45" s="392"/>
      <c r="MLW45" s="392"/>
      <c r="MLX45" s="392"/>
      <c r="MLY45" s="392"/>
      <c r="MLZ45" s="392"/>
      <c r="MMA45" s="392"/>
      <c r="MMB45" s="392"/>
      <c r="MMC45" s="392"/>
      <c r="MMD45" s="392"/>
      <c r="MME45" s="392"/>
      <c r="MMF45" s="392"/>
      <c r="MMG45" s="392"/>
      <c r="MMH45" s="392"/>
      <c r="MMI45" s="392"/>
      <c r="MMJ45" s="392"/>
      <c r="MMK45" s="392"/>
      <c r="MML45" s="392"/>
      <c r="MMM45" s="392"/>
      <c r="MMN45" s="392"/>
      <c r="MMO45" s="392"/>
      <c r="MMP45" s="392"/>
      <c r="MMQ45" s="392"/>
      <c r="MMR45" s="392"/>
      <c r="MMS45" s="392"/>
      <c r="MMT45" s="392"/>
      <c r="MMU45" s="392"/>
      <c r="MMV45" s="392"/>
      <c r="MMW45" s="392"/>
      <c r="MMX45" s="392"/>
      <c r="MMY45" s="392"/>
      <c r="MMZ45" s="392"/>
      <c r="MNA45" s="392"/>
      <c r="MNB45" s="392"/>
      <c r="MNC45" s="392"/>
      <c r="MND45" s="392"/>
      <c r="MNE45" s="392"/>
      <c r="MNF45" s="392"/>
      <c r="MNG45" s="392"/>
      <c r="MNH45" s="392"/>
      <c r="MNI45" s="392"/>
      <c r="MNJ45" s="392"/>
      <c r="MNK45" s="392"/>
      <c r="MNL45" s="392"/>
      <c r="MNM45" s="392"/>
      <c r="MNN45" s="392"/>
      <c r="MNO45" s="392"/>
      <c r="MNP45" s="392"/>
      <c r="MNQ45" s="392"/>
      <c r="MNR45" s="392"/>
      <c r="MNS45" s="392"/>
      <c r="MNT45" s="392"/>
      <c r="MNU45" s="392"/>
      <c r="MNV45" s="392"/>
      <c r="MNW45" s="392"/>
      <c r="MNX45" s="392"/>
      <c r="MNY45" s="392"/>
      <c r="MNZ45" s="392"/>
      <c r="MOA45" s="392"/>
      <c r="MOB45" s="392"/>
      <c r="MOC45" s="392"/>
      <c r="MOD45" s="392"/>
      <c r="MOE45" s="392"/>
      <c r="MOF45" s="392"/>
      <c r="MOG45" s="392"/>
      <c r="MOH45" s="392"/>
      <c r="MOI45" s="392"/>
      <c r="MOJ45" s="392"/>
      <c r="MOK45" s="392"/>
      <c r="MOL45" s="392"/>
      <c r="MOM45" s="392"/>
      <c r="MON45" s="392"/>
      <c r="MOO45" s="392"/>
      <c r="MOP45" s="392"/>
      <c r="MOQ45" s="392"/>
      <c r="MOR45" s="392"/>
      <c r="MOS45" s="392"/>
      <c r="MOT45" s="392"/>
      <c r="MOU45" s="392"/>
      <c r="MOV45" s="392"/>
      <c r="MOW45" s="392"/>
      <c r="MOX45" s="392"/>
      <c r="MOY45" s="392"/>
      <c r="MOZ45" s="392"/>
      <c r="MPA45" s="392"/>
      <c r="MPB45" s="392"/>
      <c r="MPC45" s="392"/>
      <c r="MPD45" s="392"/>
      <c r="MPE45" s="392"/>
      <c r="MPF45" s="392"/>
      <c r="MPG45" s="392"/>
      <c r="MPH45" s="392"/>
      <c r="MPI45" s="392"/>
      <c r="MPJ45" s="392"/>
      <c r="MPK45" s="392"/>
      <c r="MPL45" s="392"/>
      <c r="MPM45" s="392"/>
      <c r="MPN45" s="392"/>
      <c r="MPO45" s="392"/>
      <c r="MPP45" s="392"/>
      <c r="MPQ45" s="392"/>
      <c r="MPR45" s="392"/>
      <c r="MPS45" s="392"/>
      <c r="MPT45" s="392"/>
      <c r="MPU45" s="392"/>
      <c r="MPV45" s="392"/>
      <c r="MPW45" s="392"/>
      <c r="MPX45" s="392"/>
      <c r="MPY45" s="392"/>
      <c r="MPZ45" s="392"/>
      <c r="MQA45" s="392"/>
      <c r="MQB45" s="392"/>
      <c r="MQC45" s="392"/>
      <c r="MQD45" s="392"/>
      <c r="MQE45" s="392"/>
      <c r="MQF45" s="392"/>
      <c r="MQG45" s="392"/>
      <c r="MQH45" s="392"/>
      <c r="MQI45" s="392"/>
      <c r="MQJ45" s="392"/>
      <c r="MQK45" s="392"/>
      <c r="MQL45" s="392"/>
      <c r="MQM45" s="392"/>
      <c r="MQN45" s="392"/>
      <c r="MQO45" s="392"/>
      <c r="MQP45" s="392"/>
      <c r="MQQ45" s="392"/>
      <c r="MQR45" s="392"/>
      <c r="MQS45" s="392"/>
      <c r="MQT45" s="392"/>
      <c r="MQU45" s="392"/>
      <c r="MQV45" s="392"/>
      <c r="MQW45" s="392"/>
      <c r="MQX45" s="392"/>
      <c r="MQY45" s="392"/>
      <c r="MQZ45" s="392"/>
      <c r="MRA45" s="392"/>
      <c r="MRB45" s="392"/>
      <c r="MRC45" s="392"/>
      <c r="MRD45" s="392"/>
      <c r="MRE45" s="392"/>
      <c r="MRF45" s="392"/>
      <c r="MRG45" s="392"/>
      <c r="MRH45" s="392"/>
      <c r="MRI45" s="392"/>
      <c r="MRJ45" s="392"/>
      <c r="MRK45" s="392"/>
      <c r="MRL45" s="392"/>
      <c r="MRM45" s="392"/>
      <c r="MRN45" s="392"/>
      <c r="MRO45" s="392"/>
      <c r="MRP45" s="392"/>
      <c r="MRQ45" s="392"/>
      <c r="MRR45" s="392"/>
      <c r="MRS45" s="392"/>
      <c r="MRT45" s="392"/>
      <c r="MRU45" s="392"/>
      <c r="MRV45" s="392"/>
      <c r="MRW45" s="392"/>
      <c r="MRX45" s="392"/>
      <c r="MRY45" s="392"/>
      <c r="MRZ45" s="392"/>
      <c r="MSA45" s="392"/>
      <c r="MSB45" s="392"/>
      <c r="MSC45" s="392"/>
      <c r="MSD45" s="392"/>
      <c r="MSE45" s="392"/>
      <c r="MSF45" s="392"/>
      <c r="MSG45" s="392"/>
      <c r="MSH45" s="392"/>
      <c r="MSI45" s="392"/>
      <c r="MSJ45" s="392"/>
      <c r="MSK45" s="392"/>
      <c r="MSL45" s="392"/>
      <c r="MSM45" s="392"/>
      <c r="MSN45" s="392"/>
      <c r="MSO45" s="392"/>
      <c r="MSP45" s="392"/>
      <c r="MSQ45" s="392"/>
      <c r="MSR45" s="392"/>
      <c r="MSS45" s="392"/>
      <c r="MST45" s="392"/>
      <c r="MSU45" s="392"/>
      <c r="MSV45" s="392"/>
      <c r="MSW45" s="392"/>
      <c r="MSX45" s="392"/>
      <c r="MSY45" s="392"/>
      <c r="MSZ45" s="392"/>
      <c r="MTA45" s="392"/>
      <c r="MTB45" s="392"/>
      <c r="MTC45" s="392"/>
      <c r="MTD45" s="392"/>
      <c r="MTE45" s="392"/>
      <c r="MTF45" s="392"/>
      <c r="MTG45" s="392"/>
      <c r="MTH45" s="392"/>
      <c r="MTI45" s="392"/>
      <c r="MTJ45" s="392"/>
      <c r="MTK45" s="392"/>
      <c r="MTL45" s="392"/>
      <c r="MTM45" s="392"/>
      <c r="MTN45" s="392"/>
      <c r="MTO45" s="392"/>
      <c r="MTP45" s="392"/>
      <c r="MTQ45" s="392"/>
      <c r="MTR45" s="392"/>
      <c r="MTS45" s="392"/>
      <c r="MTT45" s="392"/>
      <c r="MTU45" s="392"/>
      <c r="MTV45" s="392"/>
      <c r="MTW45" s="392"/>
      <c r="MTX45" s="392"/>
      <c r="MTY45" s="392"/>
      <c r="MTZ45" s="392"/>
      <c r="MUA45" s="392"/>
      <c r="MUB45" s="392"/>
      <c r="MUC45" s="392"/>
      <c r="MUD45" s="392"/>
      <c r="MUE45" s="392"/>
      <c r="MUF45" s="392"/>
      <c r="MUG45" s="392"/>
      <c r="MUH45" s="392"/>
      <c r="MUI45" s="392"/>
      <c r="MUJ45" s="392"/>
      <c r="MUK45" s="392"/>
      <c r="MUL45" s="392"/>
      <c r="MUM45" s="392"/>
      <c r="MUN45" s="392"/>
      <c r="MUO45" s="392"/>
      <c r="MUP45" s="392"/>
      <c r="MUQ45" s="392"/>
      <c r="MUR45" s="392"/>
      <c r="MUS45" s="392"/>
      <c r="MUT45" s="392"/>
      <c r="MUU45" s="392"/>
      <c r="MUV45" s="392"/>
      <c r="MUW45" s="392"/>
      <c r="MUX45" s="392"/>
      <c r="MUY45" s="392"/>
      <c r="MUZ45" s="392"/>
      <c r="MVA45" s="392"/>
      <c r="MVB45" s="392"/>
      <c r="MVC45" s="392"/>
      <c r="MVD45" s="392"/>
      <c r="MVE45" s="392"/>
      <c r="MVF45" s="392"/>
      <c r="MVG45" s="392"/>
      <c r="MVH45" s="392"/>
      <c r="MVI45" s="392"/>
      <c r="MVJ45" s="392"/>
      <c r="MVK45" s="392"/>
      <c r="MVL45" s="392"/>
      <c r="MVM45" s="392"/>
      <c r="MVN45" s="392"/>
      <c r="MVO45" s="392"/>
      <c r="MVP45" s="392"/>
      <c r="MVQ45" s="392"/>
      <c r="MVR45" s="392"/>
      <c r="MVS45" s="392"/>
      <c r="MVT45" s="392"/>
      <c r="MVU45" s="392"/>
      <c r="MVV45" s="392"/>
      <c r="MVW45" s="392"/>
      <c r="MVX45" s="392"/>
      <c r="MVY45" s="392"/>
      <c r="MVZ45" s="392"/>
      <c r="MWA45" s="392"/>
      <c r="MWB45" s="392"/>
      <c r="MWC45" s="392"/>
      <c r="MWD45" s="392"/>
      <c r="MWE45" s="392"/>
      <c r="MWF45" s="392"/>
      <c r="MWG45" s="392"/>
      <c r="MWH45" s="392"/>
      <c r="MWI45" s="392"/>
      <c r="MWJ45" s="392"/>
      <c r="MWK45" s="392"/>
      <c r="MWL45" s="392"/>
      <c r="MWM45" s="392"/>
      <c r="MWN45" s="392"/>
      <c r="MWO45" s="392"/>
      <c r="MWP45" s="392"/>
      <c r="MWQ45" s="392"/>
      <c r="MWR45" s="392"/>
      <c r="MWS45" s="392"/>
      <c r="MWT45" s="392"/>
      <c r="MWU45" s="392"/>
      <c r="MWV45" s="392"/>
      <c r="MWW45" s="392"/>
      <c r="MWX45" s="392"/>
      <c r="MWY45" s="392"/>
      <c r="MWZ45" s="392"/>
      <c r="MXA45" s="392"/>
      <c r="MXB45" s="392"/>
      <c r="MXC45" s="392"/>
      <c r="MXD45" s="392"/>
      <c r="MXE45" s="392"/>
      <c r="MXF45" s="392"/>
      <c r="MXG45" s="392"/>
      <c r="MXH45" s="392"/>
      <c r="MXI45" s="392"/>
      <c r="MXJ45" s="392"/>
      <c r="MXK45" s="392"/>
      <c r="MXL45" s="392"/>
      <c r="MXM45" s="392"/>
      <c r="MXN45" s="392"/>
      <c r="MXO45" s="392"/>
      <c r="MXP45" s="392"/>
      <c r="MXQ45" s="392"/>
      <c r="MXR45" s="392"/>
      <c r="MXS45" s="392"/>
      <c r="MXT45" s="392"/>
      <c r="MXU45" s="392"/>
      <c r="MXV45" s="392"/>
      <c r="MXW45" s="392"/>
      <c r="MXX45" s="392"/>
      <c r="MXY45" s="392"/>
      <c r="MXZ45" s="392"/>
      <c r="MYA45" s="392"/>
      <c r="MYB45" s="392"/>
      <c r="MYC45" s="392"/>
      <c r="MYD45" s="392"/>
      <c r="MYE45" s="392"/>
      <c r="MYF45" s="392"/>
      <c r="MYG45" s="392"/>
      <c r="MYH45" s="392"/>
      <c r="MYI45" s="392"/>
      <c r="MYJ45" s="392"/>
      <c r="MYK45" s="392"/>
      <c r="MYL45" s="392"/>
      <c r="MYM45" s="392"/>
      <c r="MYN45" s="392"/>
      <c r="MYO45" s="392"/>
      <c r="MYP45" s="392"/>
      <c r="MYQ45" s="392"/>
      <c r="MYR45" s="392"/>
      <c r="MYS45" s="392"/>
      <c r="MYT45" s="392"/>
      <c r="MYU45" s="392"/>
      <c r="MYV45" s="392"/>
      <c r="MYW45" s="392"/>
      <c r="MYX45" s="392"/>
      <c r="MYY45" s="392"/>
      <c r="MYZ45" s="392"/>
      <c r="MZA45" s="392"/>
      <c r="MZB45" s="392"/>
      <c r="MZC45" s="392"/>
      <c r="MZD45" s="392"/>
      <c r="MZE45" s="392"/>
      <c r="MZF45" s="392"/>
      <c r="MZG45" s="392"/>
      <c r="MZH45" s="392"/>
      <c r="MZI45" s="392"/>
      <c r="MZJ45" s="392"/>
      <c r="MZK45" s="392"/>
      <c r="MZL45" s="392"/>
      <c r="MZM45" s="392"/>
      <c r="MZN45" s="392"/>
      <c r="MZO45" s="392"/>
      <c r="MZP45" s="392"/>
      <c r="MZQ45" s="392"/>
      <c r="MZR45" s="392"/>
      <c r="MZS45" s="392"/>
      <c r="MZT45" s="392"/>
      <c r="MZU45" s="392"/>
      <c r="MZV45" s="392"/>
      <c r="MZW45" s="392"/>
      <c r="MZX45" s="392"/>
      <c r="MZY45" s="392"/>
      <c r="MZZ45" s="392"/>
      <c r="NAA45" s="392"/>
      <c r="NAB45" s="392"/>
      <c r="NAC45" s="392"/>
      <c r="NAD45" s="392"/>
      <c r="NAE45" s="392"/>
      <c r="NAF45" s="392"/>
      <c r="NAG45" s="392"/>
      <c r="NAH45" s="392"/>
      <c r="NAI45" s="392"/>
      <c r="NAJ45" s="392"/>
      <c r="NAK45" s="392"/>
      <c r="NAL45" s="392"/>
      <c r="NAM45" s="392"/>
      <c r="NAN45" s="392"/>
      <c r="NAO45" s="392"/>
      <c r="NAP45" s="392"/>
      <c r="NAQ45" s="392"/>
      <c r="NAR45" s="392"/>
      <c r="NAS45" s="392"/>
      <c r="NAT45" s="392"/>
      <c r="NAU45" s="392"/>
      <c r="NAV45" s="392"/>
      <c r="NAW45" s="392"/>
      <c r="NAX45" s="392"/>
      <c r="NAY45" s="392"/>
      <c r="NAZ45" s="392"/>
      <c r="NBA45" s="392"/>
      <c r="NBB45" s="392"/>
      <c r="NBC45" s="392"/>
      <c r="NBD45" s="392"/>
      <c r="NBE45" s="392"/>
      <c r="NBF45" s="392"/>
      <c r="NBG45" s="392"/>
      <c r="NBH45" s="392"/>
      <c r="NBI45" s="392"/>
      <c r="NBJ45" s="392"/>
      <c r="NBK45" s="392"/>
      <c r="NBL45" s="392"/>
      <c r="NBM45" s="392"/>
      <c r="NBN45" s="392"/>
      <c r="NBO45" s="392"/>
      <c r="NBP45" s="392"/>
      <c r="NBQ45" s="392"/>
      <c r="NBR45" s="392"/>
      <c r="NBS45" s="392"/>
      <c r="NBT45" s="392"/>
      <c r="NBU45" s="392"/>
      <c r="NBV45" s="392"/>
      <c r="NBW45" s="392"/>
      <c r="NBX45" s="392"/>
      <c r="NBY45" s="392"/>
      <c r="NBZ45" s="392"/>
      <c r="NCA45" s="392"/>
      <c r="NCB45" s="392"/>
      <c r="NCC45" s="392"/>
      <c r="NCD45" s="392"/>
      <c r="NCE45" s="392"/>
      <c r="NCF45" s="392"/>
      <c r="NCG45" s="392"/>
      <c r="NCH45" s="392"/>
      <c r="NCI45" s="392"/>
      <c r="NCJ45" s="392"/>
      <c r="NCK45" s="392"/>
      <c r="NCL45" s="392"/>
      <c r="NCM45" s="392"/>
      <c r="NCN45" s="392"/>
      <c r="NCO45" s="392"/>
      <c r="NCP45" s="392"/>
      <c r="NCQ45" s="392"/>
      <c r="NCR45" s="392"/>
      <c r="NCS45" s="392"/>
      <c r="NCT45" s="392"/>
      <c r="NCU45" s="392"/>
      <c r="NCV45" s="392"/>
      <c r="NCW45" s="392"/>
      <c r="NCX45" s="392"/>
      <c r="NCY45" s="392"/>
      <c r="NCZ45" s="392"/>
      <c r="NDA45" s="392"/>
      <c r="NDB45" s="392"/>
      <c r="NDC45" s="392"/>
      <c r="NDD45" s="392"/>
      <c r="NDE45" s="392"/>
      <c r="NDF45" s="392"/>
      <c r="NDG45" s="392"/>
      <c r="NDH45" s="392"/>
      <c r="NDI45" s="392"/>
      <c r="NDJ45" s="392"/>
      <c r="NDK45" s="392"/>
      <c r="NDL45" s="392"/>
      <c r="NDM45" s="392"/>
      <c r="NDN45" s="392"/>
      <c r="NDO45" s="392"/>
      <c r="NDP45" s="392"/>
      <c r="NDQ45" s="392"/>
      <c r="NDR45" s="392"/>
      <c r="NDS45" s="392"/>
      <c r="NDT45" s="392"/>
      <c r="NDU45" s="392"/>
      <c r="NDV45" s="392"/>
      <c r="NDW45" s="392"/>
      <c r="NDX45" s="392"/>
      <c r="NDY45" s="392"/>
      <c r="NDZ45" s="392"/>
      <c r="NEA45" s="392"/>
      <c r="NEB45" s="392"/>
      <c r="NEC45" s="392"/>
      <c r="NED45" s="392"/>
      <c r="NEE45" s="392"/>
      <c r="NEF45" s="392"/>
      <c r="NEG45" s="392"/>
      <c r="NEH45" s="392"/>
      <c r="NEI45" s="392"/>
      <c r="NEJ45" s="392"/>
      <c r="NEK45" s="392"/>
      <c r="NEL45" s="392"/>
      <c r="NEM45" s="392"/>
      <c r="NEN45" s="392"/>
      <c r="NEO45" s="392"/>
      <c r="NEP45" s="392"/>
      <c r="NEQ45" s="392"/>
      <c r="NER45" s="392"/>
      <c r="NES45" s="392"/>
      <c r="NET45" s="392"/>
      <c r="NEU45" s="392"/>
      <c r="NEV45" s="392"/>
      <c r="NEW45" s="392"/>
      <c r="NEX45" s="392"/>
      <c r="NEY45" s="392"/>
      <c r="NEZ45" s="392"/>
      <c r="NFA45" s="392"/>
      <c r="NFB45" s="392"/>
      <c r="NFC45" s="392"/>
      <c r="NFD45" s="392"/>
      <c r="NFE45" s="392"/>
      <c r="NFF45" s="392"/>
      <c r="NFG45" s="392"/>
      <c r="NFH45" s="392"/>
      <c r="NFI45" s="392"/>
      <c r="NFJ45" s="392"/>
      <c r="NFK45" s="392"/>
      <c r="NFL45" s="392"/>
      <c r="NFM45" s="392"/>
      <c r="NFN45" s="392"/>
      <c r="NFO45" s="392"/>
      <c r="NFP45" s="392"/>
      <c r="NFQ45" s="392"/>
      <c r="NFR45" s="392"/>
      <c r="NFS45" s="392"/>
      <c r="NFT45" s="392"/>
      <c r="NFU45" s="392"/>
      <c r="NFV45" s="392"/>
      <c r="NFW45" s="392"/>
      <c r="NFX45" s="392"/>
      <c r="NFY45" s="392"/>
      <c r="NFZ45" s="392"/>
      <c r="NGA45" s="392"/>
      <c r="NGB45" s="392"/>
      <c r="NGC45" s="392"/>
      <c r="NGD45" s="392"/>
      <c r="NGE45" s="392"/>
      <c r="NGF45" s="392"/>
      <c r="NGG45" s="392"/>
      <c r="NGH45" s="392"/>
      <c r="NGI45" s="392"/>
      <c r="NGJ45" s="392"/>
      <c r="NGK45" s="392"/>
      <c r="NGL45" s="392"/>
      <c r="NGM45" s="392"/>
      <c r="NGN45" s="392"/>
      <c r="NGO45" s="392"/>
      <c r="NGP45" s="392"/>
      <c r="NGQ45" s="392"/>
      <c r="NGR45" s="392"/>
      <c r="NGS45" s="392"/>
      <c r="NGT45" s="392"/>
      <c r="NGU45" s="392"/>
      <c r="NGV45" s="392"/>
      <c r="NGW45" s="392"/>
      <c r="NGX45" s="392"/>
      <c r="NGY45" s="392"/>
      <c r="NGZ45" s="392"/>
      <c r="NHA45" s="392"/>
      <c r="NHB45" s="392"/>
      <c r="NHC45" s="392"/>
      <c r="NHD45" s="392"/>
      <c r="NHE45" s="392"/>
      <c r="NHF45" s="392"/>
      <c r="NHG45" s="392"/>
      <c r="NHH45" s="392"/>
      <c r="NHI45" s="392"/>
      <c r="NHJ45" s="392"/>
      <c r="NHK45" s="392"/>
      <c r="NHL45" s="392"/>
      <c r="NHM45" s="392"/>
      <c r="NHN45" s="392"/>
      <c r="NHO45" s="392"/>
      <c r="NHP45" s="392"/>
      <c r="NHQ45" s="392"/>
      <c r="NHR45" s="392"/>
      <c r="NHS45" s="392"/>
      <c r="NHT45" s="392"/>
      <c r="NHU45" s="392"/>
      <c r="NHV45" s="392"/>
      <c r="NHW45" s="392"/>
      <c r="NHX45" s="392"/>
      <c r="NHY45" s="392"/>
      <c r="NHZ45" s="392"/>
      <c r="NIA45" s="392"/>
      <c r="NIB45" s="392"/>
      <c r="NIC45" s="392"/>
      <c r="NID45" s="392"/>
      <c r="NIE45" s="392"/>
      <c r="NIF45" s="392"/>
      <c r="NIG45" s="392"/>
      <c r="NIH45" s="392"/>
      <c r="NII45" s="392"/>
      <c r="NIJ45" s="392"/>
      <c r="NIK45" s="392"/>
      <c r="NIL45" s="392"/>
      <c r="NIM45" s="392"/>
      <c r="NIN45" s="392"/>
      <c r="NIO45" s="392"/>
      <c r="NIP45" s="392"/>
      <c r="NIQ45" s="392"/>
      <c r="NIR45" s="392"/>
      <c r="NIS45" s="392"/>
      <c r="NIT45" s="392"/>
      <c r="NIU45" s="392"/>
      <c r="NIV45" s="392"/>
      <c r="NIW45" s="392"/>
      <c r="NIX45" s="392"/>
      <c r="NIY45" s="392"/>
      <c r="NIZ45" s="392"/>
      <c r="NJA45" s="392"/>
      <c r="NJB45" s="392"/>
      <c r="NJC45" s="392"/>
      <c r="NJD45" s="392"/>
      <c r="NJE45" s="392"/>
      <c r="NJF45" s="392"/>
      <c r="NJG45" s="392"/>
      <c r="NJH45" s="392"/>
      <c r="NJI45" s="392"/>
      <c r="NJJ45" s="392"/>
      <c r="NJK45" s="392"/>
      <c r="NJL45" s="392"/>
      <c r="NJM45" s="392"/>
      <c r="NJN45" s="392"/>
      <c r="NJO45" s="392"/>
      <c r="NJP45" s="392"/>
      <c r="NJQ45" s="392"/>
      <c r="NJR45" s="392"/>
      <c r="NJS45" s="392"/>
      <c r="NJT45" s="392"/>
      <c r="NJU45" s="392"/>
      <c r="NJV45" s="392"/>
      <c r="NJW45" s="392"/>
      <c r="NJX45" s="392"/>
      <c r="NJY45" s="392"/>
      <c r="NJZ45" s="392"/>
      <c r="NKA45" s="392"/>
      <c r="NKB45" s="392"/>
      <c r="NKC45" s="392"/>
      <c r="NKD45" s="392"/>
      <c r="NKE45" s="392"/>
      <c r="NKF45" s="392"/>
      <c r="NKG45" s="392"/>
      <c r="NKH45" s="392"/>
      <c r="NKI45" s="392"/>
      <c r="NKJ45" s="392"/>
      <c r="NKK45" s="392"/>
      <c r="NKL45" s="392"/>
      <c r="NKM45" s="392"/>
      <c r="NKN45" s="392"/>
      <c r="NKO45" s="392"/>
      <c r="NKP45" s="392"/>
      <c r="NKQ45" s="392"/>
      <c r="NKR45" s="392"/>
      <c r="NKS45" s="392"/>
      <c r="NKT45" s="392"/>
      <c r="NKU45" s="392"/>
      <c r="NKV45" s="392"/>
      <c r="NKW45" s="392"/>
      <c r="NKX45" s="392"/>
      <c r="NKY45" s="392"/>
      <c r="NKZ45" s="392"/>
      <c r="NLA45" s="392"/>
      <c r="NLB45" s="392"/>
      <c r="NLC45" s="392"/>
      <c r="NLD45" s="392"/>
      <c r="NLE45" s="392"/>
      <c r="NLF45" s="392"/>
      <c r="NLG45" s="392"/>
      <c r="NLH45" s="392"/>
      <c r="NLI45" s="392"/>
      <c r="NLJ45" s="392"/>
      <c r="NLK45" s="392"/>
      <c r="NLL45" s="392"/>
      <c r="NLM45" s="392"/>
      <c r="NLN45" s="392"/>
      <c r="NLO45" s="392"/>
      <c r="NLP45" s="392"/>
      <c r="NLQ45" s="392"/>
      <c r="NLR45" s="392"/>
      <c r="NLS45" s="392"/>
      <c r="NLT45" s="392"/>
      <c r="NLU45" s="392"/>
      <c r="NLV45" s="392"/>
      <c r="NLW45" s="392"/>
      <c r="NLX45" s="392"/>
      <c r="NLY45" s="392"/>
      <c r="NLZ45" s="392"/>
      <c r="NMA45" s="392"/>
      <c r="NMB45" s="392"/>
      <c r="NMC45" s="392"/>
      <c r="NMD45" s="392"/>
      <c r="NME45" s="392"/>
      <c r="NMF45" s="392"/>
      <c r="NMG45" s="392"/>
      <c r="NMH45" s="392"/>
      <c r="NMI45" s="392"/>
      <c r="NMJ45" s="392"/>
      <c r="NMK45" s="392"/>
      <c r="NML45" s="392"/>
      <c r="NMM45" s="392"/>
      <c r="NMN45" s="392"/>
      <c r="NMO45" s="392"/>
      <c r="NMP45" s="392"/>
      <c r="NMQ45" s="392"/>
      <c r="NMR45" s="392"/>
      <c r="NMS45" s="392"/>
      <c r="NMT45" s="392"/>
      <c r="NMU45" s="392"/>
      <c r="NMV45" s="392"/>
      <c r="NMW45" s="392"/>
      <c r="NMX45" s="392"/>
      <c r="NMY45" s="392"/>
      <c r="NMZ45" s="392"/>
      <c r="NNA45" s="392"/>
      <c r="NNB45" s="392"/>
      <c r="NNC45" s="392"/>
      <c r="NND45" s="392"/>
      <c r="NNE45" s="392"/>
      <c r="NNF45" s="392"/>
      <c r="NNG45" s="392"/>
      <c r="NNH45" s="392"/>
      <c r="NNI45" s="392"/>
      <c r="NNJ45" s="392"/>
      <c r="NNK45" s="392"/>
      <c r="NNL45" s="392"/>
      <c r="NNM45" s="392"/>
      <c r="NNN45" s="392"/>
      <c r="NNO45" s="392"/>
      <c r="NNP45" s="392"/>
      <c r="NNQ45" s="392"/>
      <c r="NNR45" s="392"/>
      <c r="NNS45" s="392"/>
      <c r="NNT45" s="392"/>
      <c r="NNU45" s="392"/>
      <c r="NNV45" s="392"/>
      <c r="NNW45" s="392"/>
      <c r="NNX45" s="392"/>
      <c r="NNY45" s="392"/>
      <c r="NNZ45" s="392"/>
      <c r="NOA45" s="392"/>
      <c r="NOB45" s="392"/>
      <c r="NOC45" s="392"/>
      <c r="NOD45" s="392"/>
      <c r="NOE45" s="392"/>
      <c r="NOF45" s="392"/>
      <c r="NOG45" s="392"/>
      <c r="NOH45" s="392"/>
      <c r="NOI45" s="392"/>
      <c r="NOJ45" s="392"/>
      <c r="NOK45" s="392"/>
      <c r="NOL45" s="392"/>
      <c r="NOM45" s="392"/>
      <c r="NON45" s="392"/>
      <c r="NOO45" s="392"/>
      <c r="NOP45" s="392"/>
      <c r="NOQ45" s="392"/>
      <c r="NOR45" s="392"/>
      <c r="NOS45" s="392"/>
      <c r="NOT45" s="392"/>
      <c r="NOU45" s="392"/>
      <c r="NOV45" s="392"/>
      <c r="NOW45" s="392"/>
      <c r="NOX45" s="392"/>
      <c r="NOY45" s="392"/>
      <c r="NOZ45" s="392"/>
      <c r="NPA45" s="392"/>
      <c r="NPB45" s="392"/>
      <c r="NPC45" s="392"/>
      <c r="NPD45" s="392"/>
      <c r="NPE45" s="392"/>
      <c r="NPF45" s="392"/>
      <c r="NPG45" s="392"/>
      <c r="NPH45" s="392"/>
      <c r="NPI45" s="392"/>
      <c r="NPJ45" s="392"/>
      <c r="NPK45" s="392"/>
      <c r="NPL45" s="392"/>
      <c r="NPM45" s="392"/>
      <c r="NPN45" s="392"/>
      <c r="NPO45" s="392"/>
      <c r="NPP45" s="392"/>
      <c r="NPQ45" s="392"/>
      <c r="NPR45" s="392"/>
      <c r="NPS45" s="392"/>
      <c r="NPT45" s="392"/>
      <c r="NPU45" s="392"/>
      <c r="NPV45" s="392"/>
      <c r="NPW45" s="392"/>
      <c r="NPX45" s="392"/>
      <c r="NPY45" s="392"/>
      <c r="NPZ45" s="392"/>
      <c r="NQA45" s="392"/>
      <c r="NQB45" s="392"/>
      <c r="NQC45" s="392"/>
      <c r="NQD45" s="392"/>
      <c r="NQE45" s="392"/>
      <c r="NQF45" s="392"/>
      <c r="NQG45" s="392"/>
      <c r="NQH45" s="392"/>
      <c r="NQI45" s="392"/>
      <c r="NQJ45" s="392"/>
      <c r="NQK45" s="392"/>
      <c r="NQL45" s="392"/>
      <c r="NQM45" s="392"/>
      <c r="NQN45" s="392"/>
      <c r="NQO45" s="392"/>
      <c r="NQP45" s="392"/>
      <c r="NQQ45" s="392"/>
      <c r="NQR45" s="392"/>
      <c r="NQS45" s="392"/>
      <c r="NQT45" s="392"/>
      <c r="NQU45" s="392"/>
      <c r="NQV45" s="392"/>
      <c r="NQW45" s="392"/>
      <c r="NQX45" s="392"/>
      <c r="NQY45" s="392"/>
      <c r="NQZ45" s="392"/>
      <c r="NRA45" s="392"/>
      <c r="NRB45" s="392"/>
      <c r="NRC45" s="392"/>
      <c r="NRD45" s="392"/>
      <c r="NRE45" s="392"/>
      <c r="NRF45" s="392"/>
      <c r="NRG45" s="392"/>
      <c r="NRH45" s="392"/>
      <c r="NRI45" s="392"/>
      <c r="NRJ45" s="392"/>
      <c r="NRK45" s="392"/>
      <c r="NRL45" s="392"/>
      <c r="NRM45" s="392"/>
      <c r="NRN45" s="392"/>
      <c r="NRO45" s="392"/>
      <c r="NRP45" s="392"/>
      <c r="NRQ45" s="392"/>
      <c r="NRR45" s="392"/>
      <c r="NRS45" s="392"/>
      <c r="NRT45" s="392"/>
      <c r="NRU45" s="392"/>
      <c r="NRV45" s="392"/>
      <c r="NRW45" s="392"/>
      <c r="NRX45" s="392"/>
      <c r="NRY45" s="392"/>
      <c r="NRZ45" s="392"/>
      <c r="NSA45" s="392"/>
      <c r="NSB45" s="392"/>
      <c r="NSC45" s="392"/>
      <c r="NSD45" s="392"/>
      <c r="NSE45" s="392"/>
      <c r="NSF45" s="392"/>
      <c r="NSG45" s="392"/>
      <c r="NSH45" s="392"/>
      <c r="NSI45" s="392"/>
      <c r="NSJ45" s="392"/>
      <c r="NSK45" s="392"/>
      <c r="NSL45" s="392"/>
      <c r="NSM45" s="392"/>
      <c r="NSN45" s="392"/>
      <c r="NSO45" s="392"/>
      <c r="NSP45" s="392"/>
      <c r="NSQ45" s="392"/>
      <c r="NSR45" s="392"/>
      <c r="NSS45" s="392"/>
      <c r="NST45" s="392"/>
      <c r="NSU45" s="392"/>
      <c r="NSV45" s="392"/>
      <c r="NSW45" s="392"/>
      <c r="NSX45" s="392"/>
      <c r="NSY45" s="392"/>
      <c r="NSZ45" s="392"/>
      <c r="NTA45" s="392"/>
      <c r="NTB45" s="392"/>
      <c r="NTC45" s="392"/>
      <c r="NTD45" s="392"/>
      <c r="NTE45" s="392"/>
      <c r="NTF45" s="392"/>
      <c r="NTG45" s="392"/>
      <c r="NTH45" s="392"/>
      <c r="NTI45" s="392"/>
      <c r="NTJ45" s="392"/>
      <c r="NTK45" s="392"/>
      <c r="NTL45" s="392"/>
      <c r="NTM45" s="392"/>
      <c r="NTN45" s="392"/>
      <c r="NTO45" s="392"/>
      <c r="NTP45" s="392"/>
      <c r="NTQ45" s="392"/>
      <c r="NTR45" s="392"/>
      <c r="NTS45" s="392"/>
      <c r="NTT45" s="392"/>
      <c r="NTU45" s="392"/>
      <c r="NTV45" s="392"/>
      <c r="NTW45" s="392"/>
      <c r="NTX45" s="392"/>
      <c r="NTY45" s="392"/>
      <c r="NTZ45" s="392"/>
      <c r="NUA45" s="392"/>
      <c r="NUB45" s="392"/>
      <c r="NUC45" s="392"/>
      <c r="NUD45" s="392"/>
      <c r="NUE45" s="392"/>
      <c r="NUF45" s="392"/>
      <c r="NUG45" s="392"/>
      <c r="NUH45" s="392"/>
      <c r="NUI45" s="392"/>
      <c r="NUJ45" s="392"/>
      <c r="NUK45" s="392"/>
      <c r="NUL45" s="392"/>
      <c r="NUM45" s="392"/>
      <c r="NUN45" s="392"/>
      <c r="NUO45" s="392"/>
      <c r="NUP45" s="392"/>
      <c r="NUQ45" s="392"/>
      <c r="NUR45" s="392"/>
      <c r="NUS45" s="392"/>
      <c r="NUT45" s="392"/>
      <c r="NUU45" s="392"/>
      <c r="NUV45" s="392"/>
      <c r="NUW45" s="392"/>
      <c r="NUX45" s="392"/>
      <c r="NUY45" s="392"/>
      <c r="NUZ45" s="392"/>
      <c r="NVA45" s="392"/>
      <c r="NVB45" s="392"/>
      <c r="NVC45" s="392"/>
      <c r="NVD45" s="392"/>
      <c r="NVE45" s="392"/>
      <c r="NVF45" s="392"/>
      <c r="NVG45" s="392"/>
      <c r="NVH45" s="392"/>
      <c r="NVI45" s="392"/>
      <c r="NVJ45" s="392"/>
      <c r="NVK45" s="392"/>
      <c r="NVL45" s="392"/>
      <c r="NVM45" s="392"/>
      <c r="NVN45" s="392"/>
      <c r="NVO45" s="392"/>
      <c r="NVP45" s="392"/>
      <c r="NVQ45" s="392"/>
      <c r="NVR45" s="392"/>
      <c r="NVS45" s="392"/>
      <c r="NVT45" s="392"/>
      <c r="NVU45" s="392"/>
      <c r="NVV45" s="392"/>
      <c r="NVW45" s="392"/>
      <c r="NVX45" s="392"/>
      <c r="NVY45" s="392"/>
      <c r="NVZ45" s="392"/>
      <c r="NWA45" s="392"/>
      <c r="NWB45" s="392"/>
      <c r="NWC45" s="392"/>
      <c r="NWD45" s="392"/>
      <c r="NWE45" s="392"/>
      <c r="NWF45" s="392"/>
      <c r="NWG45" s="392"/>
      <c r="NWH45" s="392"/>
      <c r="NWI45" s="392"/>
      <c r="NWJ45" s="392"/>
      <c r="NWK45" s="392"/>
      <c r="NWL45" s="392"/>
      <c r="NWM45" s="392"/>
      <c r="NWN45" s="392"/>
      <c r="NWO45" s="392"/>
      <c r="NWP45" s="392"/>
      <c r="NWQ45" s="392"/>
      <c r="NWR45" s="392"/>
      <c r="NWS45" s="392"/>
      <c r="NWT45" s="392"/>
      <c r="NWU45" s="392"/>
      <c r="NWV45" s="392"/>
      <c r="NWW45" s="392"/>
      <c r="NWX45" s="392"/>
      <c r="NWY45" s="392"/>
      <c r="NWZ45" s="392"/>
      <c r="NXA45" s="392"/>
      <c r="NXB45" s="392"/>
      <c r="NXC45" s="392"/>
      <c r="NXD45" s="392"/>
      <c r="NXE45" s="392"/>
      <c r="NXF45" s="392"/>
      <c r="NXG45" s="392"/>
      <c r="NXH45" s="392"/>
      <c r="NXI45" s="392"/>
      <c r="NXJ45" s="392"/>
      <c r="NXK45" s="392"/>
      <c r="NXL45" s="392"/>
      <c r="NXM45" s="392"/>
      <c r="NXN45" s="392"/>
      <c r="NXO45" s="392"/>
      <c r="NXP45" s="392"/>
      <c r="NXQ45" s="392"/>
      <c r="NXR45" s="392"/>
      <c r="NXS45" s="392"/>
      <c r="NXT45" s="392"/>
      <c r="NXU45" s="392"/>
      <c r="NXV45" s="392"/>
      <c r="NXW45" s="392"/>
      <c r="NXX45" s="392"/>
      <c r="NXY45" s="392"/>
      <c r="NXZ45" s="392"/>
      <c r="NYA45" s="392"/>
      <c r="NYB45" s="392"/>
      <c r="NYC45" s="392"/>
      <c r="NYD45" s="392"/>
      <c r="NYE45" s="392"/>
      <c r="NYF45" s="392"/>
      <c r="NYG45" s="392"/>
      <c r="NYH45" s="392"/>
      <c r="NYI45" s="392"/>
      <c r="NYJ45" s="392"/>
      <c r="NYK45" s="392"/>
      <c r="NYL45" s="392"/>
      <c r="NYM45" s="392"/>
      <c r="NYN45" s="392"/>
      <c r="NYO45" s="392"/>
      <c r="NYP45" s="392"/>
      <c r="NYQ45" s="392"/>
      <c r="NYR45" s="392"/>
      <c r="NYS45" s="392"/>
      <c r="NYT45" s="392"/>
      <c r="NYU45" s="392"/>
      <c r="NYV45" s="392"/>
      <c r="NYW45" s="392"/>
      <c r="NYX45" s="392"/>
      <c r="NYY45" s="392"/>
      <c r="NYZ45" s="392"/>
      <c r="NZA45" s="392"/>
      <c r="NZB45" s="392"/>
      <c r="NZC45" s="392"/>
      <c r="NZD45" s="392"/>
      <c r="NZE45" s="392"/>
      <c r="NZF45" s="392"/>
      <c r="NZG45" s="392"/>
      <c r="NZH45" s="392"/>
      <c r="NZI45" s="392"/>
      <c r="NZJ45" s="392"/>
      <c r="NZK45" s="392"/>
      <c r="NZL45" s="392"/>
      <c r="NZM45" s="392"/>
      <c r="NZN45" s="392"/>
      <c r="NZO45" s="392"/>
      <c r="NZP45" s="392"/>
      <c r="NZQ45" s="392"/>
      <c r="NZR45" s="392"/>
      <c r="NZS45" s="392"/>
      <c r="NZT45" s="392"/>
      <c r="NZU45" s="392"/>
      <c r="NZV45" s="392"/>
      <c r="NZW45" s="392"/>
      <c r="NZX45" s="392"/>
      <c r="NZY45" s="392"/>
      <c r="NZZ45" s="392"/>
      <c r="OAA45" s="392"/>
      <c r="OAB45" s="392"/>
      <c r="OAC45" s="392"/>
      <c r="OAD45" s="392"/>
      <c r="OAE45" s="392"/>
      <c r="OAF45" s="392"/>
      <c r="OAG45" s="392"/>
      <c r="OAH45" s="392"/>
      <c r="OAI45" s="392"/>
      <c r="OAJ45" s="392"/>
      <c r="OAK45" s="392"/>
      <c r="OAL45" s="392"/>
      <c r="OAM45" s="392"/>
      <c r="OAN45" s="392"/>
      <c r="OAO45" s="392"/>
      <c r="OAP45" s="392"/>
      <c r="OAQ45" s="392"/>
      <c r="OAR45" s="392"/>
      <c r="OAS45" s="392"/>
      <c r="OAT45" s="392"/>
      <c r="OAU45" s="392"/>
      <c r="OAV45" s="392"/>
      <c r="OAW45" s="392"/>
      <c r="OAX45" s="392"/>
      <c r="OAY45" s="392"/>
      <c r="OAZ45" s="392"/>
      <c r="OBA45" s="392"/>
      <c r="OBB45" s="392"/>
      <c r="OBC45" s="392"/>
      <c r="OBD45" s="392"/>
      <c r="OBE45" s="392"/>
      <c r="OBF45" s="392"/>
      <c r="OBG45" s="392"/>
      <c r="OBH45" s="392"/>
      <c r="OBI45" s="392"/>
      <c r="OBJ45" s="392"/>
      <c r="OBK45" s="392"/>
      <c r="OBL45" s="392"/>
      <c r="OBM45" s="392"/>
      <c r="OBN45" s="392"/>
      <c r="OBO45" s="392"/>
      <c r="OBP45" s="392"/>
      <c r="OBQ45" s="392"/>
      <c r="OBR45" s="392"/>
      <c r="OBS45" s="392"/>
      <c r="OBT45" s="392"/>
      <c r="OBU45" s="392"/>
      <c r="OBV45" s="392"/>
      <c r="OBW45" s="392"/>
      <c r="OBX45" s="392"/>
      <c r="OBY45" s="392"/>
      <c r="OBZ45" s="392"/>
      <c r="OCA45" s="392"/>
      <c r="OCB45" s="392"/>
      <c r="OCC45" s="392"/>
      <c r="OCD45" s="392"/>
      <c r="OCE45" s="392"/>
      <c r="OCF45" s="392"/>
      <c r="OCG45" s="392"/>
      <c r="OCH45" s="392"/>
      <c r="OCI45" s="392"/>
      <c r="OCJ45" s="392"/>
      <c r="OCK45" s="392"/>
      <c r="OCL45" s="392"/>
      <c r="OCM45" s="392"/>
      <c r="OCN45" s="392"/>
      <c r="OCO45" s="392"/>
      <c r="OCP45" s="392"/>
      <c r="OCQ45" s="392"/>
      <c r="OCR45" s="392"/>
      <c r="OCS45" s="392"/>
      <c r="OCT45" s="392"/>
      <c r="OCU45" s="392"/>
      <c r="OCV45" s="392"/>
      <c r="OCW45" s="392"/>
      <c r="OCX45" s="392"/>
      <c r="OCY45" s="392"/>
      <c r="OCZ45" s="392"/>
      <c r="ODA45" s="392"/>
      <c r="ODB45" s="392"/>
      <c r="ODC45" s="392"/>
      <c r="ODD45" s="392"/>
      <c r="ODE45" s="392"/>
      <c r="ODF45" s="392"/>
      <c r="ODG45" s="392"/>
      <c r="ODH45" s="392"/>
      <c r="ODI45" s="392"/>
      <c r="ODJ45" s="392"/>
      <c r="ODK45" s="392"/>
      <c r="ODL45" s="392"/>
      <c r="ODM45" s="392"/>
      <c r="ODN45" s="392"/>
      <c r="ODO45" s="392"/>
      <c r="ODP45" s="392"/>
      <c r="ODQ45" s="392"/>
      <c r="ODR45" s="392"/>
      <c r="ODS45" s="392"/>
      <c r="ODT45" s="392"/>
      <c r="ODU45" s="392"/>
      <c r="ODV45" s="392"/>
      <c r="ODW45" s="392"/>
      <c r="ODX45" s="392"/>
      <c r="ODY45" s="392"/>
      <c r="ODZ45" s="392"/>
      <c r="OEA45" s="392"/>
      <c r="OEB45" s="392"/>
      <c r="OEC45" s="392"/>
      <c r="OED45" s="392"/>
      <c r="OEE45" s="392"/>
      <c r="OEF45" s="392"/>
      <c r="OEG45" s="392"/>
      <c r="OEH45" s="392"/>
      <c r="OEI45" s="392"/>
      <c r="OEJ45" s="392"/>
      <c r="OEK45" s="392"/>
      <c r="OEL45" s="392"/>
      <c r="OEM45" s="392"/>
      <c r="OEN45" s="392"/>
      <c r="OEO45" s="392"/>
      <c r="OEP45" s="392"/>
      <c r="OEQ45" s="392"/>
      <c r="OER45" s="392"/>
      <c r="OES45" s="392"/>
      <c r="OET45" s="392"/>
      <c r="OEU45" s="392"/>
      <c r="OEV45" s="392"/>
      <c r="OEW45" s="392"/>
      <c r="OEX45" s="392"/>
      <c r="OEY45" s="392"/>
      <c r="OEZ45" s="392"/>
      <c r="OFA45" s="392"/>
      <c r="OFB45" s="392"/>
      <c r="OFC45" s="392"/>
      <c r="OFD45" s="392"/>
      <c r="OFE45" s="392"/>
      <c r="OFF45" s="392"/>
      <c r="OFG45" s="392"/>
      <c r="OFH45" s="392"/>
      <c r="OFI45" s="392"/>
      <c r="OFJ45" s="392"/>
      <c r="OFK45" s="392"/>
      <c r="OFL45" s="392"/>
      <c r="OFM45" s="392"/>
      <c r="OFN45" s="392"/>
      <c r="OFO45" s="392"/>
      <c r="OFP45" s="392"/>
      <c r="OFQ45" s="392"/>
      <c r="OFR45" s="392"/>
      <c r="OFS45" s="392"/>
      <c r="OFT45" s="392"/>
      <c r="OFU45" s="392"/>
      <c r="OFV45" s="392"/>
      <c r="OFW45" s="392"/>
      <c r="OFX45" s="392"/>
      <c r="OFY45" s="392"/>
      <c r="OFZ45" s="392"/>
      <c r="OGA45" s="392"/>
      <c r="OGB45" s="392"/>
      <c r="OGC45" s="392"/>
      <c r="OGD45" s="392"/>
      <c r="OGE45" s="392"/>
      <c r="OGF45" s="392"/>
      <c r="OGG45" s="392"/>
      <c r="OGH45" s="392"/>
      <c r="OGI45" s="392"/>
      <c r="OGJ45" s="392"/>
      <c r="OGK45" s="392"/>
      <c r="OGL45" s="392"/>
      <c r="OGM45" s="392"/>
      <c r="OGN45" s="392"/>
      <c r="OGO45" s="392"/>
      <c r="OGP45" s="392"/>
      <c r="OGQ45" s="392"/>
      <c r="OGR45" s="392"/>
      <c r="OGS45" s="392"/>
      <c r="OGT45" s="392"/>
      <c r="OGU45" s="392"/>
      <c r="OGV45" s="392"/>
      <c r="OGW45" s="392"/>
      <c r="OGX45" s="392"/>
      <c r="OGY45" s="392"/>
      <c r="OGZ45" s="392"/>
      <c r="OHA45" s="392"/>
      <c r="OHB45" s="392"/>
      <c r="OHC45" s="392"/>
      <c r="OHD45" s="392"/>
      <c r="OHE45" s="392"/>
      <c r="OHF45" s="392"/>
      <c r="OHG45" s="392"/>
      <c r="OHH45" s="392"/>
      <c r="OHI45" s="392"/>
      <c r="OHJ45" s="392"/>
      <c r="OHK45" s="392"/>
      <c r="OHL45" s="392"/>
      <c r="OHM45" s="392"/>
      <c r="OHN45" s="392"/>
      <c r="OHO45" s="392"/>
      <c r="OHP45" s="392"/>
      <c r="OHQ45" s="392"/>
      <c r="OHR45" s="392"/>
      <c r="OHS45" s="392"/>
      <c r="OHT45" s="392"/>
      <c r="OHU45" s="392"/>
      <c r="OHV45" s="392"/>
      <c r="OHW45" s="392"/>
      <c r="OHX45" s="392"/>
      <c r="OHY45" s="392"/>
      <c r="OHZ45" s="392"/>
      <c r="OIA45" s="392"/>
      <c r="OIB45" s="392"/>
      <c r="OIC45" s="392"/>
      <c r="OID45" s="392"/>
      <c r="OIE45" s="392"/>
      <c r="OIF45" s="392"/>
      <c r="OIG45" s="392"/>
      <c r="OIH45" s="392"/>
      <c r="OII45" s="392"/>
      <c r="OIJ45" s="392"/>
      <c r="OIK45" s="392"/>
      <c r="OIL45" s="392"/>
      <c r="OIM45" s="392"/>
      <c r="OIN45" s="392"/>
      <c r="OIO45" s="392"/>
      <c r="OIP45" s="392"/>
      <c r="OIQ45" s="392"/>
      <c r="OIR45" s="392"/>
      <c r="OIS45" s="392"/>
      <c r="OIT45" s="392"/>
      <c r="OIU45" s="392"/>
      <c r="OIV45" s="392"/>
      <c r="OIW45" s="392"/>
      <c r="OIX45" s="392"/>
      <c r="OIY45" s="392"/>
      <c r="OIZ45" s="392"/>
      <c r="OJA45" s="392"/>
      <c r="OJB45" s="392"/>
      <c r="OJC45" s="392"/>
      <c r="OJD45" s="392"/>
      <c r="OJE45" s="392"/>
      <c r="OJF45" s="392"/>
      <c r="OJG45" s="392"/>
      <c r="OJH45" s="392"/>
      <c r="OJI45" s="392"/>
      <c r="OJJ45" s="392"/>
      <c r="OJK45" s="392"/>
      <c r="OJL45" s="392"/>
      <c r="OJM45" s="392"/>
      <c r="OJN45" s="392"/>
      <c r="OJO45" s="392"/>
      <c r="OJP45" s="392"/>
      <c r="OJQ45" s="392"/>
      <c r="OJR45" s="392"/>
      <c r="OJS45" s="392"/>
      <c r="OJT45" s="392"/>
      <c r="OJU45" s="392"/>
      <c r="OJV45" s="392"/>
      <c r="OJW45" s="392"/>
      <c r="OJX45" s="392"/>
      <c r="OJY45" s="392"/>
      <c r="OJZ45" s="392"/>
      <c r="OKA45" s="392"/>
      <c r="OKB45" s="392"/>
      <c r="OKC45" s="392"/>
      <c r="OKD45" s="392"/>
      <c r="OKE45" s="392"/>
      <c r="OKF45" s="392"/>
      <c r="OKG45" s="392"/>
      <c r="OKH45" s="392"/>
      <c r="OKI45" s="392"/>
      <c r="OKJ45" s="392"/>
      <c r="OKK45" s="392"/>
      <c r="OKL45" s="392"/>
      <c r="OKM45" s="392"/>
      <c r="OKN45" s="392"/>
      <c r="OKO45" s="392"/>
      <c r="OKP45" s="392"/>
      <c r="OKQ45" s="392"/>
      <c r="OKR45" s="392"/>
      <c r="OKS45" s="392"/>
      <c r="OKT45" s="392"/>
      <c r="OKU45" s="392"/>
      <c r="OKV45" s="392"/>
      <c r="OKW45" s="392"/>
      <c r="OKX45" s="392"/>
      <c r="OKY45" s="392"/>
      <c r="OKZ45" s="392"/>
      <c r="OLA45" s="392"/>
      <c r="OLB45" s="392"/>
      <c r="OLC45" s="392"/>
      <c r="OLD45" s="392"/>
      <c r="OLE45" s="392"/>
      <c r="OLF45" s="392"/>
      <c r="OLG45" s="392"/>
      <c r="OLH45" s="392"/>
      <c r="OLI45" s="392"/>
      <c r="OLJ45" s="392"/>
      <c r="OLK45" s="392"/>
      <c r="OLL45" s="392"/>
      <c r="OLM45" s="392"/>
      <c r="OLN45" s="392"/>
      <c r="OLO45" s="392"/>
      <c r="OLP45" s="392"/>
      <c r="OLQ45" s="392"/>
      <c r="OLR45" s="392"/>
      <c r="OLS45" s="392"/>
      <c r="OLT45" s="392"/>
      <c r="OLU45" s="392"/>
      <c r="OLV45" s="392"/>
      <c r="OLW45" s="392"/>
      <c r="OLX45" s="392"/>
      <c r="OLY45" s="392"/>
      <c r="OLZ45" s="392"/>
      <c r="OMA45" s="392"/>
      <c r="OMB45" s="392"/>
      <c r="OMC45" s="392"/>
      <c r="OMD45" s="392"/>
      <c r="OME45" s="392"/>
      <c r="OMF45" s="392"/>
      <c r="OMG45" s="392"/>
      <c r="OMH45" s="392"/>
      <c r="OMI45" s="392"/>
      <c r="OMJ45" s="392"/>
      <c r="OMK45" s="392"/>
      <c r="OML45" s="392"/>
      <c r="OMM45" s="392"/>
      <c r="OMN45" s="392"/>
      <c r="OMO45" s="392"/>
      <c r="OMP45" s="392"/>
      <c r="OMQ45" s="392"/>
      <c r="OMR45" s="392"/>
      <c r="OMS45" s="392"/>
      <c r="OMT45" s="392"/>
      <c r="OMU45" s="392"/>
      <c r="OMV45" s="392"/>
      <c r="OMW45" s="392"/>
      <c r="OMX45" s="392"/>
      <c r="OMY45" s="392"/>
      <c r="OMZ45" s="392"/>
      <c r="ONA45" s="392"/>
      <c r="ONB45" s="392"/>
      <c r="ONC45" s="392"/>
      <c r="OND45" s="392"/>
      <c r="ONE45" s="392"/>
      <c r="ONF45" s="392"/>
      <c r="ONG45" s="392"/>
      <c r="ONH45" s="392"/>
      <c r="ONI45" s="392"/>
      <c r="ONJ45" s="392"/>
      <c r="ONK45" s="392"/>
      <c r="ONL45" s="392"/>
      <c r="ONM45" s="392"/>
      <c r="ONN45" s="392"/>
      <c r="ONO45" s="392"/>
      <c r="ONP45" s="392"/>
      <c r="ONQ45" s="392"/>
      <c r="ONR45" s="392"/>
      <c r="ONS45" s="392"/>
      <c r="ONT45" s="392"/>
      <c r="ONU45" s="392"/>
      <c r="ONV45" s="392"/>
      <c r="ONW45" s="392"/>
      <c r="ONX45" s="392"/>
      <c r="ONY45" s="392"/>
      <c r="ONZ45" s="392"/>
      <c r="OOA45" s="392"/>
      <c r="OOB45" s="392"/>
      <c r="OOC45" s="392"/>
      <c r="OOD45" s="392"/>
      <c r="OOE45" s="392"/>
      <c r="OOF45" s="392"/>
      <c r="OOG45" s="392"/>
      <c r="OOH45" s="392"/>
      <c r="OOI45" s="392"/>
      <c r="OOJ45" s="392"/>
      <c r="OOK45" s="392"/>
      <c r="OOL45" s="392"/>
      <c r="OOM45" s="392"/>
      <c r="OON45" s="392"/>
      <c r="OOO45" s="392"/>
      <c r="OOP45" s="392"/>
      <c r="OOQ45" s="392"/>
      <c r="OOR45" s="392"/>
      <c r="OOS45" s="392"/>
      <c r="OOT45" s="392"/>
      <c r="OOU45" s="392"/>
      <c r="OOV45" s="392"/>
      <c r="OOW45" s="392"/>
      <c r="OOX45" s="392"/>
      <c r="OOY45" s="392"/>
      <c r="OOZ45" s="392"/>
      <c r="OPA45" s="392"/>
      <c r="OPB45" s="392"/>
      <c r="OPC45" s="392"/>
      <c r="OPD45" s="392"/>
      <c r="OPE45" s="392"/>
      <c r="OPF45" s="392"/>
      <c r="OPG45" s="392"/>
      <c r="OPH45" s="392"/>
      <c r="OPI45" s="392"/>
      <c r="OPJ45" s="392"/>
      <c r="OPK45" s="392"/>
      <c r="OPL45" s="392"/>
      <c r="OPM45" s="392"/>
      <c r="OPN45" s="392"/>
      <c r="OPO45" s="392"/>
      <c r="OPP45" s="392"/>
      <c r="OPQ45" s="392"/>
      <c r="OPR45" s="392"/>
      <c r="OPS45" s="392"/>
      <c r="OPT45" s="392"/>
      <c r="OPU45" s="392"/>
      <c r="OPV45" s="392"/>
      <c r="OPW45" s="392"/>
      <c r="OPX45" s="392"/>
      <c r="OPY45" s="392"/>
      <c r="OPZ45" s="392"/>
      <c r="OQA45" s="392"/>
      <c r="OQB45" s="392"/>
      <c r="OQC45" s="392"/>
      <c r="OQD45" s="392"/>
      <c r="OQE45" s="392"/>
      <c r="OQF45" s="392"/>
      <c r="OQG45" s="392"/>
      <c r="OQH45" s="392"/>
      <c r="OQI45" s="392"/>
      <c r="OQJ45" s="392"/>
      <c r="OQK45" s="392"/>
      <c r="OQL45" s="392"/>
      <c r="OQM45" s="392"/>
      <c r="OQN45" s="392"/>
      <c r="OQO45" s="392"/>
      <c r="OQP45" s="392"/>
      <c r="OQQ45" s="392"/>
      <c r="OQR45" s="392"/>
      <c r="OQS45" s="392"/>
      <c r="OQT45" s="392"/>
      <c r="OQU45" s="392"/>
      <c r="OQV45" s="392"/>
      <c r="OQW45" s="392"/>
      <c r="OQX45" s="392"/>
      <c r="OQY45" s="392"/>
      <c r="OQZ45" s="392"/>
      <c r="ORA45" s="392"/>
      <c r="ORB45" s="392"/>
      <c r="ORC45" s="392"/>
      <c r="ORD45" s="392"/>
      <c r="ORE45" s="392"/>
      <c r="ORF45" s="392"/>
      <c r="ORG45" s="392"/>
      <c r="ORH45" s="392"/>
      <c r="ORI45" s="392"/>
      <c r="ORJ45" s="392"/>
      <c r="ORK45" s="392"/>
      <c r="ORL45" s="392"/>
      <c r="ORM45" s="392"/>
      <c r="ORN45" s="392"/>
      <c r="ORO45" s="392"/>
      <c r="ORP45" s="392"/>
      <c r="ORQ45" s="392"/>
      <c r="ORR45" s="392"/>
      <c r="ORS45" s="392"/>
      <c r="ORT45" s="392"/>
      <c r="ORU45" s="392"/>
      <c r="ORV45" s="392"/>
      <c r="ORW45" s="392"/>
      <c r="ORX45" s="392"/>
      <c r="ORY45" s="392"/>
      <c r="ORZ45" s="392"/>
      <c r="OSA45" s="392"/>
      <c r="OSB45" s="392"/>
      <c r="OSC45" s="392"/>
      <c r="OSD45" s="392"/>
      <c r="OSE45" s="392"/>
      <c r="OSF45" s="392"/>
      <c r="OSG45" s="392"/>
      <c r="OSH45" s="392"/>
      <c r="OSI45" s="392"/>
      <c r="OSJ45" s="392"/>
      <c r="OSK45" s="392"/>
      <c r="OSL45" s="392"/>
      <c r="OSM45" s="392"/>
      <c r="OSN45" s="392"/>
      <c r="OSO45" s="392"/>
      <c r="OSP45" s="392"/>
      <c r="OSQ45" s="392"/>
      <c r="OSR45" s="392"/>
      <c r="OSS45" s="392"/>
      <c r="OST45" s="392"/>
      <c r="OSU45" s="392"/>
      <c r="OSV45" s="392"/>
      <c r="OSW45" s="392"/>
      <c r="OSX45" s="392"/>
      <c r="OSY45" s="392"/>
      <c r="OSZ45" s="392"/>
      <c r="OTA45" s="392"/>
      <c r="OTB45" s="392"/>
      <c r="OTC45" s="392"/>
      <c r="OTD45" s="392"/>
      <c r="OTE45" s="392"/>
      <c r="OTF45" s="392"/>
      <c r="OTG45" s="392"/>
      <c r="OTH45" s="392"/>
      <c r="OTI45" s="392"/>
      <c r="OTJ45" s="392"/>
      <c r="OTK45" s="392"/>
      <c r="OTL45" s="392"/>
      <c r="OTM45" s="392"/>
      <c r="OTN45" s="392"/>
      <c r="OTO45" s="392"/>
      <c r="OTP45" s="392"/>
      <c r="OTQ45" s="392"/>
      <c r="OTR45" s="392"/>
      <c r="OTS45" s="392"/>
      <c r="OTT45" s="392"/>
      <c r="OTU45" s="392"/>
      <c r="OTV45" s="392"/>
      <c r="OTW45" s="392"/>
      <c r="OTX45" s="392"/>
      <c r="OTY45" s="392"/>
      <c r="OTZ45" s="392"/>
      <c r="OUA45" s="392"/>
      <c r="OUB45" s="392"/>
      <c r="OUC45" s="392"/>
      <c r="OUD45" s="392"/>
      <c r="OUE45" s="392"/>
      <c r="OUF45" s="392"/>
      <c r="OUG45" s="392"/>
      <c r="OUH45" s="392"/>
      <c r="OUI45" s="392"/>
      <c r="OUJ45" s="392"/>
      <c r="OUK45" s="392"/>
      <c r="OUL45" s="392"/>
      <c r="OUM45" s="392"/>
      <c r="OUN45" s="392"/>
      <c r="OUO45" s="392"/>
      <c r="OUP45" s="392"/>
      <c r="OUQ45" s="392"/>
      <c r="OUR45" s="392"/>
      <c r="OUS45" s="392"/>
      <c r="OUT45" s="392"/>
      <c r="OUU45" s="392"/>
      <c r="OUV45" s="392"/>
      <c r="OUW45" s="392"/>
      <c r="OUX45" s="392"/>
      <c r="OUY45" s="392"/>
      <c r="OUZ45" s="392"/>
      <c r="OVA45" s="392"/>
      <c r="OVB45" s="392"/>
      <c r="OVC45" s="392"/>
      <c r="OVD45" s="392"/>
      <c r="OVE45" s="392"/>
      <c r="OVF45" s="392"/>
      <c r="OVG45" s="392"/>
      <c r="OVH45" s="392"/>
      <c r="OVI45" s="392"/>
      <c r="OVJ45" s="392"/>
      <c r="OVK45" s="392"/>
      <c r="OVL45" s="392"/>
      <c r="OVM45" s="392"/>
      <c r="OVN45" s="392"/>
      <c r="OVO45" s="392"/>
      <c r="OVP45" s="392"/>
      <c r="OVQ45" s="392"/>
      <c r="OVR45" s="392"/>
      <c r="OVS45" s="392"/>
      <c r="OVT45" s="392"/>
      <c r="OVU45" s="392"/>
      <c r="OVV45" s="392"/>
      <c r="OVW45" s="392"/>
      <c r="OVX45" s="392"/>
      <c r="OVY45" s="392"/>
      <c r="OVZ45" s="392"/>
      <c r="OWA45" s="392"/>
      <c r="OWB45" s="392"/>
      <c r="OWC45" s="392"/>
      <c r="OWD45" s="392"/>
      <c r="OWE45" s="392"/>
      <c r="OWF45" s="392"/>
      <c r="OWG45" s="392"/>
      <c r="OWH45" s="392"/>
      <c r="OWI45" s="392"/>
      <c r="OWJ45" s="392"/>
      <c r="OWK45" s="392"/>
      <c r="OWL45" s="392"/>
      <c r="OWM45" s="392"/>
      <c r="OWN45" s="392"/>
      <c r="OWO45" s="392"/>
      <c r="OWP45" s="392"/>
      <c r="OWQ45" s="392"/>
      <c r="OWR45" s="392"/>
      <c r="OWS45" s="392"/>
      <c r="OWT45" s="392"/>
      <c r="OWU45" s="392"/>
      <c r="OWV45" s="392"/>
      <c r="OWW45" s="392"/>
      <c r="OWX45" s="392"/>
      <c r="OWY45" s="392"/>
      <c r="OWZ45" s="392"/>
      <c r="OXA45" s="392"/>
      <c r="OXB45" s="392"/>
      <c r="OXC45" s="392"/>
      <c r="OXD45" s="392"/>
      <c r="OXE45" s="392"/>
      <c r="OXF45" s="392"/>
      <c r="OXG45" s="392"/>
      <c r="OXH45" s="392"/>
      <c r="OXI45" s="392"/>
      <c r="OXJ45" s="392"/>
      <c r="OXK45" s="392"/>
      <c r="OXL45" s="392"/>
      <c r="OXM45" s="392"/>
      <c r="OXN45" s="392"/>
      <c r="OXO45" s="392"/>
      <c r="OXP45" s="392"/>
      <c r="OXQ45" s="392"/>
      <c r="OXR45" s="392"/>
      <c r="OXS45" s="392"/>
      <c r="OXT45" s="392"/>
      <c r="OXU45" s="392"/>
      <c r="OXV45" s="392"/>
      <c r="OXW45" s="392"/>
      <c r="OXX45" s="392"/>
      <c r="OXY45" s="392"/>
      <c r="OXZ45" s="392"/>
      <c r="OYA45" s="392"/>
      <c r="OYB45" s="392"/>
      <c r="OYC45" s="392"/>
      <c r="OYD45" s="392"/>
      <c r="OYE45" s="392"/>
      <c r="OYF45" s="392"/>
      <c r="OYG45" s="392"/>
      <c r="OYH45" s="392"/>
      <c r="OYI45" s="392"/>
      <c r="OYJ45" s="392"/>
      <c r="OYK45" s="392"/>
      <c r="OYL45" s="392"/>
      <c r="OYM45" s="392"/>
      <c r="OYN45" s="392"/>
      <c r="OYO45" s="392"/>
      <c r="OYP45" s="392"/>
      <c r="OYQ45" s="392"/>
      <c r="OYR45" s="392"/>
      <c r="OYS45" s="392"/>
      <c r="OYT45" s="392"/>
      <c r="OYU45" s="392"/>
      <c r="OYV45" s="392"/>
      <c r="OYW45" s="392"/>
      <c r="OYX45" s="392"/>
      <c r="OYY45" s="392"/>
      <c r="OYZ45" s="392"/>
      <c r="OZA45" s="392"/>
      <c r="OZB45" s="392"/>
      <c r="OZC45" s="392"/>
      <c r="OZD45" s="392"/>
      <c r="OZE45" s="392"/>
      <c r="OZF45" s="392"/>
      <c r="OZG45" s="392"/>
      <c r="OZH45" s="392"/>
      <c r="OZI45" s="392"/>
      <c r="OZJ45" s="392"/>
      <c r="OZK45" s="392"/>
      <c r="OZL45" s="392"/>
      <c r="OZM45" s="392"/>
      <c r="OZN45" s="392"/>
      <c r="OZO45" s="392"/>
      <c r="OZP45" s="392"/>
      <c r="OZQ45" s="392"/>
      <c r="OZR45" s="392"/>
      <c r="OZS45" s="392"/>
      <c r="OZT45" s="392"/>
      <c r="OZU45" s="392"/>
      <c r="OZV45" s="392"/>
      <c r="OZW45" s="392"/>
      <c r="OZX45" s="392"/>
      <c r="OZY45" s="392"/>
      <c r="OZZ45" s="392"/>
      <c r="PAA45" s="392"/>
      <c r="PAB45" s="392"/>
      <c r="PAC45" s="392"/>
      <c r="PAD45" s="392"/>
      <c r="PAE45" s="392"/>
      <c r="PAF45" s="392"/>
      <c r="PAG45" s="392"/>
      <c r="PAH45" s="392"/>
      <c r="PAI45" s="392"/>
      <c r="PAJ45" s="392"/>
      <c r="PAK45" s="392"/>
      <c r="PAL45" s="392"/>
      <c r="PAM45" s="392"/>
      <c r="PAN45" s="392"/>
      <c r="PAO45" s="392"/>
      <c r="PAP45" s="392"/>
      <c r="PAQ45" s="392"/>
      <c r="PAR45" s="392"/>
      <c r="PAS45" s="392"/>
      <c r="PAT45" s="392"/>
      <c r="PAU45" s="392"/>
      <c r="PAV45" s="392"/>
      <c r="PAW45" s="392"/>
      <c r="PAX45" s="392"/>
      <c r="PAY45" s="392"/>
      <c r="PAZ45" s="392"/>
      <c r="PBA45" s="392"/>
      <c r="PBB45" s="392"/>
      <c r="PBC45" s="392"/>
      <c r="PBD45" s="392"/>
      <c r="PBE45" s="392"/>
      <c r="PBF45" s="392"/>
      <c r="PBG45" s="392"/>
      <c r="PBH45" s="392"/>
      <c r="PBI45" s="392"/>
      <c r="PBJ45" s="392"/>
      <c r="PBK45" s="392"/>
      <c r="PBL45" s="392"/>
      <c r="PBM45" s="392"/>
      <c r="PBN45" s="392"/>
      <c r="PBO45" s="392"/>
      <c r="PBP45" s="392"/>
      <c r="PBQ45" s="392"/>
      <c r="PBR45" s="392"/>
      <c r="PBS45" s="392"/>
      <c r="PBT45" s="392"/>
      <c r="PBU45" s="392"/>
      <c r="PBV45" s="392"/>
      <c r="PBW45" s="392"/>
      <c r="PBX45" s="392"/>
      <c r="PBY45" s="392"/>
      <c r="PBZ45" s="392"/>
      <c r="PCA45" s="392"/>
      <c r="PCB45" s="392"/>
      <c r="PCC45" s="392"/>
      <c r="PCD45" s="392"/>
      <c r="PCE45" s="392"/>
      <c r="PCF45" s="392"/>
      <c r="PCG45" s="392"/>
      <c r="PCH45" s="392"/>
      <c r="PCI45" s="392"/>
      <c r="PCJ45" s="392"/>
      <c r="PCK45" s="392"/>
      <c r="PCL45" s="392"/>
      <c r="PCM45" s="392"/>
      <c r="PCN45" s="392"/>
      <c r="PCO45" s="392"/>
      <c r="PCP45" s="392"/>
      <c r="PCQ45" s="392"/>
      <c r="PCR45" s="392"/>
      <c r="PCS45" s="392"/>
      <c r="PCT45" s="392"/>
      <c r="PCU45" s="392"/>
      <c r="PCV45" s="392"/>
      <c r="PCW45" s="392"/>
      <c r="PCX45" s="392"/>
      <c r="PCY45" s="392"/>
      <c r="PCZ45" s="392"/>
      <c r="PDA45" s="392"/>
      <c r="PDB45" s="392"/>
      <c r="PDC45" s="392"/>
      <c r="PDD45" s="392"/>
      <c r="PDE45" s="392"/>
      <c r="PDF45" s="392"/>
      <c r="PDG45" s="392"/>
      <c r="PDH45" s="392"/>
      <c r="PDI45" s="392"/>
      <c r="PDJ45" s="392"/>
      <c r="PDK45" s="392"/>
      <c r="PDL45" s="392"/>
      <c r="PDM45" s="392"/>
      <c r="PDN45" s="392"/>
      <c r="PDO45" s="392"/>
      <c r="PDP45" s="392"/>
      <c r="PDQ45" s="392"/>
      <c r="PDR45" s="392"/>
      <c r="PDS45" s="392"/>
      <c r="PDT45" s="392"/>
      <c r="PDU45" s="392"/>
      <c r="PDV45" s="392"/>
      <c r="PDW45" s="392"/>
      <c r="PDX45" s="392"/>
      <c r="PDY45" s="392"/>
      <c r="PDZ45" s="392"/>
      <c r="PEA45" s="392"/>
      <c r="PEB45" s="392"/>
      <c r="PEC45" s="392"/>
      <c r="PED45" s="392"/>
      <c r="PEE45" s="392"/>
      <c r="PEF45" s="392"/>
      <c r="PEG45" s="392"/>
      <c r="PEH45" s="392"/>
      <c r="PEI45" s="392"/>
      <c r="PEJ45" s="392"/>
      <c r="PEK45" s="392"/>
      <c r="PEL45" s="392"/>
      <c r="PEM45" s="392"/>
      <c r="PEN45" s="392"/>
      <c r="PEO45" s="392"/>
      <c r="PEP45" s="392"/>
      <c r="PEQ45" s="392"/>
      <c r="PER45" s="392"/>
      <c r="PES45" s="392"/>
      <c r="PET45" s="392"/>
      <c r="PEU45" s="392"/>
      <c r="PEV45" s="392"/>
      <c r="PEW45" s="392"/>
      <c r="PEX45" s="392"/>
      <c r="PEY45" s="392"/>
      <c r="PEZ45" s="392"/>
      <c r="PFA45" s="392"/>
      <c r="PFB45" s="392"/>
      <c r="PFC45" s="392"/>
      <c r="PFD45" s="392"/>
      <c r="PFE45" s="392"/>
      <c r="PFF45" s="392"/>
      <c r="PFG45" s="392"/>
      <c r="PFH45" s="392"/>
      <c r="PFI45" s="392"/>
      <c r="PFJ45" s="392"/>
      <c r="PFK45" s="392"/>
      <c r="PFL45" s="392"/>
      <c r="PFM45" s="392"/>
      <c r="PFN45" s="392"/>
      <c r="PFO45" s="392"/>
      <c r="PFP45" s="392"/>
      <c r="PFQ45" s="392"/>
      <c r="PFR45" s="392"/>
      <c r="PFS45" s="392"/>
      <c r="PFT45" s="392"/>
      <c r="PFU45" s="392"/>
      <c r="PFV45" s="392"/>
      <c r="PFW45" s="392"/>
      <c r="PFX45" s="392"/>
      <c r="PFY45" s="392"/>
      <c r="PFZ45" s="392"/>
      <c r="PGA45" s="392"/>
      <c r="PGB45" s="392"/>
      <c r="PGC45" s="392"/>
      <c r="PGD45" s="392"/>
      <c r="PGE45" s="392"/>
      <c r="PGF45" s="392"/>
      <c r="PGG45" s="392"/>
      <c r="PGH45" s="392"/>
      <c r="PGI45" s="392"/>
      <c r="PGJ45" s="392"/>
      <c r="PGK45" s="392"/>
      <c r="PGL45" s="392"/>
      <c r="PGM45" s="392"/>
      <c r="PGN45" s="392"/>
      <c r="PGO45" s="392"/>
      <c r="PGP45" s="392"/>
      <c r="PGQ45" s="392"/>
      <c r="PGR45" s="392"/>
      <c r="PGS45" s="392"/>
      <c r="PGT45" s="392"/>
      <c r="PGU45" s="392"/>
      <c r="PGV45" s="392"/>
      <c r="PGW45" s="392"/>
      <c r="PGX45" s="392"/>
      <c r="PGY45" s="392"/>
      <c r="PGZ45" s="392"/>
      <c r="PHA45" s="392"/>
      <c r="PHB45" s="392"/>
      <c r="PHC45" s="392"/>
      <c r="PHD45" s="392"/>
      <c r="PHE45" s="392"/>
      <c r="PHF45" s="392"/>
      <c r="PHG45" s="392"/>
      <c r="PHH45" s="392"/>
      <c r="PHI45" s="392"/>
      <c r="PHJ45" s="392"/>
      <c r="PHK45" s="392"/>
      <c r="PHL45" s="392"/>
      <c r="PHM45" s="392"/>
      <c r="PHN45" s="392"/>
      <c r="PHO45" s="392"/>
      <c r="PHP45" s="392"/>
      <c r="PHQ45" s="392"/>
      <c r="PHR45" s="392"/>
      <c r="PHS45" s="392"/>
      <c r="PHT45" s="392"/>
      <c r="PHU45" s="392"/>
      <c r="PHV45" s="392"/>
      <c r="PHW45" s="392"/>
      <c r="PHX45" s="392"/>
      <c r="PHY45" s="392"/>
      <c r="PHZ45" s="392"/>
      <c r="PIA45" s="392"/>
      <c r="PIB45" s="392"/>
      <c r="PIC45" s="392"/>
      <c r="PID45" s="392"/>
      <c r="PIE45" s="392"/>
      <c r="PIF45" s="392"/>
      <c r="PIG45" s="392"/>
      <c r="PIH45" s="392"/>
      <c r="PII45" s="392"/>
      <c r="PIJ45" s="392"/>
      <c r="PIK45" s="392"/>
      <c r="PIL45" s="392"/>
      <c r="PIM45" s="392"/>
      <c r="PIN45" s="392"/>
      <c r="PIO45" s="392"/>
      <c r="PIP45" s="392"/>
      <c r="PIQ45" s="392"/>
      <c r="PIR45" s="392"/>
      <c r="PIS45" s="392"/>
      <c r="PIT45" s="392"/>
      <c r="PIU45" s="392"/>
      <c r="PIV45" s="392"/>
      <c r="PIW45" s="392"/>
      <c r="PIX45" s="392"/>
      <c r="PIY45" s="392"/>
      <c r="PIZ45" s="392"/>
      <c r="PJA45" s="392"/>
      <c r="PJB45" s="392"/>
      <c r="PJC45" s="392"/>
      <c r="PJD45" s="392"/>
      <c r="PJE45" s="392"/>
      <c r="PJF45" s="392"/>
      <c r="PJG45" s="392"/>
      <c r="PJH45" s="392"/>
      <c r="PJI45" s="392"/>
      <c r="PJJ45" s="392"/>
      <c r="PJK45" s="392"/>
      <c r="PJL45" s="392"/>
      <c r="PJM45" s="392"/>
      <c r="PJN45" s="392"/>
      <c r="PJO45" s="392"/>
      <c r="PJP45" s="392"/>
      <c r="PJQ45" s="392"/>
      <c r="PJR45" s="392"/>
      <c r="PJS45" s="392"/>
      <c r="PJT45" s="392"/>
      <c r="PJU45" s="392"/>
      <c r="PJV45" s="392"/>
      <c r="PJW45" s="392"/>
      <c r="PJX45" s="392"/>
      <c r="PJY45" s="392"/>
      <c r="PJZ45" s="392"/>
      <c r="PKA45" s="392"/>
      <c r="PKB45" s="392"/>
      <c r="PKC45" s="392"/>
      <c r="PKD45" s="392"/>
      <c r="PKE45" s="392"/>
      <c r="PKF45" s="392"/>
      <c r="PKG45" s="392"/>
      <c r="PKH45" s="392"/>
      <c r="PKI45" s="392"/>
      <c r="PKJ45" s="392"/>
      <c r="PKK45" s="392"/>
      <c r="PKL45" s="392"/>
      <c r="PKM45" s="392"/>
      <c r="PKN45" s="392"/>
      <c r="PKO45" s="392"/>
      <c r="PKP45" s="392"/>
      <c r="PKQ45" s="392"/>
      <c r="PKR45" s="392"/>
      <c r="PKS45" s="392"/>
      <c r="PKT45" s="392"/>
      <c r="PKU45" s="392"/>
      <c r="PKV45" s="392"/>
      <c r="PKW45" s="392"/>
      <c r="PKX45" s="392"/>
      <c r="PKY45" s="392"/>
      <c r="PKZ45" s="392"/>
      <c r="PLA45" s="392"/>
      <c r="PLB45" s="392"/>
      <c r="PLC45" s="392"/>
      <c r="PLD45" s="392"/>
      <c r="PLE45" s="392"/>
      <c r="PLF45" s="392"/>
      <c r="PLG45" s="392"/>
      <c r="PLH45" s="392"/>
      <c r="PLI45" s="392"/>
      <c r="PLJ45" s="392"/>
      <c r="PLK45" s="392"/>
      <c r="PLL45" s="392"/>
      <c r="PLM45" s="392"/>
      <c r="PLN45" s="392"/>
      <c r="PLO45" s="392"/>
      <c r="PLP45" s="392"/>
      <c r="PLQ45" s="392"/>
      <c r="PLR45" s="392"/>
      <c r="PLS45" s="392"/>
      <c r="PLT45" s="392"/>
      <c r="PLU45" s="392"/>
      <c r="PLV45" s="392"/>
      <c r="PLW45" s="392"/>
      <c r="PLX45" s="392"/>
      <c r="PLY45" s="392"/>
      <c r="PLZ45" s="392"/>
      <c r="PMA45" s="392"/>
      <c r="PMB45" s="392"/>
      <c r="PMC45" s="392"/>
      <c r="PMD45" s="392"/>
      <c r="PME45" s="392"/>
      <c r="PMF45" s="392"/>
      <c r="PMG45" s="392"/>
      <c r="PMH45" s="392"/>
      <c r="PMI45" s="392"/>
      <c r="PMJ45" s="392"/>
      <c r="PMK45" s="392"/>
      <c r="PML45" s="392"/>
      <c r="PMM45" s="392"/>
      <c r="PMN45" s="392"/>
      <c r="PMO45" s="392"/>
      <c r="PMP45" s="392"/>
      <c r="PMQ45" s="392"/>
      <c r="PMR45" s="392"/>
      <c r="PMS45" s="392"/>
      <c r="PMT45" s="392"/>
      <c r="PMU45" s="392"/>
      <c r="PMV45" s="392"/>
      <c r="PMW45" s="392"/>
      <c r="PMX45" s="392"/>
      <c r="PMY45" s="392"/>
      <c r="PMZ45" s="392"/>
      <c r="PNA45" s="392"/>
      <c r="PNB45" s="392"/>
      <c r="PNC45" s="392"/>
      <c r="PND45" s="392"/>
      <c r="PNE45" s="392"/>
      <c r="PNF45" s="392"/>
      <c r="PNG45" s="392"/>
      <c r="PNH45" s="392"/>
      <c r="PNI45" s="392"/>
      <c r="PNJ45" s="392"/>
      <c r="PNK45" s="392"/>
      <c r="PNL45" s="392"/>
      <c r="PNM45" s="392"/>
      <c r="PNN45" s="392"/>
      <c r="PNO45" s="392"/>
      <c r="PNP45" s="392"/>
      <c r="PNQ45" s="392"/>
      <c r="PNR45" s="392"/>
      <c r="PNS45" s="392"/>
      <c r="PNT45" s="392"/>
      <c r="PNU45" s="392"/>
      <c r="PNV45" s="392"/>
      <c r="PNW45" s="392"/>
      <c r="PNX45" s="392"/>
      <c r="PNY45" s="392"/>
      <c r="PNZ45" s="392"/>
      <c r="POA45" s="392"/>
      <c r="POB45" s="392"/>
      <c r="POC45" s="392"/>
      <c r="POD45" s="392"/>
      <c r="POE45" s="392"/>
      <c r="POF45" s="392"/>
      <c r="POG45" s="392"/>
      <c r="POH45" s="392"/>
      <c r="POI45" s="392"/>
      <c r="POJ45" s="392"/>
      <c r="POK45" s="392"/>
      <c r="POL45" s="392"/>
      <c r="POM45" s="392"/>
      <c r="PON45" s="392"/>
      <c r="POO45" s="392"/>
      <c r="POP45" s="392"/>
      <c r="POQ45" s="392"/>
      <c r="POR45" s="392"/>
      <c r="POS45" s="392"/>
      <c r="POT45" s="392"/>
      <c r="POU45" s="392"/>
      <c r="POV45" s="392"/>
      <c r="POW45" s="392"/>
      <c r="POX45" s="392"/>
      <c r="POY45" s="392"/>
      <c r="POZ45" s="392"/>
      <c r="PPA45" s="392"/>
      <c r="PPB45" s="392"/>
      <c r="PPC45" s="392"/>
      <c r="PPD45" s="392"/>
      <c r="PPE45" s="392"/>
      <c r="PPF45" s="392"/>
      <c r="PPG45" s="392"/>
      <c r="PPH45" s="392"/>
      <c r="PPI45" s="392"/>
      <c r="PPJ45" s="392"/>
      <c r="PPK45" s="392"/>
      <c r="PPL45" s="392"/>
      <c r="PPM45" s="392"/>
      <c r="PPN45" s="392"/>
      <c r="PPO45" s="392"/>
      <c r="PPP45" s="392"/>
      <c r="PPQ45" s="392"/>
      <c r="PPR45" s="392"/>
      <c r="PPS45" s="392"/>
      <c r="PPT45" s="392"/>
      <c r="PPU45" s="392"/>
      <c r="PPV45" s="392"/>
      <c r="PPW45" s="392"/>
      <c r="PPX45" s="392"/>
      <c r="PPY45" s="392"/>
      <c r="PPZ45" s="392"/>
      <c r="PQA45" s="392"/>
      <c r="PQB45" s="392"/>
      <c r="PQC45" s="392"/>
      <c r="PQD45" s="392"/>
      <c r="PQE45" s="392"/>
      <c r="PQF45" s="392"/>
      <c r="PQG45" s="392"/>
      <c r="PQH45" s="392"/>
      <c r="PQI45" s="392"/>
      <c r="PQJ45" s="392"/>
      <c r="PQK45" s="392"/>
      <c r="PQL45" s="392"/>
      <c r="PQM45" s="392"/>
      <c r="PQN45" s="392"/>
      <c r="PQO45" s="392"/>
      <c r="PQP45" s="392"/>
      <c r="PQQ45" s="392"/>
      <c r="PQR45" s="392"/>
      <c r="PQS45" s="392"/>
      <c r="PQT45" s="392"/>
      <c r="PQU45" s="392"/>
      <c r="PQV45" s="392"/>
      <c r="PQW45" s="392"/>
      <c r="PQX45" s="392"/>
      <c r="PQY45" s="392"/>
      <c r="PQZ45" s="392"/>
      <c r="PRA45" s="392"/>
      <c r="PRB45" s="392"/>
      <c r="PRC45" s="392"/>
      <c r="PRD45" s="392"/>
      <c r="PRE45" s="392"/>
      <c r="PRF45" s="392"/>
      <c r="PRG45" s="392"/>
      <c r="PRH45" s="392"/>
      <c r="PRI45" s="392"/>
      <c r="PRJ45" s="392"/>
      <c r="PRK45" s="392"/>
      <c r="PRL45" s="392"/>
      <c r="PRM45" s="392"/>
      <c r="PRN45" s="392"/>
      <c r="PRO45" s="392"/>
      <c r="PRP45" s="392"/>
      <c r="PRQ45" s="392"/>
      <c r="PRR45" s="392"/>
      <c r="PRS45" s="392"/>
      <c r="PRT45" s="392"/>
      <c r="PRU45" s="392"/>
      <c r="PRV45" s="392"/>
      <c r="PRW45" s="392"/>
      <c r="PRX45" s="392"/>
      <c r="PRY45" s="392"/>
      <c r="PRZ45" s="392"/>
      <c r="PSA45" s="392"/>
      <c r="PSB45" s="392"/>
      <c r="PSC45" s="392"/>
      <c r="PSD45" s="392"/>
      <c r="PSE45" s="392"/>
      <c r="PSF45" s="392"/>
      <c r="PSG45" s="392"/>
      <c r="PSH45" s="392"/>
      <c r="PSI45" s="392"/>
      <c r="PSJ45" s="392"/>
      <c r="PSK45" s="392"/>
      <c r="PSL45" s="392"/>
      <c r="PSM45" s="392"/>
      <c r="PSN45" s="392"/>
      <c r="PSO45" s="392"/>
      <c r="PSP45" s="392"/>
      <c r="PSQ45" s="392"/>
      <c r="PSR45" s="392"/>
      <c r="PSS45" s="392"/>
      <c r="PST45" s="392"/>
      <c r="PSU45" s="392"/>
      <c r="PSV45" s="392"/>
      <c r="PSW45" s="392"/>
      <c r="PSX45" s="392"/>
      <c r="PSY45" s="392"/>
      <c r="PSZ45" s="392"/>
      <c r="PTA45" s="392"/>
      <c r="PTB45" s="392"/>
      <c r="PTC45" s="392"/>
      <c r="PTD45" s="392"/>
      <c r="PTE45" s="392"/>
      <c r="PTF45" s="392"/>
      <c r="PTG45" s="392"/>
      <c r="PTH45" s="392"/>
      <c r="PTI45" s="392"/>
      <c r="PTJ45" s="392"/>
      <c r="PTK45" s="392"/>
      <c r="PTL45" s="392"/>
      <c r="PTM45" s="392"/>
      <c r="PTN45" s="392"/>
      <c r="PTO45" s="392"/>
      <c r="PTP45" s="392"/>
      <c r="PTQ45" s="392"/>
      <c r="PTR45" s="392"/>
      <c r="PTS45" s="392"/>
      <c r="PTT45" s="392"/>
      <c r="PTU45" s="392"/>
      <c r="PTV45" s="392"/>
      <c r="PTW45" s="392"/>
      <c r="PTX45" s="392"/>
      <c r="PTY45" s="392"/>
      <c r="PTZ45" s="392"/>
      <c r="PUA45" s="392"/>
      <c r="PUB45" s="392"/>
      <c r="PUC45" s="392"/>
      <c r="PUD45" s="392"/>
      <c r="PUE45" s="392"/>
      <c r="PUF45" s="392"/>
      <c r="PUG45" s="392"/>
      <c r="PUH45" s="392"/>
      <c r="PUI45" s="392"/>
      <c r="PUJ45" s="392"/>
      <c r="PUK45" s="392"/>
      <c r="PUL45" s="392"/>
      <c r="PUM45" s="392"/>
      <c r="PUN45" s="392"/>
      <c r="PUO45" s="392"/>
      <c r="PUP45" s="392"/>
      <c r="PUQ45" s="392"/>
      <c r="PUR45" s="392"/>
      <c r="PUS45" s="392"/>
      <c r="PUT45" s="392"/>
      <c r="PUU45" s="392"/>
      <c r="PUV45" s="392"/>
      <c r="PUW45" s="392"/>
      <c r="PUX45" s="392"/>
      <c r="PUY45" s="392"/>
      <c r="PUZ45" s="392"/>
      <c r="PVA45" s="392"/>
      <c r="PVB45" s="392"/>
      <c r="PVC45" s="392"/>
      <c r="PVD45" s="392"/>
      <c r="PVE45" s="392"/>
      <c r="PVF45" s="392"/>
      <c r="PVG45" s="392"/>
      <c r="PVH45" s="392"/>
      <c r="PVI45" s="392"/>
      <c r="PVJ45" s="392"/>
      <c r="PVK45" s="392"/>
      <c r="PVL45" s="392"/>
      <c r="PVM45" s="392"/>
      <c r="PVN45" s="392"/>
      <c r="PVO45" s="392"/>
      <c r="PVP45" s="392"/>
      <c r="PVQ45" s="392"/>
      <c r="PVR45" s="392"/>
      <c r="PVS45" s="392"/>
      <c r="PVT45" s="392"/>
      <c r="PVU45" s="392"/>
      <c r="PVV45" s="392"/>
      <c r="PVW45" s="392"/>
      <c r="PVX45" s="392"/>
      <c r="PVY45" s="392"/>
      <c r="PVZ45" s="392"/>
      <c r="PWA45" s="392"/>
      <c r="PWB45" s="392"/>
      <c r="PWC45" s="392"/>
      <c r="PWD45" s="392"/>
      <c r="PWE45" s="392"/>
      <c r="PWF45" s="392"/>
      <c r="PWG45" s="392"/>
      <c r="PWH45" s="392"/>
      <c r="PWI45" s="392"/>
      <c r="PWJ45" s="392"/>
      <c r="PWK45" s="392"/>
      <c r="PWL45" s="392"/>
      <c r="PWM45" s="392"/>
      <c r="PWN45" s="392"/>
      <c r="PWO45" s="392"/>
      <c r="PWP45" s="392"/>
      <c r="PWQ45" s="392"/>
      <c r="PWR45" s="392"/>
      <c r="PWS45" s="392"/>
      <c r="PWT45" s="392"/>
      <c r="PWU45" s="392"/>
      <c r="PWV45" s="392"/>
      <c r="PWW45" s="392"/>
      <c r="PWX45" s="392"/>
      <c r="PWY45" s="392"/>
      <c r="PWZ45" s="392"/>
      <c r="PXA45" s="392"/>
      <c r="PXB45" s="392"/>
      <c r="PXC45" s="392"/>
      <c r="PXD45" s="392"/>
      <c r="PXE45" s="392"/>
      <c r="PXF45" s="392"/>
      <c r="PXG45" s="392"/>
      <c r="PXH45" s="392"/>
      <c r="PXI45" s="392"/>
      <c r="PXJ45" s="392"/>
      <c r="PXK45" s="392"/>
      <c r="PXL45" s="392"/>
      <c r="PXM45" s="392"/>
      <c r="PXN45" s="392"/>
      <c r="PXO45" s="392"/>
      <c r="PXP45" s="392"/>
      <c r="PXQ45" s="392"/>
      <c r="PXR45" s="392"/>
      <c r="PXS45" s="392"/>
      <c r="PXT45" s="392"/>
      <c r="PXU45" s="392"/>
      <c r="PXV45" s="392"/>
      <c r="PXW45" s="392"/>
      <c r="PXX45" s="392"/>
      <c r="PXY45" s="392"/>
      <c r="PXZ45" s="392"/>
      <c r="PYA45" s="392"/>
      <c r="PYB45" s="392"/>
      <c r="PYC45" s="392"/>
      <c r="PYD45" s="392"/>
      <c r="PYE45" s="392"/>
      <c r="PYF45" s="392"/>
      <c r="PYG45" s="392"/>
      <c r="PYH45" s="392"/>
      <c r="PYI45" s="392"/>
      <c r="PYJ45" s="392"/>
      <c r="PYK45" s="392"/>
      <c r="PYL45" s="392"/>
      <c r="PYM45" s="392"/>
      <c r="PYN45" s="392"/>
      <c r="PYO45" s="392"/>
      <c r="PYP45" s="392"/>
      <c r="PYQ45" s="392"/>
      <c r="PYR45" s="392"/>
      <c r="PYS45" s="392"/>
      <c r="PYT45" s="392"/>
      <c r="PYU45" s="392"/>
      <c r="PYV45" s="392"/>
      <c r="PYW45" s="392"/>
      <c r="PYX45" s="392"/>
      <c r="PYY45" s="392"/>
      <c r="PYZ45" s="392"/>
      <c r="PZA45" s="392"/>
      <c r="PZB45" s="392"/>
      <c r="PZC45" s="392"/>
      <c r="PZD45" s="392"/>
      <c r="PZE45" s="392"/>
      <c r="PZF45" s="392"/>
      <c r="PZG45" s="392"/>
      <c r="PZH45" s="392"/>
      <c r="PZI45" s="392"/>
      <c r="PZJ45" s="392"/>
      <c r="PZK45" s="392"/>
      <c r="PZL45" s="392"/>
      <c r="PZM45" s="392"/>
      <c r="PZN45" s="392"/>
      <c r="PZO45" s="392"/>
      <c r="PZP45" s="392"/>
      <c r="PZQ45" s="392"/>
      <c r="PZR45" s="392"/>
      <c r="PZS45" s="392"/>
      <c r="PZT45" s="392"/>
      <c r="PZU45" s="392"/>
      <c r="PZV45" s="392"/>
      <c r="PZW45" s="392"/>
      <c r="PZX45" s="392"/>
      <c r="PZY45" s="392"/>
      <c r="PZZ45" s="392"/>
      <c r="QAA45" s="392"/>
      <c r="QAB45" s="392"/>
      <c r="QAC45" s="392"/>
      <c r="QAD45" s="392"/>
      <c r="QAE45" s="392"/>
      <c r="QAF45" s="392"/>
      <c r="QAG45" s="392"/>
      <c r="QAH45" s="392"/>
      <c r="QAI45" s="392"/>
      <c r="QAJ45" s="392"/>
      <c r="QAK45" s="392"/>
      <c r="QAL45" s="392"/>
      <c r="QAM45" s="392"/>
      <c r="QAN45" s="392"/>
      <c r="QAO45" s="392"/>
      <c r="QAP45" s="392"/>
      <c r="QAQ45" s="392"/>
      <c r="QAR45" s="392"/>
      <c r="QAS45" s="392"/>
      <c r="QAT45" s="392"/>
      <c r="QAU45" s="392"/>
      <c r="QAV45" s="392"/>
      <c r="QAW45" s="392"/>
      <c r="QAX45" s="392"/>
      <c r="QAY45" s="392"/>
      <c r="QAZ45" s="392"/>
      <c r="QBA45" s="392"/>
      <c r="QBB45" s="392"/>
      <c r="QBC45" s="392"/>
      <c r="QBD45" s="392"/>
      <c r="QBE45" s="392"/>
      <c r="QBF45" s="392"/>
      <c r="QBG45" s="392"/>
      <c r="QBH45" s="392"/>
      <c r="QBI45" s="392"/>
      <c r="QBJ45" s="392"/>
      <c r="QBK45" s="392"/>
      <c r="QBL45" s="392"/>
      <c r="QBM45" s="392"/>
      <c r="QBN45" s="392"/>
      <c r="QBO45" s="392"/>
      <c r="QBP45" s="392"/>
      <c r="QBQ45" s="392"/>
      <c r="QBR45" s="392"/>
      <c r="QBS45" s="392"/>
      <c r="QBT45" s="392"/>
      <c r="QBU45" s="392"/>
      <c r="QBV45" s="392"/>
      <c r="QBW45" s="392"/>
      <c r="QBX45" s="392"/>
      <c r="QBY45" s="392"/>
      <c r="QBZ45" s="392"/>
      <c r="QCA45" s="392"/>
      <c r="QCB45" s="392"/>
      <c r="QCC45" s="392"/>
      <c r="QCD45" s="392"/>
      <c r="QCE45" s="392"/>
      <c r="QCF45" s="392"/>
      <c r="QCG45" s="392"/>
      <c r="QCH45" s="392"/>
      <c r="QCI45" s="392"/>
      <c r="QCJ45" s="392"/>
      <c r="QCK45" s="392"/>
      <c r="QCL45" s="392"/>
      <c r="QCM45" s="392"/>
      <c r="QCN45" s="392"/>
      <c r="QCO45" s="392"/>
      <c r="QCP45" s="392"/>
      <c r="QCQ45" s="392"/>
      <c r="QCR45" s="392"/>
      <c r="QCS45" s="392"/>
      <c r="QCT45" s="392"/>
      <c r="QCU45" s="392"/>
      <c r="QCV45" s="392"/>
      <c r="QCW45" s="392"/>
      <c r="QCX45" s="392"/>
      <c r="QCY45" s="392"/>
      <c r="QCZ45" s="392"/>
      <c r="QDA45" s="392"/>
      <c r="QDB45" s="392"/>
      <c r="QDC45" s="392"/>
      <c r="QDD45" s="392"/>
      <c r="QDE45" s="392"/>
      <c r="QDF45" s="392"/>
      <c r="QDG45" s="392"/>
      <c r="QDH45" s="392"/>
      <c r="QDI45" s="392"/>
      <c r="QDJ45" s="392"/>
      <c r="QDK45" s="392"/>
      <c r="QDL45" s="392"/>
      <c r="QDM45" s="392"/>
      <c r="QDN45" s="392"/>
      <c r="QDO45" s="392"/>
      <c r="QDP45" s="392"/>
      <c r="QDQ45" s="392"/>
      <c r="QDR45" s="392"/>
      <c r="QDS45" s="392"/>
      <c r="QDT45" s="392"/>
      <c r="QDU45" s="392"/>
      <c r="QDV45" s="392"/>
      <c r="QDW45" s="392"/>
      <c r="QDX45" s="392"/>
      <c r="QDY45" s="392"/>
      <c r="QDZ45" s="392"/>
      <c r="QEA45" s="392"/>
      <c r="QEB45" s="392"/>
      <c r="QEC45" s="392"/>
      <c r="QED45" s="392"/>
      <c r="QEE45" s="392"/>
      <c r="QEF45" s="392"/>
      <c r="QEG45" s="392"/>
      <c r="QEH45" s="392"/>
      <c r="QEI45" s="392"/>
      <c r="QEJ45" s="392"/>
      <c r="QEK45" s="392"/>
      <c r="QEL45" s="392"/>
      <c r="QEM45" s="392"/>
      <c r="QEN45" s="392"/>
      <c r="QEO45" s="392"/>
      <c r="QEP45" s="392"/>
      <c r="QEQ45" s="392"/>
      <c r="QER45" s="392"/>
      <c r="QES45" s="392"/>
      <c r="QET45" s="392"/>
      <c r="QEU45" s="392"/>
      <c r="QEV45" s="392"/>
      <c r="QEW45" s="392"/>
      <c r="QEX45" s="392"/>
      <c r="QEY45" s="392"/>
      <c r="QEZ45" s="392"/>
      <c r="QFA45" s="392"/>
      <c r="QFB45" s="392"/>
      <c r="QFC45" s="392"/>
      <c r="QFD45" s="392"/>
      <c r="QFE45" s="392"/>
      <c r="QFF45" s="392"/>
      <c r="QFG45" s="392"/>
      <c r="QFH45" s="392"/>
      <c r="QFI45" s="392"/>
      <c r="QFJ45" s="392"/>
      <c r="QFK45" s="392"/>
      <c r="QFL45" s="392"/>
      <c r="QFM45" s="392"/>
      <c r="QFN45" s="392"/>
      <c r="QFO45" s="392"/>
      <c r="QFP45" s="392"/>
      <c r="QFQ45" s="392"/>
      <c r="QFR45" s="392"/>
      <c r="QFS45" s="392"/>
      <c r="QFT45" s="392"/>
      <c r="QFU45" s="392"/>
      <c r="QFV45" s="392"/>
      <c r="QFW45" s="392"/>
      <c r="QFX45" s="392"/>
      <c r="QFY45" s="392"/>
      <c r="QFZ45" s="392"/>
      <c r="QGA45" s="392"/>
      <c r="QGB45" s="392"/>
      <c r="QGC45" s="392"/>
      <c r="QGD45" s="392"/>
      <c r="QGE45" s="392"/>
      <c r="QGF45" s="392"/>
      <c r="QGG45" s="392"/>
      <c r="QGH45" s="392"/>
      <c r="QGI45" s="392"/>
      <c r="QGJ45" s="392"/>
      <c r="QGK45" s="392"/>
      <c r="QGL45" s="392"/>
      <c r="QGM45" s="392"/>
      <c r="QGN45" s="392"/>
      <c r="QGO45" s="392"/>
      <c r="QGP45" s="392"/>
      <c r="QGQ45" s="392"/>
      <c r="QGR45" s="392"/>
      <c r="QGS45" s="392"/>
      <c r="QGT45" s="392"/>
      <c r="QGU45" s="392"/>
      <c r="QGV45" s="392"/>
      <c r="QGW45" s="392"/>
      <c r="QGX45" s="392"/>
      <c r="QGY45" s="392"/>
      <c r="QGZ45" s="392"/>
      <c r="QHA45" s="392"/>
      <c r="QHB45" s="392"/>
      <c r="QHC45" s="392"/>
      <c r="QHD45" s="392"/>
      <c r="QHE45" s="392"/>
      <c r="QHF45" s="392"/>
      <c r="QHG45" s="392"/>
      <c r="QHH45" s="392"/>
      <c r="QHI45" s="392"/>
      <c r="QHJ45" s="392"/>
      <c r="QHK45" s="392"/>
      <c r="QHL45" s="392"/>
      <c r="QHM45" s="392"/>
      <c r="QHN45" s="392"/>
      <c r="QHO45" s="392"/>
      <c r="QHP45" s="392"/>
      <c r="QHQ45" s="392"/>
      <c r="QHR45" s="392"/>
      <c r="QHS45" s="392"/>
      <c r="QHT45" s="392"/>
      <c r="QHU45" s="392"/>
      <c r="QHV45" s="392"/>
      <c r="QHW45" s="392"/>
      <c r="QHX45" s="392"/>
      <c r="QHY45" s="392"/>
      <c r="QHZ45" s="392"/>
      <c r="QIA45" s="392"/>
      <c r="QIB45" s="392"/>
      <c r="QIC45" s="392"/>
      <c r="QID45" s="392"/>
      <c r="QIE45" s="392"/>
      <c r="QIF45" s="392"/>
      <c r="QIG45" s="392"/>
      <c r="QIH45" s="392"/>
      <c r="QII45" s="392"/>
      <c r="QIJ45" s="392"/>
      <c r="QIK45" s="392"/>
      <c r="QIL45" s="392"/>
      <c r="QIM45" s="392"/>
      <c r="QIN45" s="392"/>
      <c r="QIO45" s="392"/>
      <c r="QIP45" s="392"/>
      <c r="QIQ45" s="392"/>
      <c r="QIR45" s="392"/>
      <c r="QIS45" s="392"/>
      <c r="QIT45" s="392"/>
      <c r="QIU45" s="392"/>
      <c r="QIV45" s="392"/>
      <c r="QIW45" s="392"/>
      <c r="QIX45" s="392"/>
      <c r="QIY45" s="392"/>
      <c r="QIZ45" s="392"/>
      <c r="QJA45" s="392"/>
      <c r="QJB45" s="392"/>
      <c r="QJC45" s="392"/>
      <c r="QJD45" s="392"/>
      <c r="QJE45" s="392"/>
      <c r="QJF45" s="392"/>
      <c r="QJG45" s="392"/>
      <c r="QJH45" s="392"/>
      <c r="QJI45" s="392"/>
      <c r="QJJ45" s="392"/>
      <c r="QJK45" s="392"/>
      <c r="QJL45" s="392"/>
      <c r="QJM45" s="392"/>
      <c r="QJN45" s="392"/>
      <c r="QJO45" s="392"/>
      <c r="QJP45" s="392"/>
      <c r="QJQ45" s="392"/>
      <c r="QJR45" s="392"/>
      <c r="QJS45" s="392"/>
      <c r="QJT45" s="392"/>
      <c r="QJU45" s="392"/>
      <c r="QJV45" s="392"/>
      <c r="QJW45" s="392"/>
      <c r="QJX45" s="392"/>
      <c r="QJY45" s="392"/>
      <c r="QJZ45" s="392"/>
      <c r="QKA45" s="392"/>
      <c r="QKB45" s="392"/>
      <c r="QKC45" s="392"/>
      <c r="QKD45" s="392"/>
      <c r="QKE45" s="392"/>
      <c r="QKF45" s="392"/>
      <c r="QKG45" s="392"/>
      <c r="QKH45" s="392"/>
      <c r="QKI45" s="392"/>
      <c r="QKJ45" s="392"/>
      <c r="QKK45" s="392"/>
      <c r="QKL45" s="392"/>
      <c r="QKM45" s="392"/>
      <c r="QKN45" s="392"/>
      <c r="QKO45" s="392"/>
      <c r="QKP45" s="392"/>
      <c r="QKQ45" s="392"/>
      <c r="QKR45" s="392"/>
      <c r="QKS45" s="392"/>
      <c r="QKT45" s="392"/>
      <c r="QKU45" s="392"/>
      <c r="QKV45" s="392"/>
      <c r="QKW45" s="392"/>
      <c r="QKX45" s="392"/>
      <c r="QKY45" s="392"/>
      <c r="QKZ45" s="392"/>
      <c r="QLA45" s="392"/>
      <c r="QLB45" s="392"/>
      <c r="QLC45" s="392"/>
      <c r="QLD45" s="392"/>
      <c r="QLE45" s="392"/>
      <c r="QLF45" s="392"/>
      <c r="QLG45" s="392"/>
      <c r="QLH45" s="392"/>
      <c r="QLI45" s="392"/>
      <c r="QLJ45" s="392"/>
      <c r="QLK45" s="392"/>
      <c r="QLL45" s="392"/>
      <c r="QLM45" s="392"/>
      <c r="QLN45" s="392"/>
      <c r="QLO45" s="392"/>
      <c r="QLP45" s="392"/>
      <c r="QLQ45" s="392"/>
      <c r="QLR45" s="392"/>
      <c r="QLS45" s="392"/>
      <c r="QLT45" s="392"/>
      <c r="QLU45" s="392"/>
      <c r="QLV45" s="392"/>
      <c r="QLW45" s="392"/>
      <c r="QLX45" s="392"/>
      <c r="QLY45" s="392"/>
      <c r="QLZ45" s="392"/>
      <c r="QMA45" s="392"/>
      <c r="QMB45" s="392"/>
      <c r="QMC45" s="392"/>
      <c r="QMD45" s="392"/>
      <c r="QME45" s="392"/>
      <c r="QMF45" s="392"/>
      <c r="QMG45" s="392"/>
      <c r="QMH45" s="392"/>
      <c r="QMI45" s="392"/>
      <c r="QMJ45" s="392"/>
      <c r="QMK45" s="392"/>
      <c r="QML45" s="392"/>
      <c r="QMM45" s="392"/>
      <c r="QMN45" s="392"/>
      <c r="QMO45" s="392"/>
      <c r="QMP45" s="392"/>
      <c r="QMQ45" s="392"/>
      <c r="QMR45" s="392"/>
      <c r="QMS45" s="392"/>
      <c r="QMT45" s="392"/>
      <c r="QMU45" s="392"/>
      <c r="QMV45" s="392"/>
      <c r="QMW45" s="392"/>
      <c r="QMX45" s="392"/>
      <c r="QMY45" s="392"/>
      <c r="QMZ45" s="392"/>
      <c r="QNA45" s="392"/>
      <c r="QNB45" s="392"/>
      <c r="QNC45" s="392"/>
      <c r="QND45" s="392"/>
      <c r="QNE45" s="392"/>
      <c r="QNF45" s="392"/>
      <c r="QNG45" s="392"/>
      <c r="QNH45" s="392"/>
      <c r="QNI45" s="392"/>
      <c r="QNJ45" s="392"/>
      <c r="QNK45" s="392"/>
      <c r="QNL45" s="392"/>
      <c r="QNM45" s="392"/>
      <c r="QNN45" s="392"/>
      <c r="QNO45" s="392"/>
      <c r="QNP45" s="392"/>
      <c r="QNQ45" s="392"/>
      <c r="QNR45" s="392"/>
      <c r="QNS45" s="392"/>
      <c r="QNT45" s="392"/>
      <c r="QNU45" s="392"/>
      <c r="QNV45" s="392"/>
      <c r="QNW45" s="392"/>
      <c r="QNX45" s="392"/>
      <c r="QNY45" s="392"/>
      <c r="QNZ45" s="392"/>
      <c r="QOA45" s="392"/>
      <c r="QOB45" s="392"/>
      <c r="QOC45" s="392"/>
      <c r="QOD45" s="392"/>
      <c r="QOE45" s="392"/>
      <c r="QOF45" s="392"/>
      <c r="QOG45" s="392"/>
      <c r="QOH45" s="392"/>
      <c r="QOI45" s="392"/>
      <c r="QOJ45" s="392"/>
      <c r="QOK45" s="392"/>
      <c r="QOL45" s="392"/>
      <c r="QOM45" s="392"/>
      <c r="QON45" s="392"/>
      <c r="QOO45" s="392"/>
      <c r="QOP45" s="392"/>
      <c r="QOQ45" s="392"/>
      <c r="QOR45" s="392"/>
      <c r="QOS45" s="392"/>
      <c r="QOT45" s="392"/>
      <c r="QOU45" s="392"/>
      <c r="QOV45" s="392"/>
      <c r="QOW45" s="392"/>
      <c r="QOX45" s="392"/>
      <c r="QOY45" s="392"/>
      <c r="QOZ45" s="392"/>
      <c r="QPA45" s="392"/>
      <c r="QPB45" s="392"/>
      <c r="QPC45" s="392"/>
      <c r="QPD45" s="392"/>
      <c r="QPE45" s="392"/>
      <c r="QPF45" s="392"/>
      <c r="QPG45" s="392"/>
      <c r="QPH45" s="392"/>
      <c r="QPI45" s="392"/>
      <c r="QPJ45" s="392"/>
      <c r="QPK45" s="392"/>
      <c r="QPL45" s="392"/>
      <c r="QPM45" s="392"/>
      <c r="QPN45" s="392"/>
      <c r="QPO45" s="392"/>
      <c r="QPP45" s="392"/>
      <c r="QPQ45" s="392"/>
      <c r="QPR45" s="392"/>
      <c r="QPS45" s="392"/>
      <c r="QPT45" s="392"/>
      <c r="QPU45" s="392"/>
      <c r="QPV45" s="392"/>
      <c r="QPW45" s="392"/>
      <c r="QPX45" s="392"/>
      <c r="QPY45" s="392"/>
      <c r="QPZ45" s="392"/>
      <c r="QQA45" s="392"/>
      <c r="QQB45" s="392"/>
      <c r="QQC45" s="392"/>
      <c r="QQD45" s="392"/>
      <c r="QQE45" s="392"/>
      <c r="QQF45" s="392"/>
      <c r="QQG45" s="392"/>
      <c r="QQH45" s="392"/>
      <c r="QQI45" s="392"/>
      <c r="QQJ45" s="392"/>
      <c r="QQK45" s="392"/>
      <c r="QQL45" s="392"/>
      <c r="QQM45" s="392"/>
      <c r="QQN45" s="392"/>
      <c r="QQO45" s="392"/>
      <c r="QQP45" s="392"/>
      <c r="QQQ45" s="392"/>
      <c r="QQR45" s="392"/>
      <c r="QQS45" s="392"/>
      <c r="QQT45" s="392"/>
      <c r="QQU45" s="392"/>
      <c r="QQV45" s="392"/>
      <c r="QQW45" s="392"/>
      <c r="QQX45" s="392"/>
      <c r="QQY45" s="392"/>
      <c r="QQZ45" s="392"/>
      <c r="QRA45" s="392"/>
      <c r="QRB45" s="392"/>
      <c r="QRC45" s="392"/>
      <c r="QRD45" s="392"/>
      <c r="QRE45" s="392"/>
      <c r="QRF45" s="392"/>
      <c r="QRG45" s="392"/>
      <c r="QRH45" s="392"/>
      <c r="QRI45" s="392"/>
      <c r="QRJ45" s="392"/>
      <c r="QRK45" s="392"/>
      <c r="QRL45" s="392"/>
      <c r="QRM45" s="392"/>
      <c r="QRN45" s="392"/>
      <c r="QRO45" s="392"/>
      <c r="QRP45" s="392"/>
      <c r="QRQ45" s="392"/>
      <c r="QRR45" s="392"/>
      <c r="QRS45" s="392"/>
      <c r="QRT45" s="392"/>
      <c r="QRU45" s="392"/>
      <c r="QRV45" s="392"/>
      <c r="QRW45" s="392"/>
      <c r="QRX45" s="392"/>
      <c r="QRY45" s="392"/>
      <c r="QRZ45" s="392"/>
      <c r="QSA45" s="392"/>
      <c r="QSB45" s="392"/>
      <c r="QSC45" s="392"/>
      <c r="QSD45" s="392"/>
      <c r="QSE45" s="392"/>
      <c r="QSF45" s="392"/>
      <c r="QSG45" s="392"/>
      <c r="QSH45" s="392"/>
      <c r="QSI45" s="392"/>
      <c r="QSJ45" s="392"/>
      <c r="QSK45" s="392"/>
      <c r="QSL45" s="392"/>
      <c r="QSM45" s="392"/>
      <c r="QSN45" s="392"/>
      <c r="QSO45" s="392"/>
      <c r="QSP45" s="392"/>
      <c r="QSQ45" s="392"/>
      <c r="QSR45" s="392"/>
      <c r="QSS45" s="392"/>
      <c r="QST45" s="392"/>
      <c r="QSU45" s="392"/>
      <c r="QSV45" s="392"/>
      <c r="QSW45" s="392"/>
      <c r="QSX45" s="392"/>
      <c r="QSY45" s="392"/>
      <c r="QSZ45" s="392"/>
      <c r="QTA45" s="392"/>
      <c r="QTB45" s="392"/>
      <c r="QTC45" s="392"/>
      <c r="QTD45" s="392"/>
      <c r="QTE45" s="392"/>
      <c r="QTF45" s="392"/>
      <c r="QTG45" s="392"/>
      <c r="QTH45" s="392"/>
      <c r="QTI45" s="392"/>
      <c r="QTJ45" s="392"/>
      <c r="QTK45" s="392"/>
      <c r="QTL45" s="392"/>
      <c r="QTM45" s="392"/>
      <c r="QTN45" s="392"/>
      <c r="QTO45" s="392"/>
      <c r="QTP45" s="392"/>
      <c r="QTQ45" s="392"/>
      <c r="QTR45" s="392"/>
      <c r="QTS45" s="392"/>
      <c r="QTT45" s="392"/>
      <c r="QTU45" s="392"/>
      <c r="QTV45" s="392"/>
      <c r="QTW45" s="392"/>
      <c r="QTX45" s="392"/>
      <c r="QTY45" s="392"/>
      <c r="QTZ45" s="392"/>
      <c r="QUA45" s="392"/>
      <c r="QUB45" s="392"/>
      <c r="QUC45" s="392"/>
      <c r="QUD45" s="392"/>
      <c r="QUE45" s="392"/>
      <c r="QUF45" s="392"/>
      <c r="QUG45" s="392"/>
      <c r="QUH45" s="392"/>
      <c r="QUI45" s="392"/>
      <c r="QUJ45" s="392"/>
      <c r="QUK45" s="392"/>
      <c r="QUL45" s="392"/>
      <c r="QUM45" s="392"/>
      <c r="QUN45" s="392"/>
      <c r="QUO45" s="392"/>
      <c r="QUP45" s="392"/>
      <c r="QUQ45" s="392"/>
      <c r="QUR45" s="392"/>
      <c r="QUS45" s="392"/>
      <c r="QUT45" s="392"/>
      <c r="QUU45" s="392"/>
      <c r="QUV45" s="392"/>
      <c r="QUW45" s="392"/>
      <c r="QUX45" s="392"/>
      <c r="QUY45" s="392"/>
      <c r="QUZ45" s="392"/>
      <c r="QVA45" s="392"/>
      <c r="QVB45" s="392"/>
      <c r="QVC45" s="392"/>
      <c r="QVD45" s="392"/>
      <c r="QVE45" s="392"/>
      <c r="QVF45" s="392"/>
      <c r="QVG45" s="392"/>
      <c r="QVH45" s="392"/>
      <c r="QVI45" s="392"/>
      <c r="QVJ45" s="392"/>
      <c r="QVK45" s="392"/>
      <c r="QVL45" s="392"/>
      <c r="QVM45" s="392"/>
      <c r="QVN45" s="392"/>
      <c r="QVO45" s="392"/>
      <c r="QVP45" s="392"/>
      <c r="QVQ45" s="392"/>
      <c r="QVR45" s="392"/>
      <c r="QVS45" s="392"/>
      <c r="QVT45" s="392"/>
      <c r="QVU45" s="392"/>
      <c r="QVV45" s="392"/>
      <c r="QVW45" s="392"/>
      <c r="QVX45" s="392"/>
      <c r="QVY45" s="392"/>
      <c r="QVZ45" s="392"/>
      <c r="QWA45" s="392"/>
      <c r="QWB45" s="392"/>
      <c r="QWC45" s="392"/>
      <c r="QWD45" s="392"/>
      <c r="QWE45" s="392"/>
      <c r="QWF45" s="392"/>
      <c r="QWG45" s="392"/>
      <c r="QWH45" s="392"/>
      <c r="QWI45" s="392"/>
      <c r="QWJ45" s="392"/>
      <c r="QWK45" s="392"/>
      <c r="QWL45" s="392"/>
      <c r="QWM45" s="392"/>
      <c r="QWN45" s="392"/>
      <c r="QWO45" s="392"/>
      <c r="QWP45" s="392"/>
      <c r="QWQ45" s="392"/>
      <c r="QWR45" s="392"/>
      <c r="QWS45" s="392"/>
      <c r="QWT45" s="392"/>
      <c r="QWU45" s="392"/>
      <c r="QWV45" s="392"/>
      <c r="QWW45" s="392"/>
      <c r="QWX45" s="392"/>
      <c r="QWY45" s="392"/>
      <c r="QWZ45" s="392"/>
      <c r="QXA45" s="392"/>
      <c r="QXB45" s="392"/>
      <c r="QXC45" s="392"/>
      <c r="QXD45" s="392"/>
      <c r="QXE45" s="392"/>
      <c r="QXF45" s="392"/>
      <c r="QXG45" s="392"/>
      <c r="QXH45" s="392"/>
      <c r="QXI45" s="392"/>
      <c r="QXJ45" s="392"/>
      <c r="QXK45" s="392"/>
      <c r="QXL45" s="392"/>
      <c r="QXM45" s="392"/>
      <c r="QXN45" s="392"/>
      <c r="QXO45" s="392"/>
      <c r="QXP45" s="392"/>
      <c r="QXQ45" s="392"/>
      <c r="QXR45" s="392"/>
      <c r="QXS45" s="392"/>
      <c r="QXT45" s="392"/>
      <c r="QXU45" s="392"/>
      <c r="QXV45" s="392"/>
      <c r="QXW45" s="392"/>
      <c r="QXX45" s="392"/>
      <c r="QXY45" s="392"/>
      <c r="QXZ45" s="392"/>
      <c r="QYA45" s="392"/>
      <c r="QYB45" s="392"/>
      <c r="QYC45" s="392"/>
      <c r="QYD45" s="392"/>
      <c r="QYE45" s="392"/>
      <c r="QYF45" s="392"/>
      <c r="QYG45" s="392"/>
      <c r="QYH45" s="392"/>
      <c r="QYI45" s="392"/>
      <c r="QYJ45" s="392"/>
      <c r="QYK45" s="392"/>
      <c r="QYL45" s="392"/>
      <c r="QYM45" s="392"/>
      <c r="QYN45" s="392"/>
      <c r="QYO45" s="392"/>
      <c r="QYP45" s="392"/>
      <c r="QYQ45" s="392"/>
      <c r="QYR45" s="392"/>
      <c r="QYS45" s="392"/>
      <c r="QYT45" s="392"/>
      <c r="QYU45" s="392"/>
      <c r="QYV45" s="392"/>
      <c r="QYW45" s="392"/>
      <c r="QYX45" s="392"/>
      <c r="QYY45" s="392"/>
      <c r="QYZ45" s="392"/>
      <c r="QZA45" s="392"/>
      <c r="QZB45" s="392"/>
      <c r="QZC45" s="392"/>
      <c r="QZD45" s="392"/>
      <c r="QZE45" s="392"/>
      <c r="QZF45" s="392"/>
      <c r="QZG45" s="392"/>
      <c r="QZH45" s="392"/>
      <c r="QZI45" s="392"/>
      <c r="QZJ45" s="392"/>
      <c r="QZK45" s="392"/>
      <c r="QZL45" s="392"/>
      <c r="QZM45" s="392"/>
      <c r="QZN45" s="392"/>
      <c r="QZO45" s="392"/>
      <c r="QZP45" s="392"/>
      <c r="QZQ45" s="392"/>
      <c r="QZR45" s="392"/>
      <c r="QZS45" s="392"/>
      <c r="QZT45" s="392"/>
      <c r="QZU45" s="392"/>
      <c r="QZV45" s="392"/>
      <c r="QZW45" s="392"/>
      <c r="QZX45" s="392"/>
      <c r="QZY45" s="392"/>
      <c r="QZZ45" s="392"/>
      <c r="RAA45" s="392"/>
      <c r="RAB45" s="392"/>
      <c r="RAC45" s="392"/>
      <c r="RAD45" s="392"/>
      <c r="RAE45" s="392"/>
      <c r="RAF45" s="392"/>
      <c r="RAG45" s="392"/>
      <c r="RAH45" s="392"/>
      <c r="RAI45" s="392"/>
      <c r="RAJ45" s="392"/>
      <c r="RAK45" s="392"/>
      <c r="RAL45" s="392"/>
      <c r="RAM45" s="392"/>
      <c r="RAN45" s="392"/>
      <c r="RAO45" s="392"/>
      <c r="RAP45" s="392"/>
      <c r="RAQ45" s="392"/>
      <c r="RAR45" s="392"/>
      <c r="RAS45" s="392"/>
      <c r="RAT45" s="392"/>
      <c r="RAU45" s="392"/>
      <c r="RAV45" s="392"/>
      <c r="RAW45" s="392"/>
      <c r="RAX45" s="392"/>
      <c r="RAY45" s="392"/>
      <c r="RAZ45" s="392"/>
      <c r="RBA45" s="392"/>
      <c r="RBB45" s="392"/>
      <c r="RBC45" s="392"/>
      <c r="RBD45" s="392"/>
      <c r="RBE45" s="392"/>
      <c r="RBF45" s="392"/>
      <c r="RBG45" s="392"/>
      <c r="RBH45" s="392"/>
      <c r="RBI45" s="392"/>
      <c r="RBJ45" s="392"/>
      <c r="RBK45" s="392"/>
      <c r="RBL45" s="392"/>
      <c r="RBM45" s="392"/>
      <c r="RBN45" s="392"/>
      <c r="RBO45" s="392"/>
      <c r="RBP45" s="392"/>
      <c r="RBQ45" s="392"/>
      <c r="RBR45" s="392"/>
      <c r="RBS45" s="392"/>
      <c r="RBT45" s="392"/>
      <c r="RBU45" s="392"/>
      <c r="RBV45" s="392"/>
      <c r="RBW45" s="392"/>
      <c r="RBX45" s="392"/>
      <c r="RBY45" s="392"/>
      <c r="RBZ45" s="392"/>
      <c r="RCA45" s="392"/>
      <c r="RCB45" s="392"/>
      <c r="RCC45" s="392"/>
      <c r="RCD45" s="392"/>
      <c r="RCE45" s="392"/>
      <c r="RCF45" s="392"/>
      <c r="RCG45" s="392"/>
      <c r="RCH45" s="392"/>
      <c r="RCI45" s="392"/>
      <c r="RCJ45" s="392"/>
      <c r="RCK45" s="392"/>
      <c r="RCL45" s="392"/>
      <c r="RCM45" s="392"/>
      <c r="RCN45" s="392"/>
      <c r="RCO45" s="392"/>
      <c r="RCP45" s="392"/>
      <c r="RCQ45" s="392"/>
      <c r="RCR45" s="392"/>
      <c r="RCS45" s="392"/>
      <c r="RCT45" s="392"/>
      <c r="RCU45" s="392"/>
      <c r="RCV45" s="392"/>
      <c r="RCW45" s="392"/>
      <c r="RCX45" s="392"/>
      <c r="RCY45" s="392"/>
      <c r="RCZ45" s="392"/>
      <c r="RDA45" s="392"/>
      <c r="RDB45" s="392"/>
      <c r="RDC45" s="392"/>
      <c r="RDD45" s="392"/>
      <c r="RDE45" s="392"/>
      <c r="RDF45" s="392"/>
      <c r="RDG45" s="392"/>
      <c r="RDH45" s="392"/>
      <c r="RDI45" s="392"/>
      <c r="RDJ45" s="392"/>
      <c r="RDK45" s="392"/>
      <c r="RDL45" s="392"/>
      <c r="RDM45" s="392"/>
      <c r="RDN45" s="392"/>
      <c r="RDO45" s="392"/>
      <c r="RDP45" s="392"/>
      <c r="RDQ45" s="392"/>
      <c r="RDR45" s="392"/>
      <c r="RDS45" s="392"/>
      <c r="RDT45" s="392"/>
      <c r="RDU45" s="392"/>
      <c r="RDV45" s="392"/>
      <c r="RDW45" s="392"/>
      <c r="RDX45" s="392"/>
      <c r="RDY45" s="392"/>
      <c r="RDZ45" s="392"/>
      <c r="REA45" s="392"/>
      <c r="REB45" s="392"/>
      <c r="REC45" s="392"/>
      <c r="RED45" s="392"/>
      <c r="REE45" s="392"/>
      <c r="REF45" s="392"/>
      <c r="REG45" s="392"/>
      <c r="REH45" s="392"/>
      <c r="REI45" s="392"/>
      <c r="REJ45" s="392"/>
      <c r="REK45" s="392"/>
      <c r="REL45" s="392"/>
      <c r="REM45" s="392"/>
      <c r="REN45" s="392"/>
      <c r="REO45" s="392"/>
      <c r="REP45" s="392"/>
      <c r="REQ45" s="392"/>
      <c r="RER45" s="392"/>
      <c r="RES45" s="392"/>
      <c r="RET45" s="392"/>
      <c r="REU45" s="392"/>
      <c r="REV45" s="392"/>
      <c r="REW45" s="392"/>
      <c r="REX45" s="392"/>
      <c r="REY45" s="392"/>
      <c r="REZ45" s="392"/>
      <c r="RFA45" s="392"/>
      <c r="RFB45" s="392"/>
      <c r="RFC45" s="392"/>
      <c r="RFD45" s="392"/>
      <c r="RFE45" s="392"/>
      <c r="RFF45" s="392"/>
      <c r="RFG45" s="392"/>
      <c r="RFH45" s="392"/>
      <c r="RFI45" s="392"/>
      <c r="RFJ45" s="392"/>
      <c r="RFK45" s="392"/>
      <c r="RFL45" s="392"/>
      <c r="RFM45" s="392"/>
      <c r="RFN45" s="392"/>
      <c r="RFO45" s="392"/>
      <c r="RFP45" s="392"/>
      <c r="RFQ45" s="392"/>
      <c r="RFR45" s="392"/>
      <c r="RFS45" s="392"/>
      <c r="RFT45" s="392"/>
      <c r="RFU45" s="392"/>
      <c r="RFV45" s="392"/>
      <c r="RFW45" s="392"/>
      <c r="RFX45" s="392"/>
      <c r="RFY45" s="392"/>
      <c r="RFZ45" s="392"/>
      <c r="RGA45" s="392"/>
      <c r="RGB45" s="392"/>
      <c r="RGC45" s="392"/>
      <c r="RGD45" s="392"/>
      <c r="RGE45" s="392"/>
      <c r="RGF45" s="392"/>
      <c r="RGG45" s="392"/>
      <c r="RGH45" s="392"/>
      <c r="RGI45" s="392"/>
      <c r="RGJ45" s="392"/>
      <c r="RGK45" s="392"/>
      <c r="RGL45" s="392"/>
      <c r="RGM45" s="392"/>
      <c r="RGN45" s="392"/>
      <c r="RGO45" s="392"/>
      <c r="RGP45" s="392"/>
      <c r="RGQ45" s="392"/>
      <c r="RGR45" s="392"/>
      <c r="RGS45" s="392"/>
      <c r="RGT45" s="392"/>
      <c r="RGU45" s="392"/>
      <c r="RGV45" s="392"/>
      <c r="RGW45" s="392"/>
      <c r="RGX45" s="392"/>
      <c r="RGY45" s="392"/>
      <c r="RGZ45" s="392"/>
      <c r="RHA45" s="392"/>
      <c r="RHB45" s="392"/>
      <c r="RHC45" s="392"/>
      <c r="RHD45" s="392"/>
      <c r="RHE45" s="392"/>
      <c r="RHF45" s="392"/>
      <c r="RHG45" s="392"/>
      <c r="RHH45" s="392"/>
      <c r="RHI45" s="392"/>
      <c r="RHJ45" s="392"/>
      <c r="RHK45" s="392"/>
      <c r="RHL45" s="392"/>
      <c r="RHM45" s="392"/>
      <c r="RHN45" s="392"/>
      <c r="RHO45" s="392"/>
      <c r="RHP45" s="392"/>
      <c r="RHQ45" s="392"/>
      <c r="RHR45" s="392"/>
      <c r="RHS45" s="392"/>
      <c r="RHT45" s="392"/>
      <c r="RHU45" s="392"/>
      <c r="RHV45" s="392"/>
      <c r="RHW45" s="392"/>
      <c r="RHX45" s="392"/>
      <c r="RHY45" s="392"/>
      <c r="RHZ45" s="392"/>
      <c r="RIA45" s="392"/>
      <c r="RIB45" s="392"/>
      <c r="RIC45" s="392"/>
      <c r="RID45" s="392"/>
      <c r="RIE45" s="392"/>
      <c r="RIF45" s="392"/>
      <c r="RIG45" s="392"/>
      <c r="RIH45" s="392"/>
      <c r="RII45" s="392"/>
      <c r="RIJ45" s="392"/>
      <c r="RIK45" s="392"/>
      <c r="RIL45" s="392"/>
      <c r="RIM45" s="392"/>
      <c r="RIN45" s="392"/>
      <c r="RIO45" s="392"/>
      <c r="RIP45" s="392"/>
      <c r="RIQ45" s="392"/>
      <c r="RIR45" s="392"/>
      <c r="RIS45" s="392"/>
      <c r="RIT45" s="392"/>
      <c r="RIU45" s="392"/>
      <c r="RIV45" s="392"/>
      <c r="RIW45" s="392"/>
      <c r="RIX45" s="392"/>
      <c r="RIY45" s="392"/>
      <c r="RIZ45" s="392"/>
      <c r="RJA45" s="392"/>
      <c r="RJB45" s="392"/>
      <c r="RJC45" s="392"/>
      <c r="RJD45" s="392"/>
      <c r="RJE45" s="392"/>
      <c r="RJF45" s="392"/>
      <c r="RJG45" s="392"/>
      <c r="RJH45" s="392"/>
      <c r="RJI45" s="392"/>
      <c r="RJJ45" s="392"/>
      <c r="RJK45" s="392"/>
      <c r="RJL45" s="392"/>
      <c r="RJM45" s="392"/>
      <c r="RJN45" s="392"/>
      <c r="RJO45" s="392"/>
      <c r="RJP45" s="392"/>
      <c r="RJQ45" s="392"/>
      <c r="RJR45" s="392"/>
      <c r="RJS45" s="392"/>
      <c r="RJT45" s="392"/>
      <c r="RJU45" s="392"/>
      <c r="RJV45" s="392"/>
      <c r="RJW45" s="392"/>
      <c r="RJX45" s="392"/>
      <c r="RJY45" s="392"/>
      <c r="RJZ45" s="392"/>
      <c r="RKA45" s="392"/>
      <c r="RKB45" s="392"/>
      <c r="RKC45" s="392"/>
      <c r="RKD45" s="392"/>
      <c r="RKE45" s="392"/>
      <c r="RKF45" s="392"/>
      <c r="RKG45" s="392"/>
      <c r="RKH45" s="392"/>
      <c r="RKI45" s="392"/>
      <c r="RKJ45" s="392"/>
      <c r="RKK45" s="392"/>
      <c r="RKL45" s="392"/>
      <c r="RKM45" s="392"/>
      <c r="RKN45" s="392"/>
      <c r="RKO45" s="392"/>
      <c r="RKP45" s="392"/>
      <c r="RKQ45" s="392"/>
      <c r="RKR45" s="392"/>
      <c r="RKS45" s="392"/>
      <c r="RKT45" s="392"/>
      <c r="RKU45" s="392"/>
      <c r="RKV45" s="392"/>
      <c r="RKW45" s="392"/>
      <c r="RKX45" s="392"/>
      <c r="RKY45" s="392"/>
      <c r="RKZ45" s="392"/>
      <c r="RLA45" s="392"/>
      <c r="RLB45" s="392"/>
      <c r="RLC45" s="392"/>
      <c r="RLD45" s="392"/>
      <c r="RLE45" s="392"/>
      <c r="RLF45" s="392"/>
      <c r="RLG45" s="392"/>
      <c r="RLH45" s="392"/>
      <c r="RLI45" s="392"/>
      <c r="RLJ45" s="392"/>
      <c r="RLK45" s="392"/>
      <c r="RLL45" s="392"/>
      <c r="RLM45" s="392"/>
      <c r="RLN45" s="392"/>
      <c r="RLO45" s="392"/>
      <c r="RLP45" s="392"/>
      <c r="RLQ45" s="392"/>
      <c r="RLR45" s="392"/>
      <c r="RLS45" s="392"/>
      <c r="RLT45" s="392"/>
      <c r="RLU45" s="392"/>
      <c r="RLV45" s="392"/>
      <c r="RLW45" s="392"/>
      <c r="RLX45" s="392"/>
      <c r="RLY45" s="392"/>
      <c r="RLZ45" s="392"/>
      <c r="RMA45" s="392"/>
      <c r="RMB45" s="392"/>
      <c r="RMC45" s="392"/>
      <c r="RMD45" s="392"/>
      <c r="RME45" s="392"/>
      <c r="RMF45" s="392"/>
      <c r="RMG45" s="392"/>
      <c r="RMH45" s="392"/>
      <c r="RMI45" s="392"/>
      <c r="RMJ45" s="392"/>
      <c r="RMK45" s="392"/>
      <c r="RML45" s="392"/>
      <c r="RMM45" s="392"/>
      <c r="RMN45" s="392"/>
      <c r="RMO45" s="392"/>
      <c r="RMP45" s="392"/>
      <c r="RMQ45" s="392"/>
      <c r="RMR45" s="392"/>
      <c r="RMS45" s="392"/>
      <c r="RMT45" s="392"/>
      <c r="RMU45" s="392"/>
      <c r="RMV45" s="392"/>
      <c r="RMW45" s="392"/>
      <c r="RMX45" s="392"/>
      <c r="RMY45" s="392"/>
      <c r="RMZ45" s="392"/>
      <c r="RNA45" s="392"/>
      <c r="RNB45" s="392"/>
      <c r="RNC45" s="392"/>
      <c r="RND45" s="392"/>
      <c r="RNE45" s="392"/>
      <c r="RNF45" s="392"/>
      <c r="RNG45" s="392"/>
      <c r="RNH45" s="392"/>
      <c r="RNI45" s="392"/>
      <c r="RNJ45" s="392"/>
      <c r="RNK45" s="392"/>
      <c r="RNL45" s="392"/>
      <c r="RNM45" s="392"/>
      <c r="RNN45" s="392"/>
      <c r="RNO45" s="392"/>
      <c r="RNP45" s="392"/>
      <c r="RNQ45" s="392"/>
      <c r="RNR45" s="392"/>
      <c r="RNS45" s="392"/>
      <c r="RNT45" s="392"/>
      <c r="RNU45" s="392"/>
      <c r="RNV45" s="392"/>
      <c r="RNW45" s="392"/>
      <c r="RNX45" s="392"/>
      <c r="RNY45" s="392"/>
      <c r="RNZ45" s="392"/>
      <c r="ROA45" s="392"/>
      <c r="ROB45" s="392"/>
      <c r="ROC45" s="392"/>
      <c r="ROD45" s="392"/>
      <c r="ROE45" s="392"/>
      <c r="ROF45" s="392"/>
      <c r="ROG45" s="392"/>
      <c r="ROH45" s="392"/>
      <c r="ROI45" s="392"/>
      <c r="ROJ45" s="392"/>
      <c r="ROK45" s="392"/>
      <c r="ROL45" s="392"/>
      <c r="ROM45" s="392"/>
      <c r="RON45" s="392"/>
      <c r="ROO45" s="392"/>
      <c r="ROP45" s="392"/>
      <c r="ROQ45" s="392"/>
      <c r="ROR45" s="392"/>
      <c r="ROS45" s="392"/>
      <c r="ROT45" s="392"/>
      <c r="ROU45" s="392"/>
      <c r="ROV45" s="392"/>
      <c r="ROW45" s="392"/>
      <c r="ROX45" s="392"/>
      <c r="ROY45" s="392"/>
      <c r="ROZ45" s="392"/>
      <c r="RPA45" s="392"/>
      <c r="RPB45" s="392"/>
      <c r="RPC45" s="392"/>
      <c r="RPD45" s="392"/>
      <c r="RPE45" s="392"/>
      <c r="RPF45" s="392"/>
      <c r="RPG45" s="392"/>
      <c r="RPH45" s="392"/>
      <c r="RPI45" s="392"/>
      <c r="RPJ45" s="392"/>
      <c r="RPK45" s="392"/>
      <c r="RPL45" s="392"/>
      <c r="RPM45" s="392"/>
      <c r="RPN45" s="392"/>
      <c r="RPO45" s="392"/>
      <c r="RPP45" s="392"/>
      <c r="RPQ45" s="392"/>
      <c r="RPR45" s="392"/>
      <c r="RPS45" s="392"/>
      <c r="RPT45" s="392"/>
      <c r="RPU45" s="392"/>
      <c r="RPV45" s="392"/>
      <c r="RPW45" s="392"/>
      <c r="RPX45" s="392"/>
      <c r="RPY45" s="392"/>
      <c r="RPZ45" s="392"/>
      <c r="RQA45" s="392"/>
      <c r="RQB45" s="392"/>
      <c r="RQC45" s="392"/>
      <c r="RQD45" s="392"/>
      <c r="RQE45" s="392"/>
      <c r="RQF45" s="392"/>
      <c r="RQG45" s="392"/>
      <c r="RQH45" s="392"/>
      <c r="RQI45" s="392"/>
      <c r="RQJ45" s="392"/>
      <c r="RQK45" s="392"/>
      <c r="RQL45" s="392"/>
      <c r="RQM45" s="392"/>
      <c r="RQN45" s="392"/>
      <c r="RQO45" s="392"/>
      <c r="RQP45" s="392"/>
      <c r="RQQ45" s="392"/>
      <c r="RQR45" s="392"/>
      <c r="RQS45" s="392"/>
      <c r="RQT45" s="392"/>
      <c r="RQU45" s="392"/>
      <c r="RQV45" s="392"/>
      <c r="RQW45" s="392"/>
      <c r="RQX45" s="392"/>
      <c r="RQY45" s="392"/>
      <c r="RQZ45" s="392"/>
      <c r="RRA45" s="392"/>
      <c r="RRB45" s="392"/>
      <c r="RRC45" s="392"/>
      <c r="RRD45" s="392"/>
      <c r="RRE45" s="392"/>
      <c r="RRF45" s="392"/>
      <c r="RRG45" s="392"/>
      <c r="RRH45" s="392"/>
      <c r="RRI45" s="392"/>
      <c r="RRJ45" s="392"/>
      <c r="RRK45" s="392"/>
      <c r="RRL45" s="392"/>
      <c r="RRM45" s="392"/>
      <c r="RRN45" s="392"/>
      <c r="RRO45" s="392"/>
      <c r="RRP45" s="392"/>
      <c r="RRQ45" s="392"/>
      <c r="RRR45" s="392"/>
      <c r="RRS45" s="392"/>
      <c r="RRT45" s="392"/>
      <c r="RRU45" s="392"/>
      <c r="RRV45" s="392"/>
      <c r="RRW45" s="392"/>
      <c r="RRX45" s="392"/>
      <c r="RRY45" s="392"/>
      <c r="RRZ45" s="392"/>
      <c r="RSA45" s="392"/>
      <c r="RSB45" s="392"/>
      <c r="RSC45" s="392"/>
      <c r="RSD45" s="392"/>
      <c r="RSE45" s="392"/>
      <c r="RSF45" s="392"/>
      <c r="RSG45" s="392"/>
      <c r="RSH45" s="392"/>
      <c r="RSI45" s="392"/>
      <c r="RSJ45" s="392"/>
      <c r="RSK45" s="392"/>
      <c r="RSL45" s="392"/>
      <c r="RSM45" s="392"/>
      <c r="RSN45" s="392"/>
      <c r="RSO45" s="392"/>
      <c r="RSP45" s="392"/>
      <c r="RSQ45" s="392"/>
      <c r="RSR45" s="392"/>
      <c r="RSS45" s="392"/>
      <c r="RST45" s="392"/>
      <c r="RSU45" s="392"/>
      <c r="RSV45" s="392"/>
      <c r="RSW45" s="392"/>
      <c r="RSX45" s="392"/>
      <c r="RSY45" s="392"/>
      <c r="RSZ45" s="392"/>
      <c r="RTA45" s="392"/>
      <c r="RTB45" s="392"/>
      <c r="RTC45" s="392"/>
      <c r="RTD45" s="392"/>
      <c r="RTE45" s="392"/>
      <c r="RTF45" s="392"/>
      <c r="RTG45" s="392"/>
      <c r="RTH45" s="392"/>
      <c r="RTI45" s="392"/>
      <c r="RTJ45" s="392"/>
      <c r="RTK45" s="392"/>
      <c r="RTL45" s="392"/>
      <c r="RTM45" s="392"/>
      <c r="RTN45" s="392"/>
      <c r="RTO45" s="392"/>
      <c r="RTP45" s="392"/>
      <c r="RTQ45" s="392"/>
      <c r="RTR45" s="392"/>
      <c r="RTS45" s="392"/>
      <c r="RTT45" s="392"/>
      <c r="RTU45" s="392"/>
      <c r="RTV45" s="392"/>
      <c r="RTW45" s="392"/>
      <c r="RTX45" s="392"/>
      <c r="RTY45" s="392"/>
      <c r="RTZ45" s="392"/>
      <c r="RUA45" s="392"/>
      <c r="RUB45" s="392"/>
      <c r="RUC45" s="392"/>
      <c r="RUD45" s="392"/>
      <c r="RUE45" s="392"/>
      <c r="RUF45" s="392"/>
      <c r="RUG45" s="392"/>
      <c r="RUH45" s="392"/>
      <c r="RUI45" s="392"/>
      <c r="RUJ45" s="392"/>
      <c r="RUK45" s="392"/>
      <c r="RUL45" s="392"/>
      <c r="RUM45" s="392"/>
      <c r="RUN45" s="392"/>
      <c r="RUO45" s="392"/>
      <c r="RUP45" s="392"/>
      <c r="RUQ45" s="392"/>
      <c r="RUR45" s="392"/>
      <c r="RUS45" s="392"/>
      <c r="RUT45" s="392"/>
      <c r="RUU45" s="392"/>
      <c r="RUV45" s="392"/>
      <c r="RUW45" s="392"/>
      <c r="RUX45" s="392"/>
      <c r="RUY45" s="392"/>
      <c r="RUZ45" s="392"/>
      <c r="RVA45" s="392"/>
      <c r="RVB45" s="392"/>
      <c r="RVC45" s="392"/>
      <c r="RVD45" s="392"/>
      <c r="RVE45" s="392"/>
      <c r="RVF45" s="392"/>
      <c r="RVG45" s="392"/>
      <c r="RVH45" s="392"/>
      <c r="RVI45" s="392"/>
      <c r="RVJ45" s="392"/>
      <c r="RVK45" s="392"/>
      <c r="RVL45" s="392"/>
      <c r="RVM45" s="392"/>
      <c r="RVN45" s="392"/>
      <c r="RVO45" s="392"/>
      <c r="RVP45" s="392"/>
      <c r="RVQ45" s="392"/>
      <c r="RVR45" s="392"/>
      <c r="RVS45" s="392"/>
      <c r="RVT45" s="392"/>
      <c r="RVU45" s="392"/>
      <c r="RVV45" s="392"/>
      <c r="RVW45" s="392"/>
      <c r="RVX45" s="392"/>
      <c r="RVY45" s="392"/>
      <c r="RVZ45" s="392"/>
      <c r="RWA45" s="392"/>
      <c r="RWB45" s="392"/>
      <c r="RWC45" s="392"/>
      <c r="RWD45" s="392"/>
      <c r="RWE45" s="392"/>
      <c r="RWF45" s="392"/>
      <c r="RWG45" s="392"/>
      <c r="RWH45" s="392"/>
      <c r="RWI45" s="392"/>
      <c r="RWJ45" s="392"/>
      <c r="RWK45" s="392"/>
      <c r="RWL45" s="392"/>
      <c r="RWM45" s="392"/>
      <c r="RWN45" s="392"/>
      <c r="RWO45" s="392"/>
      <c r="RWP45" s="392"/>
      <c r="RWQ45" s="392"/>
      <c r="RWR45" s="392"/>
      <c r="RWS45" s="392"/>
      <c r="RWT45" s="392"/>
      <c r="RWU45" s="392"/>
      <c r="RWV45" s="392"/>
      <c r="RWW45" s="392"/>
      <c r="RWX45" s="392"/>
      <c r="RWY45" s="392"/>
      <c r="RWZ45" s="392"/>
      <c r="RXA45" s="392"/>
      <c r="RXB45" s="392"/>
      <c r="RXC45" s="392"/>
      <c r="RXD45" s="392"/>
      <c r="RXE45" s="392"/>
      <c r="RXF45" s="392"/>
      <c r="RXG45" s="392"/>
      <c r="RXH45" s="392"/>
      <c r="RXI45" s="392"/>
      <c r="RXJ45" s="392"/>
      <c r="RXK45" s="392"/>
      <c r="RXL45" s="392"/>
      <c r="RXM45" s="392"/>
      <c r="RXN45" s="392"/>
      <c r="RXO45" s="392"/>
      <c r="RXP45" s="392"/>
      <c r="RXQ45" s="392"/>
      <c r="RXR45" s="392"/>
      <c r="RXS45" s="392"/>
      <c r="RXT45" s="392"/>
      <c r="RXU45" s="392"/>
      <c r="RXV45" s="392"/>
      <c r="RXW45" s="392"/>
      <c r="RXX45" s="392"/>
      <c r="RXY45" s="392"/>
      <c r="RXZ45" s="392"/>
      <c r="RYA45" s="392"/>
      <c r="RYB45" s="392"/>
      <c r="RYC45" s="392"/>
      <c r="RYD45" s="392"/>
      <c r="RYE45" s="392"/>
      <c r="RYF45" s="392"/>
      <c r="RYG45" s="392"/>
      <c r="RYH45" s="392"/>
      <c r="RYI45" s="392"/>
      <c r="RYJ45" s="392"/>
      <c r="RYK45" s="392"/>
      <c r="RYL45" s="392"/>
      <c r="RYM45" s="392"/>
      <c r="RYN45" s="392"/>
      <c r="RYO45" s="392"/>
      <c r="RYP45" s="392"/>
      <c r="RYQ45" s="392"/>
      <c r="RYR45" s="392"/>
      <c r="RYS45" s="392"/>
      <c r="RYT45" s="392"/>
      <c r="RYU45" s="392"/>
      <c r="RYV45" s="392"/>
      <c r="RYW45" s="392"/>
      <c r="RYX45" s="392"/>
      <c r="RYY45" s="392"/>
      <c r="RYZ45" s="392"/>
      <c r="RZA45" s="392"/>
      <c r="RZB45" s="392"/>
      <c r="RZC45" s="392"/>
      <c r="RZD45" s="392"/>
      <c r="RZE45" s="392"/>
      <c r="RZF45" s="392"/>
      <c r="RZG45" s="392"/>
      <c r="RZH45" s="392"/>
      <c r="RZI45" s="392"/>
      <c r="RZJ45" s="392"/>
      <c r="RZK45" s="392"/>
      <c r="RZL45" s="392"/>
      <c r="RZM45" s="392"/>
      <c r="RZN45" s="392"/>
      <c r="RZO45" s="392"/>
      <c r="RZP45" s="392"/>
      <c r="RZQ45" s="392"/>
      <c r="RZR45" s="392"/>
      <c r="RZS45" s="392"/>
      <c r="RZT45" s="392"/>
      <c r="RZU45" s="392"/>
      <c r="RZV45" s="392"/>
      <c r="RZW45" s="392"/>
      <c r="RZX45" s="392"/>
      <c r="RZY45" s="392"/>
      <c r="RZZ45" s="392"/>
      <c r="SAA45" s="392"/>
      <c r="SAB45" s="392"/>
      <c r="SAC45" s="392"/>
      <c r="SAD45" s="392"/>
      <c r="SAE45" s="392"/>
      <c r="SAF45" s="392"/>
      <c r="SAG45" s="392"/>
      <c r="SAH45" s="392"/>
      <c r="SAI45" s="392"/>
      <c r="SAJ45" s="392"/>
      <c r="SAK45" s="392"/>
      <c r="SAL45" s="392"/>
      <c r="SAM45" s="392"/>
      <c r="SAN45" s="392"/>
      <c r="SAO45" s="392"/>
      <c r="SAP45" s="392"/>
      <c r="SAQ45" s="392"/>
      <c r="SAR45" s="392"/>
      <c r="SAS45" s="392"/>
      <c r="SAT45" s="392"/>
      <c r="SAU45" s="392"/>
      <c r="SAV45" s="392"/>
      <c r="SAW45" s="392"/>
      <c r="SAX45" s="392"/>
      <c r="SAY45" s="392"/>
      <c r="SAZ45" s="392"/>
      <c r="SBA45" s="392"/>
      <c r="SBB45" s="392"/>
      <c r="SBC45" s="392"/>
      <c r="SBD45" s="392"/>
      <c r="SBE45" s="392"/>
      <c r="SBF45" s="392"/>
      <c r="SBG45" s="392"/>
      <c r="SBH45" s="392"/>
      <c r="SBI45" s="392"/>
      <c r="SBJ45" s="392"/>
      <c r="SBK45" s="392"/>
      <c r="SBL45" s="392"/>
      <c r="SBM45" s="392"/>
      <c r="SBN45" s="392"/>
      <c r="SBO45" s="392"/>
      <c r="SBP45" s="392"/>
      <c r="SBQ45" s="392"/>
      <c r="SBR45" s="392"/>
      <c r="SBS45" s="392"/>
      <c r="SBT45" s="392"/>
      <c r="SBU45" s="392"/>
      <c r="SBV45" s="392"/>
      <c r="SBW45" s="392"/>
      <c r="SBX45" s="392"/>
      <c r="SBY45" s="392"/>
      <c r="SBZ45" s="392"/>
      <c r="SCA45" s="392"/>
      <c r="SCB45" s="392"/>
      <c r="SCC45" s="392"/>
      <c r="SCD45" s="392"/>
      <c r="SCE45" s="392"/>
      <c r="SCF45" s="392"/>
      <c r="SCG45" s="392"/>
      <c r="SCH45" s="392"/>
      <c r="SCI45" s="392"/>
      <c r="SCJ45" s="392"/>
      <c r="SCK45" s="392"/>
      <c r="SCL45" s="392"/>
      <c r="SCM45" s="392"/>
      <c r="SCN45" s="392"/>
      <c r="SCO45" s="392"/>
      <c r="SCP45" s="392"/>
      <c r="SCQ45" s="392"/>
      <c r="SCR45" s="392"/>
      <c r="SCS45" s="392"/>
      <c r="SCT45" s="392"/>
      <c r="SCU45" s="392"/>
      <c r="SCV45" s="392"/>
      <c r="SCW45" s="392"/>
      <c r="SCX45" s="392"/>
      <c r="SCY45" s="392"/>
      <c r="SCZ45" s="392"/>
      <c r="SDA45" s="392"/>
      <c r="SDB45" s="392"/>
      <c r="SDC45" s="392"/>
      <c r="SDD45" s="392"/>
      <c r="SDE45" s="392"/>
      <c r="SDF45" s="392"/>
      <c r="SDG45" s="392"/>
      <c r="SDH45" s="392"/>
      <c r="SDI45" s="392"/>
      <c r="SDJ45" s="392"/>
      <c r="SDK45" s="392"/>
      <c r="SDL45" s="392"/>
      <c r="SDM45" s="392"/>
      <c r="SDN45" s="392"/>
      <c r="SDO45" s="392"/>
      <c r="SDP45" s="392"/>
      <c r="SDQ45" s="392"/>
      <c r="SDR45" s="392"/>
      <c r="SDS45" s="392"/>
      <c r="SDT45" s="392"/>
      <c r="SDU45" s="392"/>
      <c r="SDV45" s="392"/>
      <c r="SDW45" s="392"/>
      <c r="SDX45" s="392"/>
      <c r="SDY45" s="392"/>
      <c r="SDZ45" s="392"/>
      <c r="SEA45" s="392"/>
      <c r="SEB45" s="392"/>
      <c r="SEC45" s="392"/>
      <c r="SED45" s="392"/>
      <c r="SEE45" s="392"/>
      <c r="SEF45" s="392"/>
      <c r="SEG45" s="392"/>
      <c r="SEH45" s="392"/>
      <c r="SEI45" s="392"/>
      <c r="SEJ45" s="392"/>
      <c r="SEK45" s="392"/>
      <c r="SEL45" s="392"/>
      <c r="SEM45" s="392"/>
      <c r="SEN45" s="392"/>
      <c r="SEO45" s="392"/>
      <c r="SEP45" s="392"/>
      <c r="SEQ45" s="392"/>
      <c r="SER45" s="392"/>
      <c r="SES45" s="392"/>
      <c r="SET45" s="392"/>
      <c r="SEU45" s="392"/>
      <c r="SEV45" s="392"/>
      <c r="SEW45" s="392"/>
      <c r="SEX45" s="392"/>
      <c r="SEY45" s="392"/>
      <c r="SEZ45" s="392"/>
      <c r="SFA45" s="392"/>
      <c r="SFB45" s="392"/>
      <c r="SFC45" s="392"/>
      <c r="SFD45" s="392"/>
      <c r="SFE45" s="392"/>
      <c r="SFF45" s="392"/>
      <c r="SFG45" s="392"/>
      <c r="SFH45" s="392"/>
      <c r="SFI45" s="392"/>
      <c r="SFJ45" s="392"/>
      <c r="SFK45" s="392"/>
      <c r="SFL45" s="392"/>
      <c r="SFM45" s="392"/>
      <c r="SFN45" s="392"/>
      <c r="SFO45" s="392"/>
      <c r="SFP45" s="392"/>
      <c r="SFQ45" s="392"/>
      <c r="SFR45" s="392"/>
      <c r="SFS45" s="392"/>
      <c r="SFT45" s="392"/>
      <c r="SFU45" s="392"/>
      <c r="SFV45" s="392"/>
      <c r="SFW45" s="392"/>
      <c r="SFX45" s="392"/>
      <c r="SFY45" s="392"/>
      <c r="SFZ45" s="392"/>
      <c r="SGA45" s="392"/>
      <c r="SGB45" s="392"/>
      <c r="SGC45" s="392"/>
      <c r="SGD45" s="392"/>
      <c r="SGE45" s="392"/>
      <c r="SGF45" s="392"/>
      <c r="SGG45" s="392"/>
      <c r="SGH45" s="392"/>
      <c r="SGI45" s="392"/>
      <c r="SGJ45" s="392"/>
      <c r="SGK45" s="392"/>
      <c r="SGL45" s="392"/>
      <c r="SGM45" s="392"/>
      <c r="SGN45" s="392"/>
      <c r="SGO45" s="392"/>
      <c r="SGP45" s="392"/>
      <c r="SGQ45" s="392"/>
      <c r="SGR45" s="392"/>
      <c r="SGS45" s="392"/>
      <c r="SGT45" s="392"/>
      <c r="SGU45" s="392"/>
      <c r="SGV45" s="392"/>
      <c r="SGW45" s="392"/>
      <c r="SGX45" s="392"/>
      <c r="SGY45" s="392"/>
      <c r="SGZ45" s="392"/>
      <c r="SHA45" s="392"/>
      <c r="SHB45" s="392"/>
      <c r="SHC45" s="392"/>
      <c r="SHD45" s="392"/>
      <c r="SHE45" s="392"/>
      <c r="SHF45" s="392"/>
      <c r="SHG45" s="392"/>
      <c r="SHH45" s="392"/>
      <c r="SHI45" s="392"/>
      <c r="SHJ45" s="392"/>
      <c r="SHK45" s="392"/>
      <c r="SHL45" s="392"/>
      <c r="SHM45" s="392"/>
      <c r="SHN45" s="392"/>
      <c r="SHO45" s="392"/>
      <c r="SHP45" s="392"/>
      <c r="SHQ45" s="392"/>
      <c r="SHR45" s="392"/>
      <c r="SHS45" s="392"/>
      <c r="SHT45" s="392"/>
      <c r="SHU45" s="392"/>
      <c r="SHV45" s="392"/>
      <c r="SHW45" s="392"/>
      <c r="SHX45" s="392"/>
      <c r="SHY45" s="392"/>
      <c r="SHZ45" s="392"/>
      <c r="SIA45" s="392"/>
      <c r="SIB45" s="392"/>
      <c r="SIC45" s="392"/>
      <c r="SID45" s="392"/>
      <c r="SIE45" s="392"/>
      <c r="SIF45" s="392"/>
      <c r="SIG45" s="392"/>
      <c r="SIH45" s="392"/>
      <c r="SII45" s="392"/>
      <c r="SIJ45" s="392"/>
      <c r="SIK45" s="392"/>
      <c r="SIL45" s="392"/>
      <c r="SIM45" s="392"/>
      <c r="SIN45" s="392"/>
      <c r="SIO45" s="392"/>
      <c r="SIP45" s="392"/>
      <c r="SIQ45" s="392"/>
      <c r="SIR45" s="392"/>
      <c r="SIS45" s="392"/>
      <c r="SIT45" s="392"/>
      <c r="SIU45" s="392"/>
      <c r="SIV45" s="392"/>
      <c r="SIW45" s="392"/>
      <c r="SIX45" s="392"/>
      <c r="SIY45" s="392"/>
      <c r="SIZ45" s="392"/>
      <c r="SJA45" s="392"/>
      <c r="SJB45" s="392"/>
      <c r="SJC45" s="392"/>
      <c r="SJD45" s="392"/>
      <c r="SJE45" s="392"/>
      <c r="SJF45" s="392"/>
      <c r="SJG45" s="392"/>
      <c r="SJH45" s="392"/>
      <c r="SJI45" s="392"/>
      <c r="SJJ45" s="392"/>
      <c r="SJK45" s="392"/>
      <c r="SJL45" s="392"/>
      <c r="SJM45" s="392"/>
      <c r="SJN45" s="392"/>
      <c r="SJO45" s="392"/>
      <c r="SJP45" s="392"/>
      <c r="SJQ45" s="392"/>
      <c r="SJR45" s="392"/>
      <c r="SJS45" s="392"/>
      <c r="SJT45" s="392"/>
      <c r="SJU45" s="392"/>
      <c r="SJV45" s="392"/>
      <c r="SJW45" s="392"/>
      <c r="SJX45" s="392"/>
      <c r="SJY45" s="392"/>
      <c r="SJZ45" s="392"/>
      <c r="SKA45" s="392"/>
      <c r="SKB45" s="392"/>
      <c r="SKC45" s="392"/>
      <c r="SKD45" s="392"/>
      <c r="SKE45" s="392"/>
      <c r="SKF45" s="392"/>
      <c r="SKG45" s="392"/>
      <c r="SKH45" s="392"/>
      <c r="SKI45" s="392"/>
      <c r="SKJ45" s="392"/>
      <c r="SKK45" s="392"/>
      <c r="SKL45" s="392"/>
      <c r="SKM45" s="392"/>
      <c r="SKN45" s="392"/>
      <c r="SKO45" s="392"/>
      <c r="SKP45" s="392"/>
      <c r="SKQ45" s="392"/>
      <c r="SKR45" s="392"/>
      <c r="SKS45" s="392"/>
      <c r="SKT45" s="392"/>
      <c r="SKU45" s="392"/>
      <c r="SKV45" s="392"/>
      <c r="SKW45" s="392"/>
      <c r="SKX45" s="392"/>
      <c r="SKY45" s="392"/>
      <c r="SKZ45" s="392"/>
      <c r="SLA45" s="392"/>
      <c r="SLB45" s="392"/>
      <c r="SLC45" s="392"/>
      <c r="SLD45" s="392"/>
      <c r="SLE45" s="392"/>
      <c r="SLF45" s="392"/>
      <c r="SLG45" s="392"/>
      <c r="SLH45" s="392"/>
      <c r="SLI45" s="392"/>
      <c r="SLJ45" s="392"/>
      <c r="SLK45" s="392"/>
      <c r="SLL45" s="392"/>
      <c r="SLM45" s="392"/>
      <c r="SLN45" s="392"/>
      <c r="SLO45" s="392"/>
      <c r="SLP45" s="392"/>
      <c r="SLQ45" s="392"/>
      <c r="SLR45" s="392"/>
      <c r="SLS45" s="392"/>
      <c r="SLT45" s="392"/>
      <c r="SLU45" s="392"/>
      <c r="SLV45" s="392"/>
      <c r="SLW45" s="392"/>
      <c r="SLX45" s="392"/>
      <c r="SLY45" s="392"/>
      <c r="SLZ45" s="392"/>
      <c r="SMA45" s="392"/>
      <c r="SMB45" s="392"/>
      <c r="SMC45" s="392"/>
      <c r="SMD45" s="392"/>
      <c r="SME45" s="392"/>
      <c r="SMF45" s="392"/>
      <c r="SMG45" s="392"/>
      <c r="SMH45" s="392"/>
      <c r="SMI45" s="392"/>
      <c r="SMJ45" s="392"/>
      <c r="SMK45" s="392"/>
      <c r="SML45" s="392"/>
      <c r="SMM45" s="392"/>
      <c r="SMN45" s="392"/>
      <c r="SMO45" s="392"/>
      <c r="SMP45" s="392"/>
      <c r="SMQ45" s="392"/>
      <c r="SMR45" s="392"/>
      <c r="SMS45" s="392"/>
      <c r="SMT45" s="392"/>
      <c r="SMU45" s="392"/>
      <c r="SMV45" s="392"/>
      <c r="SMW45" s="392"/>
      <c r="SMX45" s="392"/>
      <c r="SMY45" s="392"/>
      <c r="SMZ45" s="392"/>
      <c r="SNA45" s="392"/>
      <c r="SNB45" s="392"/>
      <c r="SNC45" s="392"/>
      <c r="SND45" s="392"/>
      <c r="SNE45" s="392"/>
      <c r="SNF45" s="392"/>
      <c r="SNG45" s="392"/>
      <c r="SNH45" s="392"/>
      <c r="SNI45" s="392"/>
      <c r="SNJ45" s="392"/>
      <c r="SNK45" s="392"/>
      <c r="SNL45" s="392"/>
      <c r="SNM45" s="392"/>
      <c r="SNN45" s="392"/>
      <c r="SNO45" s="392"/>
      <c r="SNP45" s="392"/>
      <c r="SNQ45" s="392"/>
      <c r="SNR45" s="392"/>
      <c r="SNS45" s="392"/>
      <c r="SNT45" s="392"/>
      <c r="SNU45" s="392"/>
      <c r="SNV45" s="392"/>
      <c r="SNW45" s="392"/>
      <c r="SNX45" s="392"/>
      <c r="SNY45" s="392"/>
      <c r="SNZ45" s="392"/>
      <c r="SOA45" s="392"/>
      <c r="SOB45" s="392"/>
      <c r="SOC45" s="392"/>
      <c r="SOD45" s="392"/>
      <c r="SOE45" s="392"/>
      <c r="SOF45" s="392"/>
      <c r="SOG45" s="392"/>
      <c r="SOH45" s="392"/>
      <c r="SOI45" s="392"/>
      <c r="SOJ45" s="392"/>
      <c r="SOK45" s="392"/>
      <c r="SOL45" s="392"/>
      <c r="SOM45" s="392"/>
      <c r="SON45" s="392"/>
      <c r="SOO45" s="392"/>
      <c r="SOP45" s="392"/>
      <c r="SOQ45" s="392"/>
      <c r="SOR45" s="392"/>
      <c r="SOS45" s="392"/>
      <c r="SOT45" s="392"/>
      <c r="SOU45" s="392"/>
      <c r="SOV45" s="392"/>
      <c r="SOW45" s="392"/>
      <c r="SOX45" s="392"/>
      <c r="SOY45" s="392"/>
      <c r="SOZ45" s="392"/>
      <c r="SPA45" s="392"/>
      <c r="SPB45" s="392"/>
      <c r="SPC45" s="392"/>
      <c r="SPD45" s="392"/>
      <c r="SPE45" s="392"/>
      <c r="SPF45" s="392"/>
      <c r="SPG45" s="392"/>
      <c r="SPH45" s="392"/>
      <c r="SPI45" s="392"/>
      <c r="SPJ45" s="392"/>
      <c r="SPK45" s="392"/>
      <c r="SPL45" s="392"/>
      <c r="SPM45" s="392"/>
      <c r="SPN45" s="392"/>
      <c r="SPO45" s="392"/>
      <c r="SPP45" s="392"/>
      <c r="SPQ45" s="392"/>
      <c r="SPR45" s="392"/>
      <c r="SPS45" s="392"/>
      <c r="SPT45" s="392"/>
      <c r="SPU45" s="392"/>
      <c r="SPV45" s="392"/>
      <c r="SPW45" s="392"/>
      <c r="SPX45" s="392"/>
      <c r="SPY45" s="392"/>
      <c r="SPZ45" s="392"/>
      <c r="SQA45" s="392"/>
      <c r="SQB45" s="392"/>
      <c r="SQC45" s="392"/>
      <c r="SQD45" s="392"/>
      <c r="SQE45" s="392"/>
      <c r="SQF45" s="392"/>
      <c r="SQG45" s="392"/>
      <c r="SQH45" s="392"/>
      <c r="SQI45" s="392"/>
      <c r="SQJ45" s="392"/>
      <c r="SQK45" s="392"/>
      <c r="SQL45" s="392"/>
      <c r="SQM45" s="392"/>
      <c r="SQN45" s="392"/>
      <c r="SQO45" s="392"/>
      <c r="SQP45" s="392"/>
      <c r="SQQ45" s="392"/>
      <c r="SQR45" s="392"/>
      <c r="SQS45" s="392"/>
      <c r="SQT45" s="392"/>
      <c r="SQU45" s="392"/>
      <c r="SQV45" s="392"/>
      <c r="SQW45" s="392"/>
      <c r="SQX45" s="392"/>
      <c r="SQY45" s="392"/>
      <c r="SQZ45" s="392"/>
      <c r="SRA45" s="392"/>
      <c r="SRB45" s="392"/>
      <c r="SRC45" s="392"/>
      <c r="SRD45" s="392"/>
      <c r="SRE45" s="392"/>
      <c r="SRF45" s="392"/>
      <c r="SRG45" s="392"/>
      <c r="SRH45" s="392"/>
      <c r="SRI45" s="392"/>
      <c r="SRJ45" s="392"/>
      <c r="SRK45" s="392"/>
      <c r="SRL45" s="392"/>
      <c r="SRM45" s="392"/>
      <c r="SRN45" s="392"/>
      <c r="SRO45" s="392"/>
      <c r="SRP45" s="392"/>
      <c r="SRQ45" s="392"/>
      <c r="SRR45" s="392"/>
      <c r="SRS45" s="392"/>
      <c r="SRT45" s="392"/>
      <c r="SRU45" s="392"/>
      <c r="SRV45" s="392"/>
      <c r="SRW45" s="392"/>
      <c r="SRX45" s="392"/>
      <c r="SRY45" s="392"/>
      <c r="SRZ45" s="392"/>
      <c r="SSA45" s="392"/>
      <c r="SSB45" s="392"/>
      <c r="SSC45" s="392"/>
      <c r="SSD45" s="392"/>
      <c r="SSE45" s="392"/>
      <c r="SSF45" s="392"/>
      <c r="SSG45" s="392"/>
      <c r="SSH45" s="392"/>
      <c r="SSI45" s="392"/>
      <c r="SSJ45" s="392"/>
      <c r="SSK45" s="392"/>
      <c r="SSL45" s="392"/>
      <c r="SSM45" s="392"/>
      <c r="SSN45" s="392"/>
      <c r="SSO45" s="392"/>
      <c r="SSP45" s="392"/>
      <c r="SSQ45" s="392"/>
      <c r="SSR45" s="392"/>
      <c r="SSS45" s="392"/>
      <c r="SST45" s="392"/>
      <c r="SSU45" s="392"/>
      <c r="SSV45" s="392"/>
      <c r="SSW45" s="392"/>
      <c r="SSX45" s="392"/>
      <c r="SSY45" s="392"/>
      <c r="SSZ45" s="392"/>
      <c r="STA45" s="392"/>
      <c r="STB45" s="392"/>
      <c r="STC45" s="392"/>
      <c r="STD45" s="392"/>
      <c r="STE45" s="392"/>
      <c r="STF45" s="392"/>
      <c r="STG45" s="392"/>
      <c r="STH45" s="392"/>
      <c r="STI45" s="392"/>
      <c r="STJ45" s="392"/>
      <c r="STK45" s="392"/>
      <c r="STL45" s="392"/>
      <c r="STM45" s="392"/>
      <c r="STN45" s="392"/>
      <c r="STO45" s="392"/>
      <c r="STP45" s="392"/>
      <c r="STQ45" s="392"/>
      <c r="STR45" s="392"/>
      <c r="STS45" s="392"/>
      <c r="STT45" s="392"/>
      <c r="STU45" s="392"/>
      <c r="STV45" s="392"/>
      <c r="STW45" s="392"/>
      <c r="STX45" s="392"/>
      <c r="STY45" s="392"/>
      <c r="STZ45" s="392"/>
      <c r="SUA45" s="392"/>
      <c r="SUB45" s="392"/>
      <c r="SUC45" s="392"/>
      <c r="SUD45" s="392"/>
      <c r="SUE45" s="392"/>
      <c r="SUF45" s="392"/>
      <c r="SUG45" s="392"/>
      <c r="SUH45" s="392"/>
      <c r="SUI45" s="392"/>
      <c r="SUJ45" s="392"/>
      <c r="SUK45" s="392"/>
      <c r="SUL45" s="392"/>
      <c r="SUM45" s="392"/>
      <c r="SUN45" s="392"/>
      <c r="SUO45" s="392"/>
      <c r="SUP45" s="392"/>
      <c r="SUQ45" s="392"/>
      <c r="SUR45" s="392"/>
      <c r="SUS45" s="392"/>
      <c r="SUT45" s="392"/>
      <c r="SUU45" s="392"/>
      <c r="SUV45" s="392"/>
      <c r="SUW45" s="392"/>
      <c r="SUX45" s="392"/>
      <c r="SUY45" s="392"/>
      <c r="SUZ45" s="392"/>
      <c r="SVA45" s="392"/>
      <c r="SVB45" s="392"/>
      <c r="SVC45" s="392"/>
      <c r="SVD45" s="392"/>
      <c r="SVE45" s="392"/>
      <c r="SVF45" s="392"/>
      <c r="SVG45" s="392"/>
      <c r="SVH45" s="392"/>
      <c r="SVI45" s="392"/>
      <c r="SVJ45" s="392"/>
      <c r="SVK45" s="392"/>
      <c r="SVL45" s="392"/>
      <c r="SVM45" s="392"/>
      <c r="SVN45" s="392"/>
      <c r="SVO45" s="392"/>
      <c r="SVP45" s="392"/>
      <c r="SVQ45" s="392"/>
      <c r="SVR45" s="392"/>
      <c r="SVS45" s="392"/>
      <c r="SVT45" s="392"/>
      <c r="SVU45" s="392"/>
      <c r="SVV45" s="392"/>
      <c r="SVW45" s="392"/>
      <c r="SVX45" s="392"/>
      <c r="SVY45" s="392"/>
      <c r="SVZ45" s="392"/>
      <c r="SWA45" s="392"/>
      <c r="SWB45" s="392"/>
      <c r="SWC45" s="392"/>
      <c r="SWD45" s="392"/>
      <c r="SWE45" s="392"/>
      <c r="SWF45" s="392"/>
      <c r="SWG45" s="392"/>
      <c r="SWH45" s="392"/>
      <c r="SWI45" s="392"/>
      <c r="SWJ45" s="392"/>
      <c r="SWK45" s="392"/>
      <c r="SWL45" s="392"/>
      <c r="SWM45" s="392"/>
      <c r="SWN45" s="392"/>
      <c r="SWO45" s="392"/>
      <c r="SWP45" s="392"/>
      <c r="SWQ45" s="392"/>
      <c r="SWR45" s="392"/>
      <c r="SWS45" s="392"/>
      <c r="SWT45" s="392"/>
      <c r="SWU45" s="392"/>
      <c r="SWV45" s="392"/>
      <c r="SWW45" s="392"/>
      <c r="SWX45" s="392"/>
      <c r="SWY45" s="392"/>
      <c r="SWZ45" s="392"/>
      <c r="SXA45" s="392"/>
      <c r="SXB45" s="392"/>
      <c r="SXC45" s="392"/>
      <c r="SXD45" s="392"/>
      <c r="SXE45" s="392"/>
      <c r="SXF45" s="392"/>
      <c r="SXG45" s="392"/>
      <c r="SXH45" s="392"/>
      <c r="SXI45" s="392"/>
      <c r="SXJ45" s="392"/>
      <c r="SXK45" s="392"/>
      <c r="SXL45" s="392"/>
      <c r="SXM45" s="392"/>
      <c r="SXN45" s="392"/>
      <c r="SXO45" s="392"/>
      <c r="SXP45" s="392"/>
      <c r="SXQ45" s="392"/>
      <c r="SXR45" s="392"/>
      <c r="SXS45" s="392"/>
      <c r="SXT45" s="392"/>
      <c r="SXU45" s="392"/>
      <c r="SXV45" s="392"/>
      <c r="SXW45" s="392"/>
      <c r="SXX45" s="392"/>
      <c r="SXY45" s="392"/>
      <c r="SXZ45" s="392"/>
      <c r="SYA45" s="392"/>
      <c r="SYB45" s="392"/>
      <c r="SYC45" s="392"/>
      <c r="SYD45" s="392"/>
      <c r="SYE45" s="392"/>
      <c r="SYF45" s="392"/>
      <c r="SYG45" s="392"/>
      <c r="SYH45" s="392"/>
      <c r="SYI45" s="392"/>
      <c r="SYJ45" s="392"/>
      <c r="SYK45" s="392"/>
      <c r="SYL45" s="392"/>
      <c r="SYM45" s="392"/>
      <c r="SYN45" s="392"/>
      <c r="SYO45" s="392"/>
      <c r="SYP45" s="392"/>
      <c r="SYQ45" s="392"/>
      <c r="SYR45" s="392"/>
      <c r="SYS45" s="392"/>
      <c r="SYT45" s="392"/>
      <c r="SYU45" s="392"/>
      <c r="SYV45" s="392"/>
      <c r="SYW45" s="392"/>
      <c r="SYX45" s="392"/>
      <c r="SYY45" s="392"/>
      <c r="SYZ45" s="392"/>
      <c r="SZA45" s="392"/>
      <c r="SZB45" s="392"/>
      <c r="SZC45" s="392"/>
      <c r="SZD45" s="392"/>
      <c r="SZE45" s="392"/>
      <c r="SZF45" s="392"/>
      <c r="SZG45" s="392"/>
      <c r="SZH45" s="392"/>
      <c r="SZI45" s="392"/>
      <c r="SZJ45" s="392"/>
      <c r="SZK45" s="392"/>
      <c r="SZL45" s="392"/>
      <c r="SZM45" s="392"/>
      <c r="SZN45" s="392"/>
      <c r="SZO45" s="392"/>
      <c r="SZP45" s="392"/>
      <c r="SZQ45" s="392"/>
      <c r="SZR45" s="392"/>
      <c r="SZS45" s="392"/>
      <c r="SZT45" s="392"/>
      <c r="SZU45" s="392"/>
      <c r="SZV45" s="392"/>
      <c r="SZW45" s="392"/>
      <c r="SZX45" s="392"/>
      <c r="SZY45" s="392"/>
      <c r="SZZ45" s="392"/>
      <c r="TAA45" s="392"/>
      <c r="TAB45" s="392"/>
      <c r="TAC45" s="392"/>
      <c r="TAD45" s="392"/>
      <c r="TAE45" s="392"/>
      <c r="TAF45" s="392"/>
      <c r="TAG45" s="392"/>
      <c r="TAH45" s="392"/>
      <c r="TAI45" s="392"/>
      <c r="TAJ45" s="392"/>
      <c r="TAK45" s="392"/>
      <c r="TAL45" s="392"/>
      <c r="TAM45" s="392"/>
      <c r="TAN45" s="392"/>
      <c r="TAO45" s="392"/>
      <c r="TAP45" s="392"/>
      <c r="TAQ45" s="392"/>
      <c r="TAR45" s="392"/>
      <c r="TAS45" s="392"/>
      <c r="TAT45" s="392"/>
      <c r="TAU45" s="392"/>
      <c r="TAV45" s="392"/>
      <c r="TAW45" s="392"/>
      <c r="TAX45" s="392"/>
      <c r="TAY45" s="392"/>
      <c r="TAZ45" s="392"/>
      <c r="TBA45" s="392"/>
      <c r="TBB45" s="392"/>
      <c r="TBC45" s="392"/>
      <c r="TBD45" s="392"/>
      <c r="TBE45" s="392"/>
      <c r="TBF45" s="392"/>
      <c r="TBG45" s="392"/>
      <c r="TBH45" s="392"/>
      <c r="TBI45" s="392"/>
      <c r="TBJ45" s="392"/>
      <c r="TBK45" s="392"/>
      <c r="TBL45" s="392"/>
      <c r="TBM45" s="392"/>
      <c r="TBN45" s="392"/>
      <c r="TBO45" s="392"/>
      <c r="TBP45" s="392"/>
      <c r="TBQ45" s="392"/>
      <c r="TBR45" s="392"/>
      <c r="TBS45" s="392"/>
      <c r="TBT45" s="392"/>
      <c r="TBU45" s="392"/>
      <c r="TBV45" s="392"/>
      <c r="TBW45" s="392"/>
      <c r="TBX45" s="392"/>
      <c r="TBY45" s="392"/>
      <c r="TBZ45" s="392"/>
      <c r="TCA45" s="392"/>
      <c r="TCB45" s="392"/>
      <c r="TCC45" s="392"/>
      <c r="TCD45" s="392"/>
      <c r="TCE45" s="392"/>
      <c r="TCF45" s="392"/>
      <c r="TCG45" s="392"/>
      <c r="TCH45" s="392"/>
      <c r="TCI45" s="392"/>
      <c r="TCJ45" s="392"/>
      <c r="TCK45" s="392"/>
      <c r="TCL45" s="392"/>
      <c r="TCM45" s="392"/>
      <c r="TCN45" s="392"/>
      <c r="TCO45" s="392"/>
      <c r="TCP45" s="392"/>
      <c r="TCQ45" s="392"/>
      <c r="TCR45" s="392"/>
      <c r="TCS45" s="392"/>
      <c r="TCT45" s="392"/>
      <c r="TCU45" s="392"/>
      <c r="TCV45" s="392"/>
      <c r="TCW45" s="392"/>
      <c r="TCX45" s="392"/>
      <c r="TCY45" s="392"/>
      <c r="TCZ45" s="392"/>
      <c r="TDA45" s="392"/>
      <c r="TDB45" s="392"/>
      <c r="TDC45" s="392"/>
      <c r="TDD45" s="392"/>
      <c r="TDE45" s="392"/>
      <c r="TDF45" s="392"/>
      <c r="TDG45" s="392"/>
      <c r="TDH45" s="392"/>
      <c r="TDI45" s="392"/>
      <c r="TDJ45" s="392"/>
      <c r="TDK45" s="392"/>
      <c r="TDL45" s="392"/>
      <c r="TDM45" s="392"/>
      <c r="TDN45" s="392"/>
      <c r="TDO45" s="392"/>
      <c r="TDP45" s="392"/>
      <c r="TDQ45" s="392"/>
      <c r="TDR45" s="392"/>
      <c r="TDS45" s="392"/>
      <c r="TDT45" s="392"/>
      <c r="TDU45" s="392"/>
      <c r="TDV45" s="392"/>
      <c r="TDW45" s="392"/>
      <c r="TDX45" s="392"/>
      <c r="TDY45" s="392"/>
      <c r="TDZ45" s="392"/>
      <c r="TEA45" s="392"/>
      <c r="TEB45" s="392"/>
      <c r="TEC45" s="392"/>
      <c r="TED45" s="392"/>
      <c r="TEE45" s="392"/>
      <c r="TEF45" s="392"/>
      <c r="TEG45" s="392"/>
      <c r="TEH45" s="392"/>
      <c r="TEI45" s="392"/>
      <c r="TEJ45" s="392"/>
      <c r="TEK45" s="392"/>
      <c r="TEL45" s="392"/>
      <c r="TEM45" s="392"/>
      <c r="TEN45" s="392"/>
      <c r="TEO45" s="392"/>
      <c r="TEP45" s="392"/>
      <c r="TEQ45" s="392"/>
      <c r="TER45" s="392"/>
      <c r="TES45" s="392"/>
      <c r="TET45" s="392"/>
      <c r="TEU45" s="392"/>
      <c r="TEV45" s="392"/>
      <c r="TEW45" s="392"/>
      <c r="TEX45" s="392"/>
      <c r="TEY45" s="392"/>
      <c r="TEZ45" s="392"/>
      <c r="TFA45" s="392"/>
      <c r="TFB45" s="392"/>
      <c r="TFC45" s="392"/>
      <c r="TFD45" s="392"/>
      <c r="TFE45" s="392"/>
      <c r="TFF45" s="392"/>
      <c r="TFG45" s="392"/>
      <c r="TFH45" s="392"/>
      <c r="TFI45" s="392"/>
      <c r="TFJ45" s="392"/>
      <c r="TFK45" s="392"/>
      <c r="TFL45" s="392"/>
      <c r="TFM45" s="392"/>
      <c r="TFN45" s="392"/>
      <c r="TFO45" s="392"/>
      <c r="TFP45" s="392"/>
      <c r="TFQ45" s="392"/>
      <c r="TFR45" s="392"/>
      <c r="TFS45" s="392"/>
      <c r="TFT45" s="392"/>
      <c r="TFU45" s="392"/>
      <c r="TFV45" s="392"/>
      <c r="TFW45" s="392"/>
      <c r="TFX45" s="392"/>
      <c r="TFY45" s="392"/>
      <c r="TFZ45" s="392"/>
      <c r="TGA45" s="392"/>
      <c r="TGB45" s="392"/>
      <c r="TGC45" s="392"/>
      <c r="TGD45" s="392"/>
      <c r="TGE45" s="392"/>
      <c r="TGF45" s="392"/>
      <c r="TGG45" s="392"/>
      <c r="TGH45" s="392"/>
      <c r="TGI45" s="392"/>
      <c r="TGJ45" s="392"/>
      <c r="TGK45" s="392"/>
      <c r="TGL45" s="392"/>
      <c r="TGM45" s="392"/>
      <c r="TGN45" s="392"/>
      <c r="TGO45" s="392"/>
      <c r="TGP45" s="392"/>
      <c r="TGQ45" s="392"/>
      <c r="TGR45" s="392"/>
      <c r="TGS45" s="392"/>
      <c r="TGT45" s="392"/>
      <c r="TGU45" s="392"/>
      <c r="TGV45" s="392"/>
      <c r="TGW45" s="392"/>
      <c r="TGX45" s="392"/>
      <c r="TGY45" s="392"/>
      <c r="TGZ45" s="392"/>
      <c r="THA45" s="392"/>
      <c r="THB45" s="392"/>
      <c r="THC45" s="392"/>
      <c r="THD45" s="392"/>
      <c r="THE45" s="392"/>
      <c r="THF45" s="392"/>
      <c r="THG45" s="392"/>
      <c r="THH45" s="392"/>
      <c r="THI45" s="392"/>
      <c r="THJ45" s="392"/>
      <c r="THK45" s="392"/>
      <c r="THL45" s="392"/>
      <c r="THM45" s="392"/>
      <c r="THN45" s="392"/>
      <c r="THO45" s="392"/>
      <c r="THP45" s="392"/>
      <c r="THQ45" s="392"/>
      <c r="THR45" s="392"/>
      <c r="THS45" s="392"/>
      <c r="THT45" s="392"/>
      <c r="THU45" s="392"/>
      <c r="THV45" s="392"/>
      <c r="THW45" s="392"/>
      <c r="THX45" s="392"/>
      <c r="THY45" s="392"/>
      <c r="THZ45" s="392"/>
      <c r="TIA45" s="392"/>
      <c r="TIB45" s="392"/>
      <c r="TIC45" s="392"/>
      <c r="TID45" s="392"/>
      <c r="TIE45" s="392"/>
      <c r="TIF45" s="392"/>
      <c r="TIG45" s="392"/>
      <c r="TIH45" s="392"/>
      <c r="TII45" s="392"/>
      <c r="TIJ45" s="392"/>
      <c r="TIK45" s="392"/>
      <c r="TIL45" s="392"/>
      <c r="TIM45" s="392"/>
      <c r="TIN45" s="392"/>
      <c r="TIO45" s="392"/>
      <c r="TIP45" s="392"/>
      <c r="TIQ45" s="392"/>
      <c r="TIR45" s="392"/>
      <c r="TIS45" s="392"/>
      <c r="TIT45" s="392"/>
      <c r="TIU45" s="392"/>
      <c r="TIV45" s="392"/>
      <c r="TIW45" s="392"/>
      <c r="TIX45" s="392"/>
      <c r="TIY45" s="392"/>
      <c r="TIZ45" s="392"/>
      <c r="TJA45" s="392"/>
      <c r="TJB45" s="392"/>
      <c r="TJC45" s="392"/>
      <c r="TJD45" s="392"/>
      <c r="TJE45" s="392"/>
      <c r="TJF45" s="392"/>
      <c r="TJG45" s="392"/>
      <c r="TJH45" s="392"/>
      <c r="TJI45" s="392"/>
      <c r="TJJ45" s="392"/>
      <c r="TJK45" s="392"/>
      <c r="TJL45" s="392"/>
      <c r="TJM45" s="392"/>
      <c r="TJN45" s="392"/>
      <c r="TJO45" s="392"/>
      <c r="TJP45" s="392"/>
      <c r="TJQ45" s="392"/>
      <c r="TJR45" s="392"/>
      <c r="TJS45" s="392"/>
      <c r="TJT45" s="392"/>
      <c r="TJU45" s="392"/>
      <c r="TJV45" s="392"/>
      <c r="TJW45" s="392"/>
      <c r="TJX45" s="392"/>
      <c r="TJY45" s="392"/>
      <c r="TJZ45" s="392"/>
      <c r="TKA45" s="392"/>
      <c r="TKB45" s="392"/>
      <c r="TKC45" s="392"/>
      <c r="TKD45" s="392"/>
      <c r="TKE45" s="392"/>
      <c r="TKF45" s="392"/>
      <c r="TKG45" s="392"/>
      <c r="TKH45" s="392"/>
      <c r="TKI45" s="392"/>
      <c r="TKJ45" s="392"/>
      <c r="TKK45" s="392"/>
      <c r="TKL45" s="392"/>
      <c r="TKM45" s="392"/>
      <c r="TKN45" s="392"/>
      <c r="TKO45" s="392"/>
      <c r="TKP45" s="392"/>
      <c r="TKQ45" s="392"/>
      <c r="TKR45" s="392"/>
      <c r="TKS45" s="392"/>
      <c r="TKT45" s="392"/>
      <c r="TKU45" s="392"/>
      <c r="TKV45" s="392"/>
      <c r="TKW45" s="392"/>
      <c r="TKX45" s="392"/>
      <c r="TKY45" s="392"/>
      <c r="TKZ45" s="392"/>
      <c r="TLA45" s="392"/>
      <c r="TLB45" s="392"/>
      <c r="TLC45" s="392"/>
      <c r="TLD45" s="392"/>
      <c r="TLE45" s="392"/>
      <c r="TLF45" s="392"/>
      <c r="TLG45" s="392"/>
      <c r="TLH45" s="392"/>
      <c r="TLI45" s="392"/>
      <c r="TLJ45" s="392"/>
      <c r="TLK45" s="392"/>
      <c r="TLL45" s="392"/>
      <c r="TLM45" s="392"/>
      <c r="TLN45" s="392"/>
      <c r="TLO45" s="392"/>
      <c r="TLP45" s="392"/>
      <c r="TLQ45" s="392"/>
      <c r="TLR45" s="392"/>
      <c r="TLS45" s="392"/>
      <c r="TLT45" s="392"/>
      <c r="TLU45" s="392"/>
      <c r="TLV45" s="392"/>
      <c r="TLW45" s="392"/>
      <c r="TLX45" s="392"/>
      <c r="TLY45" s="392"/>
      <c r="TLZ45" s="392"/>
      <c r="TMA45" s="392"/>
      <c r="TMB45" s="392"/>
      <c r="TMC45" s="392"/>
      <c r="TMD45" s="392"/>
      <c r="TME45" s="392"/>
      <c r="TMF45" s="392"/>
      <c r="TMG45" s="392"/>
      <c r="TMH45" s="392"/>
      <c r="TMI45" s="392"/>
      <c r="TMJ45" s="392"/>
      <c r="TMK45" s="392"/>
      <c r="TML45" s="392"/>
      <c r="TMM45" s="392"/>
      <c r="TMN45" s="392"/>
      <c r="TMO45" s="392"/>
      <c r="TMP45" s="392"/>
      <c r="TMQ45" s="392"/>
      <c r="TMR45" s="392"/>
      <c r="TMS45" s="392"/>
      <c r="TMT45" s="392"/>
      <c r="TMU45" s="392"/>
      <c r="TMV45" s="392"/>
      <c r="TMW45" s="392"/>
      <c r="TMX45" s="392"/>
      <c r="TMY45" s="392"/>
      <c r="TMZ45" s="392"/>
      <c r="TNA45" s="392"/>
      <c r="TNB45" s="392"/>
      <c r="TNC45" s="392"/>
      <c r="TND45" s="392"/>
      <c r="TNE45" s="392"/>
      <c r="TNF45" s="392"/>
      <c r="TNG45" s="392"/>
      <c r="TNH45" s="392"/>
      <c r="TNI45" s="392"/>
      <c r="TNJ45" s="392"/>
      <c r="TNK45" s="392"/>
      <c r="TNL45" s="392"/>
      <c r="TNM45" s="392"/>
      <c r="TNN45" s="392"/>
      <c r="TNO45" s="392"/>
      <c r="TNP45" s="392"/>
      <c r="TNQ45" s="392"/>
      <c r="TNR45" s="392"/>
      <c r="TNS45" s="392"/>
      <c r="TNT45" s="392"/>
      <c r="TNU45" s="392"/>
      <c r="TNV45" s="392"/>
      <c r="TNW45" s="392"/>
      <c r="TNX45" s="392"/>
      <c r="TNY45" s="392"/>
      <c r="TNZ45" s="392"/>
      <c r="TOA45" s="392"/>
      <c r="TOB45" s="392"/>
      <c r="TOC45" s="392"/>
      <c r="TOD45" s="392"/>
      <c r="TOE45" s="392"/>
      <c r="TOF45" s="392"/>
      <c r="TOG45" s="392"/>
      <c r="TOH45" s="392"/>
      <c r="TOI45" s="392"/>
      <c r="TOJ45" s="392"/>
      <c r="TOK45" s="392"/>
      <c r="TOL45" s="392"/>
      <c r="TOM45" s="392"/>
      <c r="TON45" s="392"/>
      <c r="TOO45" s="392"/>
      <c r="TOP45" s="392"/>
      <c r="TOQ45" s="392"/>
      <c r="TOR45" s="392"/>
      <c r="TOS45" s="392"/>
      <c r="TOT45" s="392"/>
      <c r="TOU45" s="392"/>
      <c r="TOV45" s="392"/>
      <c r="TOW45" s="392"/>
      <c r="TOX45" s="392"/>
      <c r="TOY45" s="392"/>
      <c r="TOZ45" s="392"/>
      <c r="TPA45" s="392"/>
      <c r="TPB45" s="392"/>
      <c r="TPC45" s="392"/>
      <c r="TPD45" s="392"/>
      <c r="TPE45" s="392"/>
      <c r="TPF45" s="392"/>
      <c r="TPG45" s="392"/>
      <c r="TPH45" s="392"/>
      <c r="TPI45" s="392"/>
      <c r="TPJ45" s="392"/>
      <c r="TPK45" s="392"/>
      <c r="TPL45" s="392"/>
      <c r="TPM45" s="392"/>
      <c r="TPN45" s="392"/>
      <c r="TPO45" s="392"/>
      <c r="TPP45" s="392"/>
      <c r="TPQ45" s="392"/>
      <c r="TPR45" s="392"/>
      <c r="TPS45" s="392"/>
      <c r="TPT45" s="392"/>
      <c r="TPU45" s="392"/>
      <c r="TPV45" s="392"/>
      <c r="TPW45" s="392"/>
      <c r="TPX45" s="392"/>
      <c r="TPY45" s="392"/>
      <c r="TPZ45" s="392"/>
      <c r="TQA45" s="392"/>
      <c r="TQB45" s="392"/>
      <c r="TQC45" s="392"/>
      <c r="TQD45" s="392"/>
      <c r="TQE45" s="392"/>
      <c r="TQF45" s="392"/>
      <c r="TQG45" s="392"/>
      <c r="TQH45" s="392"/>
      <c r="TQI45" s="392"/>
      <c r="TQJ45" s="392"/>
      <c r="TQK45" s="392"/>
      <c r="TQL45" s="392"/>
      <c r="TQM45" s="392"/>
      <c r="TQN45" s="392"/>
      <c r="TQO45" s="392"/>
      <c r="TQP45" s="392"/>
      <c r="TQQ45" s="392"/>
      <c r="TQR45" s="392"/>
      <c r="TQS45" s="392"/>
      <c r="TQT45" s="392"/>
      <c r="TQU45" s="392"/>
      <c r="TQV45" s="392"/>
      <c r="TQW45" s="392"/>
      <c r="TQX45" s="392"/>
      <c r="TQY45" s="392"/>
      <c r="TQZ45" s="392"/>
      <c r="TRA45" s="392"/>
      <c r="TRB45" s="392"/>
      <c r="TRC45" s="392"/>
      <c r="TRD45" s="392"/>
      <c r="TRE45" s="392"/>
      <c r="TRF45" s="392"/>
      <c r="TRG45" s="392"/>
      <c r="TRH45" s="392"/>
      <c r="TRI45" s="392"/>
      <c r="TRJ45" s="392"/>
      <c r="TRK45" s="392"/>
      <c r="TRL45" s="392"/>
      <c r="TRM45" s="392"/>
      <c r="TRN45" s="392"/>
      <c r="TRO45" s="392"/>
      <c r="TRP45" s="392"/>
      <c r="TRQ45" s="392"/>
      <c r="TRR45" s="392"/>
      <c r="TRS45" s="392"/>
      <c r="TRT45" s="392"/>
      <c r="TRU45" s="392"/>
      <c r="TRV45" s="392"/>
      <c r="TRW45" s="392"/>
      <c r="TRX45" s="392"/>
      <c r="TRY45" s="392"/>
      <c r="TRZ45" s="392"/>
      <c r="TSA45" s="392"/>
      <c r="TSB45" s="392"/>
      <c r="TSC45" s="392"/>
      <c r="TSD45" s="392"/>
      <c r="TSE45" s="392"/>
      <c r="TSF45" s="392"/>
      <c r="TSG45" s="392"/>
      <c r="TSH45" s="392"/>
      <c r="TSI45" s="392"/>
      <c r="TSJ45" s="392"/>
      <c r="TSK45" s="392"/>
      <c r="TSL45" s="392"/>
      <c r="TSM45" s="392"/>
      <c r="TSN45" s="392"/>
      <c r="TSO45" s="392"/>
      <c r="TSP45" s="392"/>
      <c r="TSQ45" s="392"/>
      <c r="TSR45" s="392"/>
      <c r="TSS45" s="392"/>
      <c r="TST45" s="392"/>
      <c r="TSU45" s="392"/>
      <c r="TSV45" s="392"/>
      <c r="TSW45" s="392"/>
      <c r="TSX45" s="392"/>
      <c r="TSY45" s="392"/>
      <c r="TSZ45" s="392"/>
      <c r="TTA45" s="392"/>
      <c r="TTB45" s="392"/>
      <c r="TTC45" s="392"/>
      <c r="TTD45" s="392"/>
      <c r="TTE45" s="392"/>
      <c r="TTF45" s="392"/>
      <c r="TTG45" s="392"/>
      <c r="TTH45" s="392"/>
      <c r="TTI45" s="392"/>
      <c r="TTJ45" s="392"/>
      <c r="TTK45" s="392"/>
      <c r="TTL45" s="392"/>
      <c r="TTM45" s="392"/>
      <c r="TTN45" s="392"/>
      <c r="TTO45" s="392"/>
      <c r="TTP45" s="392"/>
      <c r="TTQ45" s="392"/>
      <c r="TTR45" s="392"/>
      <c r="TTS45" s="392"/>
      <c r="TTT45" s="392"/>
      <c r="TTU45" s="392"/>
      <c r="TTV45" s="392"/>
      <c r="TTW45" s="392"/>
      <c r="TTX45" s="392"/>
      <c r="TTY45" s="392"/>
      <c r="TTZ45" s="392"/>
      <c r="TUA45" s="392"/>
      <c r="TUB45" s="392"/>
      <c r="TUC45" s="392"/>
      <c r="TUD45" s="392"/>
      <c r="TUE45" s="392"/>
      <c r="TUF45" s="392"/>
      <c r="TUG45" s="392"/>
      <c r="TUH45" s="392"/>
      <c r="TUI45" s="392"/>
      <c r="TUJ45" s="392"/>
      <c r="TUK45" s="392"/>
      <c r="TUL45" s="392"/>
      <c r="TUM45" s="392"/>
      <c r="TUN45" s="392"/>
      <c r="TUO45" s="392"/>
      <c r="TUP45" s="392"/>
      <c r="TUQ45" s="392"/>
      <c r="TUR45" s="392"/>
      <c r="TUS45" s="392"/>
      <c r="TUT45" s="392"/>
      <c r="TUU45" s="392"/>
      <c r="TUV45" s="392"/>
      <c r="TUW45" s="392"/>
      <c r="TUX45" s="392"/>
      <c r="TUY45" s="392"/>
      <c r="TUZ45" s="392"/>
      <c r="TVA45" s="392"/>
      <c r="TVB45" s="392"/>
      <c r="TVC45" s="392"/>
      <c r="TVD45" s="392"/>
      <c r="TVE45" s="392"/>
      <c r="TVF45" s="392"/>
      <c r="TVG45" s="392"/>
      <c r="TVH45" s="392"/>
      <c r="TVI45" s="392"/>
      <c r="TVJ45" s="392"/>
      <c r="TVK45" s="392"/>
      <c r="TVL45" s="392"/>
      <c r="TVM45" s="392"/>
      <c r="TVN45" s="392"/>
      <c r="TVO45" s="392"/>
      <c r="TVP45" s="392"/>
      <c r="TVQ45" s="392"/>
      <c r="TVR45" s="392"/>
      <c r="TVS45" s="392"/>
      <c r="TVT45" s="392"/>
      <c r="TVU45" s="392"/>
      <c r="TVV45" s="392"/>
      <c r="TVW45" s="392"/>
      <c r="TVX45" s="392"/>
      <c r="TVY45" s="392"/>
      <c r="TVZ45" s="392"/>
      <c r="TWA45" s="392"/>
      <c r="TWB45" s="392"/>
      <c r="TWC45" s="392"/>
      <c r="TWD45" s="392"/>
      <c r="TWE45" s="392"/>
      <c r="TWF45" s="392"/>
      <c r="TWG45" s="392"/>
      <c r="TWH45" s="392"/>
      <c r="TWI45" s="392"/>
      <c r="TWJ45" s="392"/>
      <c r="TWK45" s="392"/>
      <c r="TWL45" s="392"/>
      <c r="TWM45" s="392"/>
      <c r="TWN45" s="392"/>
      <c r="TWO45" s="392"/>
      <c r="TWP45" s="392"/>
      <c r="TWQ45" s="392"/>
      <c r="TWR45" s="392"/>
      <c r="TWS45" s="392"/>
      <c r="TWT45" s="392"/>
      <c r="TWU45" s="392"/>
      <c r="TWV45" s="392"/>
      <c r="TWW45" s="392"/>
      <c r="TWX45" s="392"/>
      <c r="TWY45" s="392"/>
      <c r="TWZ45" s="392"/>
      <c r="TXA45" s="392"/>
      <c r="TXB45" s="392"/>
      <c r="TXC45" s="392"/>
      <c r="TXD45" s="392"/>
      <c r="TXE45" s="392"/>
      <c r="TXF45" s="392"/>
      <c r="TXG45" s="392"/>
      <c r="TXH45" s="392"/>
      <c r="TXI45" s="392"/>
      <c r="TXJ45" s="392"/>
      <c r="TXK45" s="392"/>
      <c r="TXL45" s="392"/>
      <c r="TXM45" s="392"/>
      <c r="TXN45" s="392"/>
      <c r="TXO45" s="392"/>
      <c r="TXP45" s="392"/>
      <c r="TXQ45" s="392"/>
      <c r="TXR45" s="392"/>
      <c r="TXS45" s="392"/>
      <c r="TXT45" s="392"/>
      <c r="TXU45" s="392"/>
      <c r="TXV45" s="392"/>
      <c r="TXW45" s="392"/>
      <c r="TXX45" s="392"/>
      <c r="TXY45" s="392"/>
      <c r="TXZ45" s="392"/>
      <c r="TYA45" s="392"/>
      <c r="TYB45" s="392"/>
      <c r="TYC45" s="392"/>
      <c r="TYD45" s="392"/>
      <c r="TYE45" s="392"/>
      <c r="TYF45" s="392"/>
      <c r="TYG45" s="392"/>
      <c r="TYH45" s="392"/>
      <c r="TYI45" s="392"/>
      <c r="TYJ45" s="392"/>
      <c r="TYK45" s="392"/>
      <c r="TYL45" s="392"/>
      <c r="TYM45" s="392"/>
      <c r="TYN45" s="392"/>
      <c r="TYO45" s="392"/>
      <c r="TYP45" s="392"/>
      <c r="TYQ45" s="392"/>
      <c r="TYR45" s="392"/>
      <c r="TYS45" s="392"/>
      <c r="TYT45" s="392"/>
      <c r="TYU45" s="392"/>
      <c r="TYV45" s="392"/>
      <c r="TYW45" s="392"/>
      <c r="TYX45" s="392"/>
      <c r="TYY45" s="392"/>
      <c r="TYZ45" s="392"/>
      <c r="TZA45" s="392"/>
      <c r="TZB45" s="392"/>
      <c r="TZC45" s="392"/>
      <c r="TZD45" s="392"/>
      <c r="TZE45" s="392"/>
      <c r="TZF45" s="392"/>
      <c r="TZG45" s="392"/>
      <c r="TZH45" s="392"/>
      <c r="TZI45" s="392"/>
      <c r="TZJ45" s="392"/>
      <c r="TZK45" s="392"/>
      <c r="TZL45" s="392"/>
      <c r="TZM45" s="392"/>
      <c r="TZN45" s="392"/>
      <c r="TZO45" s="392"/>
      <c r="TZP45" s="392"/>
      <c r="TZQ45" s="392"/>
      <c r="TZR45" s="392"/>
      <c r="TZS45" s="392"/>
      <c r="TZT45" s="392"/>
      <c r="TZU45" s="392"/>
      <c r="TZV45" s="392"/>
      <c r="TZW45" s="392"/>
      <c r="TZX45" s="392"/>
      <c r="TZY45" s="392"/>
      <c r="TZZ45" s="392"/>
      <c r="UAA45" s="392"/>
      <c r="UAB45" s="392"/>
      <c r="UAC45" s="392"/>
      <c r="UAD45" s="392"/>
      <c r="UAE45" s="392"/>
      <c r="UAF45" s="392"/>
      <c r="UAG45" s="392"/>
      <c r="UAH45" s="392"/>
      <c r="UAI45" s="392"/>
      <c r="UAJ45" s="392"/>
      <c r="UAK45" s="392"/>
      <c r="UAL45" s="392"/>
      <c r="UAM45" s="392"/>
      <c r="UAN45" s="392"/>
      <c r="UAO45" s="392"/>
      <c r="UAP45" s="392"/>
      <c r="UAQ45" s="392"/>
      <c r="UAR45" s="392"/>
      <c r="UAS45" s="392"/>
      <c r="UAT45" s="392"/>
      <c r="UAU45" s="392"/>
      <c r="UAV45" s="392"/>
      <c r="UAW45" s="392"/>
      <c r="UAX45" s="392"/>
      <c r="UAY45" s="392"/>
      <c r="UAZ45" s="392"/>
      <c r="UBA45" s="392"/>
      <c r="UBB45" s="392"/>
      <c r="UBC45" s="392"/>
      <c r="UBD45" s="392"/>
      <c r="UBE45" s="392"/>
      <c r="UBF45" s="392"/>
      <c r="UBG45" s="392"/>
      <c r="UBH45" s="392"/>
      <c r="UBI45" s="392"/>
      <c r="UBJ45" s="392"/>
      <c r="UBK45" s="392"/>
      <c r="UBL45" s="392"/>
      <c r="UBM45" s="392"/>
      <c r="UBN45" s="392"/>
      <c r="UBO45" s="392"/>
      <c r="UBP45" s="392"/>
      <c r="UBQ45" s="392"/>
      <c r="UBR45" s="392"/>
      <c r="UBS45" s="392"/>
      <c r="UBT45" s="392"/>
      <c r="UBU45" s="392"/>
      <c r="UBV45" s="392"/>
      <c r="UBW45" s="392"/>
      <c r="UBX45" s="392"/>
      <c r="UBY45" s="392"/>
      <c r="UBZ45" s="392"/>
      <c r="UCA45" s="392"/>
      <c r="UCB45" s="392"/>
      <c r="UCC45" s="392"/>
      <c r="UCD45" s="392"/>
      <c r="UCE45" s="392"/>
      <c r="UCF45" s="392"/>
      <c r="UCG45" s="392"/>
      <c r="UCH45" s="392"/>
      <c r="UCI45" s="392"/>
      <c r="UCJ45" s="392"/>
      <c r="UCK45" s="392"/>
      <c r="UCL45" s="392"/>
      <c r="UCM45" s="392"/>
      <c r="UCN45" s="392"/>
      <c r="UCO45" s="392"/>
      <c r="UCP45" s="392"/>
      <c r="UCQ45" s="392"/>
      <c r="UCR45" s="392"/>
      <c r="UCS45" s="392"/>
      <c r="UCT45" s="392"/>
      <c r="UCU45" s="392"/>
      <c r="UCV45" s="392"/>
      <c r="UCW45" s="392"/>
      <c r="UCX45" s="392"/>
      <c r="UCY45" s="392"/>
      <c r="UCZ45" s="392"/>
      <c r="UDA45" s="392"/>
      <c r="UDB45" s="392"/>
      <c r="UDC45" s="392"/>
      <c r="UDD45" s="392"/>
      <c r="UDE45" s="392"/>
      <c r="UDF45" s="392"/>
      <c r="UDG45" s="392"/>
      <c r="UDH45" s="392"/>
      <c r="UDI45" s="392"/>
      <c r="UDJ45" s="392"/>
      <c r="UDK45" s="392"/>
      <c r="UDL45" s="392"/>
      <c r="UDM45" s="392"/>
      <c r="UDN45" s="392"/>
      <c r="UDO45" s="392"/>
      <c r="UDP45" s="392"/>
      <c r="UDQ45" s="392"/>
      <c r="UDR45" s="392"/>
      <c r="UDS45" s="392"/>
      <c r="UDT45" s="392"/>
      <c r="UDU45" s="392"/>
      <c r="UDV45" s="392"/>
      <c r="UDW45" s="392"/>
      <c r="UDX45" s="392"/>
      <c r="UDY45" s="392"/>
      <c r="UDZ45" s="392"/>
      <c r="UEA45" s="392"/>
      <c r="UEB45" s="392"/>
      <c r="UEC45" s="392"/>
      <c r="UED45" s="392"/>
      <c r="UEE45" s="392"/>
      <c r="UEF45" s="392"/>
      <c r="UEG45" s="392"/>
      <c r="UEH45" s="392"/>
      <c r="UEI45" s="392"/>
      <c r="UEJ45" s="392"/>
      <c r="UEK45" s="392"/>
      <c r="UEL45" s="392"/>
      <c r="UEM45" s="392"/>
      <c r="UEN45" s="392"/>
      <c r="UEO45" s="392"/>
      <c r="UEP45" s="392"/>
      <c r="UEQ45" s="392"/>
      <c r="UER45" s="392"/>
      <c r="UES45" s="392"/>
      <c r="UET45" s="392"/>
      <c r="UEU45" s="392"/>
      <c r="UEV45" s="392"/>
      <c r="UEW45" s="392"/>
      <c r="UEX45" s="392"/>
      <c r="UEY45" s="392"/>
      <c r="UEZ45" s="392"/>
      <c r="UFA45" s="392"/>
      <c r="UFB45" s="392"/>
      <c r="UFC45" s="392"/>
      <c r="UFD45" s="392"/>
      <c r="UFE45" s="392"/>
      <c r="UFF45" s="392"/>
      <c r="UFG45" s="392"/>
      <c r="UFH45" s="392"/>
      <c r="UFI45" s="392"/>
      <c r="UFJ45" s="392"/>
      <c r="UFK45" s="392"/>
      <c r="UFL45" s="392"/>
      <c r="UFM45" s="392"/>
      <c r="UFN45" s="392"/>
      <c r="UFO45" s="392"/>
      <c r="UFP45" s="392"/>
      <c r="UFQ45" s="392"/>
      <c r="UFR45" s="392"/>
      <c r="UFS45" s="392"/>
      <c r="UFT45" s="392"/>
      <c r="UFU45" s="392"/>
      <c r="UFV45" s="392"/>
      <c r="UFW45" s="392"/>
      <c r="UFX45" s="392"/>
      <c r="UFY45" s="392"/>
      <c r="UFZ45" s="392"/>
      <c r="UGA45" s="392"/>
      <c r="UGB45" s="392"/>
      <c r="UGC45" s="392"/>
      <c r="UGD45" s="392"/>
      <c r="UGE45" s="392"/>
      <c r="UGF45" s="392"/>
      <c r="UGG45" s="392"/>
      <c r="UGH45" s="392"/>
      <c r="UGI45" s="392"/>
      <c r="UGJ45" s="392"/>
      <c r="UGK45" s="392"/>
      <c r="UGL45" s="392"/>
      <c r="UGM45" s="392"/>
      <c r="UGN45" s="392"/>
      <c r="UGO45" s="392"/>
      <c r="UGP45" s="392"/>
      <c r="UGQ45" s="392"/>
      <c r="UGR45" s="392"/>
      <c r="UGS45" s="392"/>
      <c r="UGT45" s="392"/>
      <c r="UGU45" s="392"/>
      <c r="UGV45" s="392"/>
      <c r="UGW45" s="392"/>
      <c r="UGX45" s="392"/>
      <c r="UGY45" s="392"/>
      <c r="UGZ45" s="392"/>
      <c r="UHA45" s="392"/>
      <c r="UHB45" s="392"/>
      <c r="UHC45" s="392"/>
      <c r="UHD45" s="392"/>
      <c r="UHE45" s="392"/>
      <c r="UHF45" s="392"/>
      <c r="UHG45" s="392"/>
      <c r="UHH45" s="392"/>
      <c r="UHI45" s="392"/>
      <c r="UHJ45" s="392"/>
      <c r="UHK45" s="392"/>
      <c r="UHL45" s="392"/>
      <c r="UHM45" s="392"/>
      <c r="UHN45" s="392"/>
      <c r="UHO45" s="392"/>
      <c r="UHP45" s="392"/>
      <c r="UHQ45" s="392"/>
      <c r="UHR45" s="392"/>
      <c r="UHS45" s="392"/>
      <c r="UHT45" s="392"/>
      <c r="UHU45" s="392"/>
      <c r="UHV45" s="392"/>
      <c r="UHW45" s="392"/>
      <c r="UHX45" s="392"/>
      <c r="UHY45" s="392"/>
      <c r="UHZ45" s="392"/>
      <c r="UIA45" s="392"/>
      <c r="UIB45" s="392"/>
      <c r="UIC45" s="392"/>
      <c r="UID45" s="392"/>
      <c r="UIE45" s="392"/>
      <c r="UIF45" s="392"/>
      <c r="UIG45" s="392"/>
      <c r="UIH45" s="392"/>
      <c r="UII45" s="392"/>
      <c r="UIJ45" s="392"/>
      <c r="UIK45" s="392"/>
      <c r="UIL45" s="392"/>
      <c r="UIM45" s="392"/>
      <c r="UIN45" s="392"/>
      <c r="UIO45" s="392"/>
      <c r="UIP45" s="392"/>
      <c r="UIQ45" s="392"/>
      <c r="UIR45" s="392"/>
      <c r="UIS45" s="392"/>
      <c r="UIT45" s="392"/>
      <c r="UIU45" s="392"/>
      <c r="UIV45" s="392"/>
      <c r="UIW45" s="392"/>
      <c r="UIX45" s="392"/>
      <c r="UIY45" s="392"/>
      <c r="UIZ45" s="392"/>
      <c r="UJA45" s="392"/>
      <c r="UJB45" s="392"/>
      <c r="UJC45" s="392"/>
      <c r="UJD45" s="392"/>
      <c r="UJE45" s="392"/>
      <c r="UJF45" s="392"/>
      <c r="UJG45" s="392"/>
      <c r="UJH45" s="392"/>
      <c r="UJI45" s="392"/>
      <c r="UJJ45" s="392"/>
      <c r="UJK45" s="392"/>
      <c r="UJL45" s="392"/>
      <c r="UJM45" s="392"/>
      <c r="UJN45" s="392"/>
      <c r="UJO45" s="392"/>
      <c r="UJP45" s="392"/>
      <c r="UJQ45" s="392"/>
      <c r="UJR45" s="392"/>
      <c r="UJS45" s="392"/>
      <c r="UJT45" s="392"/>
      <c r="UJU45" s="392"/>
      <c r="UJV45" s="392"/>
      <c r="UJW45" s="392"/>
      <c r="UJX45" s="392"/>
      <c r="UJY45" s="392"/>
      <c r="UJZ45" s="392"/>
      <c r="UKA45" s="392"/>
      <c r="UKB45" s="392"/>
      <c r="UKC45" s="392"/>
      <c r="UKD45" s="392"/>
      <c r="UKE45" s="392"/>
      <c r="UKF45" s="392"/>
      <c r="UKG45" s="392"/>
      <c r="UKH45" s="392"/>
      <c r="UKI45" s="392"/>
      <c r="UKJ45" s="392"/>
      <c r="UKK45" s="392"/>
      <c r="UKL45" s="392"/>
      <c r="UKM45" s="392"/>
      <c r="UKN45" s="392"/>
      <c r="UKO45" s="392"/>
      <c r="UKP45" s="392"/>
      <c r="UKQ45" s="392"/>
      <c r="UKR45" s="392"/>
      <c r="UKS45" s="392"/>
      <c r="UKT45" s="392"/>
      <c r="UKU45" s="392"/>
      <c r="UKV45" s="392"/>
      <c r="UKW45" s="392"/>
      <c r="UKX45" s="392"/>
      <c r="UKY45" s="392"/>
      <c r="UKZ45" s="392"/>
      <c r="ULA45" s="392"/>
      <c r="ULB45" s="392"/>
      <c r="ULC45" s="392"/>
      <c r="ULD45" s="392"/>
      <c r="ULE45" s="392"/>
      <c r="ULF45" s="392"/>
      <c r="ULG45" s="392"/>
      <c r="ULH45" s="392"/>
      <c r="ULI45" s="392"/>
      <c r="ULJ45" s="392"/>
      <c r="ULK45" s="392"/>
      <c r="ULL45" s="392"/>
      <c r="ULM45" s="392"/>
      <c r="ULN45" s="392"/>
      <c r="ULO45" s="392"/>
      <c r="ULP45" s="392"/>
      <c r="ULQ45" s="392"/>
      <c r="ULR45" s="392"/>
      <c r="ULS45" s="392"/>
      <c r="ULT45" s="392"/>
      <c r="ULU45" s="392"/>
      <c r="ULV45" s="392"/>
      <c r="ULW45" s="392"/>
      <c r="ULX45" s="392"/>
      <c r="ULY45" s="392"/>
      <c r="ULZ45" s="392"/>
      <c r="UMA45" s="392"/>
      <c r="UMB45" s="392"/>
      <c r="UMC45" s="392"/>
      <c r="UMD45" s="392"/>
      <c r="UME45" s="392"/>
      <c r="UMF45" s="392"/>
      <c r="UMG45" s="392"/>
      <c r="UMH45" s="392"/>
      <c r="UMI45" s="392"/>
      <c r="UMJ45" s="392"/>
      <c r="UMK45" s="392"/>
      <c r="UML45" s="392"/>
      <c r="UMM45" s="392"/>
      <c r="UMN45" s="392"/>
      <c r="UMO45" s="392"/>
      <c r="UMP45" s="392"/>
      <c r="UMQ45" s="392"/>
      <c r="UMR45" s="392"/>
      <c r="UMS45" s="392"/>
      <c r="UMT45" s="392"/>
      <c r="UMU45" s="392"/>
      <c r="UMV45" s="392"/>
      <c r="UMW45" s="392"/>
      <c r="UMX45" s="392"/>
      <c r="UMY45" s="392"/>
      <c r="UMZ45" s="392"/>
      <c r="UNA45" s="392"/>
      <c r="UNB45" s="392"/>
      <c r="UNC45" s="392"/>
      <c r="UND45" s="392"/>
      <c r="UNE45" s="392"/>
      <c r="UNF45" s="392"/>
      <c r="UNG45" s="392"/>
      <c r="UNH45" s="392"/>
      <c r="UNI45" s="392"/>
      <c r="UNJ45" s="392"/>
      <c r="UNK45" s="392"/>
      <c r="UNL45" s="392"/>
      <c r="UNM45" s="392"/>
      <c r="UNN45" s="392"/>
      <c r="UNO45" s="392"/>
      <c r="UNP45" s="392"/>
      <c r="UNQ45" s="392"/>
      <c r="UNR45" s="392"/>
      <c r="UNS45" s="392"/>
      <c r="UNT45" s="392"/>
      <c r="UNU45" s="392"/>
      <c r="UNV45" s="392"/>
      <c r="UNW45" s="392"/>
      <c r="UNX45" s="392"/>
      <c r="UNY45" s="392"/>
      <c r="UNZ45" s="392"/>
      <c r="UOA45" s="392"/>
      <c r="UOB45" s="392"/>
      <c r="UOC45" s="392"/>
      <c r="UOD45" s="392"/>
      <c r="UOE45" s="392"/>
      <c r="UOF45" s="392"/>
      <c r="UOG45" s="392"/>
      <c r="UOH45" s="392"/>
      <c r="UOI45" s="392"/>
      <c r="UOJ45" s="392"/>
      <c r="UOK45" s="392"/>
      <c r="UOL45" s="392"/>
      <c r="UOM45" s="392"/>
      <c r="UON45" s="392"/>
      <c r="UOO45" s="392"/>
      <c r="UOP45" s="392"/>
      <c r="UOQ45" s="392"/>
      <c r="UOR45" s="392"/>
      <c r="UOS45" s="392"/>
      <c r="UOT45" s="392"/>
      <c r="UOU45" s="392"/>
      <c r="UOV45" s="392"/>
      <c r="UOW45" s="392"/>
      <c r="UOX45" s="392"/>
      <c r="UOY45" s="392"/>
      <c r="UOZ45" s="392"/>
      <c r="UPA45" s="392"/>
      <c r="UPB45" s="392"/>
      <c r="UPC45" s="392"/>
      <c r="UPD45" s="392"/>
      <c r="UPE45" s="392"/>
      <c r="UPF45" s="392"/>
      <c r="UPG45" s="392"/>
      <c r="UPH45" s="392"/>
      <c r="UPI45" s="392"/>
      <c r="UPJ45" s="392"/>
      <c r="UPK45" s="392"/>
      <c r="UPL45" s="392"/>
      <c r="UPM45" s="392"/>
      <c r="UPN45" s="392"/>
      <c r="UPO45" s="392"/>
      <c r="UPP45" s="392"/>
      <c r="UPQ45" s="392"/>
      <c r="UPR45" s="392"/>
      <c r="UPS45" s="392"/>
      <c r="UPT45" s="392"/>
      <c r="UPU45" s="392"/>
      <c r="UPV45" s="392"/>
      <c r="UPW45" s="392"/>
      <c r="UPX45" s="392"/>
      <c r="UPY45" s="392"/>
      <c r="UPZ45" s="392"/>
      <c r="UQA45" s="392"/>
      <c r="UQB45" s="392"/>
      <c r="UQC45" s="392"/>
      <c r="UQD45" s="392"/>
      <c r="UQE45" s="392"/>
      <c r="UQF45" s="392"/>
      <c r="UQG45" s="392"/>
      <c r="UQH45" s="392"/>
      <c r="UQI45" s="392"/>
      <c r="UQJ45" s="392"/>
      <c r="UQK45" s="392"/>
      <c r="UQL45" s="392"/>
      <c r="UQM45" s="392"/>
      <c r="UQN45" s="392"/>
      <c r="UQO45" s="392"/>
      <c r="UQP45" s="392"/>
      <c r="UQQ45" s="392"/>
      <c r="UQR45" s="392"/>
      <c r="UQS45" s="392"/>
      <c r="UQT45" s="392"/>
      <c r="UQU45" s="392"/>
      <c r="UQV45" s="392"/>
      <c r="UQW45" s="392"/>
      <c r="UQX45" s="392"/>
      <c r="UQY45" s="392"/>
      <c r="UQZ45" s="392"/>
      <c r="URA45" s="392"/>
      <c r="URB45" s="392"/>
      <c r="URC45" s="392"/>
      <c r="URD45" s="392"/>
      <c r="URE45" s="392"/>
      <c r="URF45" s="392"/>
      <c r="URG45" s="392"/>
      <c r="URH45" s="392"/>
      <c r="URI45" s="392"/>
      <c r="URJ45" s="392"/>
      <c r="URK45" s="392"/>
      <c r="URL45" s="392"/>
      <c r="URM45" s="392"/>
      <c r="URN45" s="392"/>
      <c r="URO45" s="392"/>
      <c r="URP45" s="392"/>
      <c r="URQ45" s="392"/>
      <c r="URR45" s="392"/>
      <c r="URS45" s="392"/>
      <c r="URT45" s="392"/>
      <c r="URU45" s="392"/>
      <c r="URV45" s="392"/>
      <c r="URW45" s="392"/>
      <c r="URX45" s="392"/>
      <c r="URY45" s="392"/>
      <c r="URZ45" s="392"/>
      <c r="USA45" s="392"/>
      <c r="USB45" s="392"/>
      <c r="USC45" s="392"/>
      <c r="USD45" s="392"/>
      <c r="USE45" s="392"/>
      <c r="USF45" s="392"/>
      <c r="USG45" s="392"/>
      <c r="USH45" s="392"/>
      <c r="USI45" s="392"/>
      <c r="USJ45" s="392"/>
      <c r="USK45" s="392"/>
      <c r="USL45" s="392"/>
      <c r="USM45" s="392"/>
      <c r="USN45" s="392"/>
      <c r="USO45" s="392"/>
      <c r="USP45" s="392"/>
      <c r="USQ45" s="392"/>
      <c r="USR45" s="392"/>
      <c r="USS45" s="392"/>
      <c r="UST45" s="392"/>
      <c r="USU45" s="392"/>
      <c r="USV45" s="392"/>
      <c r="USW45" s="392"/>
      <c r="USX45" s="392"/>
      <c r="USY45" s="392"/>
      <c r="USZ45" s="392"/>
      <c r="UTA45" s="392"/>
      <c r="UTB45" s="392"/>
      <c r="UTC45" s="392"/>
      <c r="UTD45" s="392"/>
      <c r="UTE45" s="392"/>
      <c r="UTF45" s="392"/>
      <c r="UTG45" s="392"/>
      <c r="UTH45" s="392"/>
      <c r="UTI45" s="392"/>
      <c r="UTJ45" s="392"/>
      <c r="UTK45" s="392"/>
      <c r="UTL45" s="392"/>
      <c r="UTM45" s="392"/>
      <c r="UTN45" s="392"/>
      <c r="UTO45" s="392"/>
      <c r="UTP45" s="392"/>
      <c r="UTQ45" s="392"/>
      <c r="UTR45" s="392"/>
      <c r="UTS45" s="392"/>
      <c r="UTT45" s="392"/>
      <c r="UTU45" s="392"/>
      <c r="UTV45" s="392"/>
      <c r="UTW45" s="392"/>
      <c r="UTX45" s="392"/>
      <c r="UTY45" s="392"/>
      <c r="UTZ45" s="392"/>
      <c r="UUA45" s="392"/>
      <c r="UUB45" s="392"/>
      <c r="UUC45" s="392"/>
      <c r="UUD45" s="392"/>
      <c r="UUE45" s="392"/>
      <c r="UUF45" s="392"/>
      <c r="UUG45" s="392"/>
      <c r="UUH45" s="392"/>
      <c r="UUI45" s="392"/>
      <c r="UUJ45" s="392"/>
      <c r="UUK45" s="392"/>
      <c r="UUL45" s="392"/>
      <c r="UUM45" s="392"/>
      <c r="UUN45" s="392"/>
      <c r="UUO45" s="392"/>
      <c r="UUP45" s="392"/>
      <c r="UUQ45" s="392"/>
      <c r="UUR45" s="392"/>
      <c r="UUS45" s="392"/>
      <c r="UUT45" s="392"/>
      <c r="UUU45" s="392"/>
      <c r="UUV45" s="392"/>
      <c r="UUW45" s="392"/>
      <c r="UUX45" s="392"/>
      <c r="UUY45" s="392"/>
      <c r="UUZ45" s="392"/>
      <c r="UVA45" s="392"/>
      <c r="UVB45" s="392"/>
      <c r="UVC45" s="392"/>
      <c r="UVD45" s="392"/>
      <c r="UVE45" s="392"/>
      <c r="UVF45" s="392"/>
      <c r="UVG45" s="392"/>
      <c r="UVH45" s="392"/>
      <c r="UVI45" s="392"/>
      <c r="UVJ45" s="392"/>
      <c r="UVK45" s="392"/>
      <c r="UVL45" s="392"/>
      <c r="UVM45" s="392"/>
      <c r="UVN45" s="392"/>
      <c r="UVO45" s="392"/>
      <c r="UVP45" s="392"/>
      <c r="UVQ45" s="392"/>
      <c r="UVR45" s="392"/>
      <c r="UVS45" s="392"/>
      <c r="UVT45" s="392"/>
      <c r="UVU45" s="392"/>
      <c r="UVV45" s="392"/>
      <c r="UVW45" s="392"/>
      <c r="UVX45" s="392"/>
      <c r="UVY45" s="392"/>
      <c r="UVZ45" s="392"/>
      <c r="UWA45" s="392"/>
      <c r="UWB45" s="392"/>
      <c r="UWC45" s="392"/>
      <c r="UWD45" s="392"/>
      <c r="UWE45" s="392"/>
      <c r="UWF45" s="392"/>
      <c r="UWG45" s="392"/>
      <c r="UWH45" s="392"/>
      <c r="UWI45" s="392"/>
      <c r="UWJ45" s="392"/>
      <c r="UWK45" s="392"/>
      <c r="UWL45" s="392"/>
      <c r="UWM45" s="392"/>
      <c r="UWN45" s="392"/>
      <c r="UWO45" s="392"/>
      <c r="UWP45" s="392"/>
      <c r="UWQ45" s="392"/>
      <c r="UWR45" s="392"/>
      <c r="UWS45" s="392"/>
      <c r="UWT45" s="392"/>
      <c r="UWU45" s="392"/>
      <c r="UWV45" s="392"/>
      <c r="UWW45" s="392"/>
      <c r="UWX45" s="392"/>
      <c r="UWY45" s="392"/>
      <c r="UWZ45" s="392"/>
      <c r="UXA45" s="392"/>
      <c r="UXB45" s="392"/>
      <c r="UXC45" s="392"/>
      <c r="UXD45" s="392"/>
      <c r="UXE45" s="392"/>
      <c r="UXF45" s="392"/>
      <c r="UXG45" s="392"/>
      <c r="UXH45" s="392"/>
      <c r="UXI45" s="392"/>
      <c r="UXJ45" s="392"/>
      <c r="UXK45" s="392"/>
      <c r="UXL45" s="392"/>
      <c r="UXM45" s="392"/>
      <c r="UXN45" s="392"/>
      <c r="UXO45" s="392"/>
      <c r="UXP45" s="392"/>
      <c r="UXQ45" s="392"/>
      <c r="UXR45" s="392"/>
      <c r="UXS45" s="392"/>
      <c r="UXT45" s="392"/>
      <c r="UXU45" s="392"/>
      <c r="UXV45" s="392"/>
      <c r="UXW45" s="392"/>
      <c r="UXX45" s="392"/>
      <c r="UXY45" s="392"/>
      <c r="UXZ45" s="392"/>
      <c r="UYA45" s="392"/>
      <c r="UYB45" s="392"/>
      <c r="UYC45" s="392"/>
      <c r="UYD45" s="392"/>
      <c r="UYE45" s="392"/>
      <c r="UYF45" s="392"/>
      <c r="UYG45" s="392"/>
      <c r="UYH45" s="392"/>
      <c r="UYI45" s="392"/>
      <c r="UYJ45" s="392"/>
      <c r="UYK45" s="392"/>
      <c r="UYL45" s="392"/>
      <c r="UYM45" s="392"/>
      <c r="UYN45" s="392"/>
      <c r="UYO45" s="392"/>
      <c r="UYP45" s="392"/>
      <c r="UYQ45" s="392"/>
      <c r="UYR45" s="392"/>
      <c r="UYS45" s="392"/>
      <c r="UYT45" s="392"/>
      <c r="UYU45" s="392"/>
      <c r="UYV45" s="392"/>
      <c r="UYW45" s="392"/>
      <c r="UYX45" s="392"/>
      <c r="UYY45" s="392"/>
      <c r="UYZ45" s="392"/>
      <c r="UZA45" s="392"/>
      <c r="UZB45" s="392"/>
      <c r="UZC45" s="392"/>
      <c r="UZD45" s="392"/>
      <c r="UZE45" s="392"/>
      <c r="UZF45" s="392"/>
      <c r="UZG45" s="392"/>
      <c r="UZH45" s="392"/>
      <c r="UZI45" s="392"/>
      <c r="UZJ45" s="392"/>
      <c r="UZK45" s="392"/>
      <c r="UZL45" s="392"/>
      <c r="UZM45" s="392"/>
      <c r="UZN45" s="392"/>
      <c r="UZO45" s="392"/>
      <c r="UZP45" s="392"/>
      <c r="UZQ45" s="392"/>
      <c r="UZR45" s="392"/>
      <c r="UZS45" s="392"/>
      <c r="UZT45" s="392"/>
      <c r="UZU45" s="392"/>
      <c r="UZV45" s="392"/>
      <c r="UZW45" s="392"/>
      <c r="UZX45" s="392"/>
      <c r="UZY45" s="392"/>
      <c r="UZZ45" s="392"/>
      <c r="VAA45" s="392"/>
      <c r="VAB45" s="392"/>
      <c r="VAC45" s="392"/>
      <c r="VAD45" s="392"/>
      <c r="VAE45" s="392"/>
      <c r="VAF45" s="392"/>
      <c r="VAG45" s="392"/>
      <c r="VAH45" s="392"/>
      <c r="VAI45" s="392"/>
      <c r="VAJ45" s="392"/>
      <c r="VAK45" s="392"/>
      <c r="VAL45" s="392"/>
      <c r="VAM45" s="392"/>
      <c r="VAN45" s="392"/>
      <c r="VAO45" s="392"/>
      <c r="VAP45" s="392"/>
      <c r="VAQ45" s="392"/>
      <c r="VAR45" s="392"/>
      <c r="VAS45" s="392"/>
      <c r="VAT45" s="392"/>
      <c r="VAU45" s="392"/>
      <c r="VAV45" s="392"/>
      <c r="VAW45" s="392"/>
      <c r="VAX45" s="392"/>
      <c r="VAY45" s="392"/>
      <c r="VAZ45" s="392"/>
      <c r="VBA45" s="392"/>
      <c r="VBB45" s="392"/>
      <c r="VBC45" s="392"/>
      <c r="VBD45" s="392"/>
      <c r="VBE45" s="392"/>
      <c r="VBF45" s="392"/>
      <c r="VBG45" s="392"/>
      <c r="VBH45" s="392"/>
      <c r="VBI45" s="392"/>
      <c r="VBJ45" s="392"/>
      <c r="VBK45" s="392"/>
      <c r="VBL45" s="392"/>
      <c r="VBM45" s="392"/>
      <c r="VBN45" s="392"/>
      <c r="VBO45" s="392"/>
      <c r="VBP45" s="392"/>
      <c r="VBQ45" s="392"/>
      <c r="VBR45" s="392"/>
      <c r="VBS45" s="392"/>
      <c r="VBT45" s="392"/>
      <c r="VBU45" s="392"/>
      <c r="VBV45" s="392"/>
      <c r="VBW45" s="392"/>
      <c r="VBX45" s="392"/>
      <c r="VBY45" s="392"/>
      <c r="VBZ45" s="392"/>
      <c r="VCA45" s="392"/>
      <c r="VCB45" s="392"/>
      <c r="VCC45" s="392"/>
      <c r="VCD45" s="392"/>
      <c r="VCE45" s="392"/>
      <c r="VCF45" s="392"/>
      <c r="VCG45" s="392"/>
      <c r="VCH45" s="392"/>
      <c r="VCI45" s="392"/>
      <c r="VCJ45" s="392"/>
      <c r="VCK45" s="392"/>
      <c r="VCL45" s="392"/>
      <c r="VCM45" s="392"/>
      <c r="VCN45" s="392"/>
      <c r="VCO45" s="392"/>
      <c r="VCP45" s="392"/>
      <c r="VCQ45" s="392"/>
      <c r="VCR45" s="392"/>
      <c r="VCS45" s="392"/>
      <c r="VCT45" s="392"/>
      <c r="VCU45" s="392"/>
      <c r="VCV45" s="392"/>
      <c r="VCW45" s="392"/>
      <c r="VCX45" s="392"/>
      <c r="VCY45" s="392"/>
      <c r="VCZ45" s="392"/>
      <c r="VDA45" s="392"/>
      <c r="VDB45" s="392"/>
      <c r="VDC45" s="392"/>
      <c r="VDD45" s="392"/>
      <c r="VDE45" s="392"/>
      <c r="VDF45" s="392"/>
      <c r="VDG45" s="392"/>
      <c r="VDH45" s="392"/>
      <c r="VDI45" s="392"/>
      <c r="VDJ45" s="392"/>
      <c r="VDK45" s="392"/>
      <c r="VDL45" s="392"/>
      <c r="VDM45" s="392"/>
      <c r="VDN45" s="392"/>
      <c r="VDO45" s="392"/>
      <c r="VDP45" s="392"/>
      <c r="VDQ45" s="392"/>
      <c r="VDR45" s="392"/>
      <c r="VDS45" s="392"/>
      <c r="VDT45" s="392"/>
      <c r="VDU45" s="392"/>
      <c r="VDV45" s="392"/>
      <c r="VDW45" s="392"/>
      <c r="VDX45" s="392"/>
      <c r="VDY45" s="392"/>
      <c r="VDZ45" s="392"/>
      <c r="VEA45" s="392"/>
      <c r="VEB45" s="392"/>
      <c r="VEC45" s="392"/>
      <c r="VED45" s="392"/>
      <c r="VEE45" s="392"/>
      <c r="VEF45" s="392"/>
      <c r="VEG45" s="392"/>
      <c r="VEH45" s="392"/>
      <c r="VEI45" s="392"/>
      <c r="VEJ45" s="392"/>
      <c r="VEK45" s="392"/>
      <c r="VEL45" s="392"/>
      <c r="VEM45" s="392"/>
      <c r="VEN45" s="392"/>
      <c r="VEO45" s="392"/>
      <c r="VEP45" s="392"/>
      <c r="VEQ45" s="392"/>
      <c r="VER45" s="392"/>
      <c r="VES45" s="392"/>
      <c r="VET45" s="392"/>
      <c r="VEU45" s="392"/>
      <c r="VEV45" s="392"/>
      <c r="VEW45" s="392"/>
      <c r="VEX45" s="392"/>
      <c r="VEY45" s="392"/>
      <c r="VEZ45" s="392"/>
      <c r="VFA45" s="392"/>
      <c r="VFB45" s="392"/>
      <c r="VFC45" s="392"/>
      <c r="VFD45" s="392"/>
      <c r="VFE45" s="392"/>
      <c r="VFF45" s="392"/>
      <c r="VFG45" s="392"/>
      <c r="VFH45" s="392"/>
      <c r="VFI45" s="392"/>
      <c r="VFJ45" s="392"/>
      <c r="VFK45" s="392"/>
      <c r="VFL45" s="392"/>
      <c r="VFM45" s="392"/>
      <c r="VFN45" s="392"/>
      <c r="VFO45" s="392"/>
      <c r="VFP45" s="392"/>
      <c r="VFQ45" s="392"/>
      <c r="VFR45" s="392"/>
      <c r="VFS45" s="392"/>
      <c r="VFT45" s="392"/>
      <c r="VFU45" s="392"/>
      <c r="VFV45" s="392"/>
      <c r="VFW45" s="392"/>
      <c r="VFX45" s="392"/>
      <c r="VFY45" s="392"/>
      <c r="VFZ45" s="392"/>
      <c r="VGA45" s="392"/>
      <c r="VGB45" s="392"/>
      <c r="VGC45" s="392"/>
      <c r="VGD45" s="392"/>
      <c r="VGE45" s="392"/>
      <c r="VGF45" s="392"/>
      <c r="VGG45" s="392"/>
      <c r="VGH45" s="392"/>
      <c r="VGI45" s="392"/>
      <c r="VGJ45" s="392"/>
      <c r="VGK45" s="392"/>
      <c r="VGL45" s="392"/>
      <c r="VGM45" s="392"/>
      <c r="VGN45" s="392"/>
      <c r="VGO45" s="392"/>
      <c r="VGP45" s="392"/>
      <c r="VGQ45" s="392"/>
      <c r="VGR45" s="392"/>
      <c r="VGS45" s="392"/>
      <c r="VGT45" s="392"/>
      <c r="VGU45" s="392"/>
      <c r="VGV45" s="392"/>
      <c r="VGW45" s="392"/>
      <c r="VGX45" s="392"/>
      <c r="VGY45" s="392"/>
      <c r="VGZ45" s="392"/>
      <c r="VHA45" s="392"/>
      <c r="VHB45" s="392"/>
      <c r="VHC45" s="392"/>
      <c r="VHD45" s="392"/>
      <c r="VHE45" s="392"/>
      <c r="VHF45" s="392"/>
      <c r="VHG45" s="392"/>
      <c r="VHH45" s="392"/>
      <c r="VHI45" s="392"/>
      <c r="VHJ45" s="392"/>
      <c r="VHK45" s="392"/>
      <c r="VHL45" s="392"/>
      <c r="VHM45" s="392"/>
      <c r="VHN45" s="392"/>
      <c r="VHO45" s="392"/>
      <c r="VHP45" s="392"/>
      <c r="VHQ45" s="392"/>
      <c r="VHR45" s="392"/>
      <c r="VHS45" s="392"/>
      <c r="VHT45" s="392"/>
      <c r="VHU45" s="392"/>
      <c r="VHV45" s="392"/>
      <c r="VHW45" s="392"/>
      <c r="VHX45" s="392"/>
      <c r="VHY45" s="392"/>
      <c r="VHZ45" s="392"/>
      <c r="VIA45" s="392"/>
      <c r="VIB45" s="392"/>
      <c r="VIC45" s="392"/>
      <c r="VID45" s="392"/>
      <c r="VIE45" s="392"/>
      <c r="VIF45" s="392"/>
      <c r="VIG45" s="392"/>
      <c r="VIH45" s="392"/>
      <c r="VII45" s="392"/>
      <c r="VIJ45" s="392"/>
      <c r="VIK45" s="392"/>
      <c r="VIL45" s="392"/>
      <c r="VIM45" s="392"/>
      <c r="VIN45" s="392"/>
      <c r="VIO45" s="392"/>
      <c r="VIP45" s="392"/>
      <c r="VIQ45" s="392"/>
      <c r="VIR45" s="392"/>
      <c r="VIS45" s="392"/>
      <c r="VIT45" s="392"/>
      <c r="VIU45" s="392"/>
      <c r="VIV45" s="392"/>
      <c r="VIW45" s="392"/>
      <c r="VIX45" s="392"/>
      <c r="VIY45" s="392"/>
      <c r="VIZ45" s="392"/>
      <c r="VJA45" s="392"/>
      <c r="VJB45" s="392"/>
      <c r="VJC45" s="392"/>
      <c r="VJD45" s="392"/>
      <c r="VJE45" s="392"/>
      <c r="VJF45" s="392"/>
      <c r="VJG45" s="392"/>
      <c r="VJH45" s="392"/>
      <c r="VJI45" s="392"/>
      <c r="VJJ45" s="392"/>
      <c r="VJK45" s="392"/>
      <c r="VJL45" s="392"/>
      <c r="VJM45" s="392"/>
      <c r="VJN45" s="392"/>
      <c r="VJO45" s="392"/>
      <c r="VJP45" s="392"/>
      <c r="VJQ45" s="392"/>
      <c r="VJR45" s="392"/>
      <c r="VJS45" s="392"/>
      <c r="VJT45" s="392"/>
      <c r="VJU45" s="392"/>
      <c r="VJV45" s="392"/>
      <c r="VJW45" s="392"/>
      <c r="VJX45" s="392"/>
      <c r="VJY45" s="392"/>
      <c r="VJZ45" s="392"/>
      <c r="VKA45" s="392"/>
      <c r="VKB45" s="392"/>
      <c r="VKC45" s="392"/>
      <c r="VKD45" s="392"/>
      <c r="VKE45" s="392"/>
      <c r="VKF45" s="392"/>
      <c r="VKG45" s="392"/>
      <c r="VKH45" s="392"/>
      <c r="VKI45" s="392"/>
      <c r="VKJ45" s="392"/>
      <c r="VKK45" s="392"/>
      <c r="VKL45" s="392"/>
      <c r="VKM45" s="392"/>
      <c r="VKN45" s="392"/>
      <c r="VKO45" s="392"/>
      <c r="VKP45" s="392"/>
      <c r="VKQ45" s="392"/>
      <c r="VKR45" s="392"/>
      <c r="VKS45" s="392"/>
      <c r="VKT45" s="392"/>
      <c r="VKU45" s="392"/>
      <c r="VKV45" s="392"/>
      <c r="VKW45" s="392"/>
      <c r="VKX45" s="392"/>
      <c r="VKY45" s="392"/>
      <c r="VKZ45" s="392"/>
      <c r="VLA45" s="392"/>
      <c r="VLB45" s="392"/>
      <c r="VLC45" s="392"/>
      <c r="VLD45" s="392"/>
      <c r="VLE45" s="392"/>
      <c r="VLF45" s="392"/>
      <c r="VLG45" s="392"/>
      <c r="VLH45" s="392"/>
      <c r="VLI45" s="392"/>
      <c r="VLJ45" s="392"/>
      <c r="VLK45" s="392"/>
      <c r="VLL45" s="392"/>
      <c r="VLM45" s="392"/>
      <c r="VLN45" s="392"/>
      <c r="VLO45" s="392"/>
      <c r="VLP45" s="392"/>
      <c r="VLQ45" s="392"/>
      <c r="VLR45" s="392"/>
      <c r="VLS45" s="392"/>
      <c r="VLT45" s="392"/>
      <c r="VLU45" s="392"/>
      <c r="VLV45" s="392"/>
      <c r="VLW45" s="392"/>
      <c r="VLX45" s="392"/>
      <c r="VLY45" s="392"/>
      <c r="VLZ45" s="392"/>
      <c r="VMA45" s="392"/>
      <c r="VMB45" s="392"/>
      <c r="VMC45" s="392"/>
      <c r="VMD45" s="392"/>
      <c r="VME45" s="392"/>
      <c r="VMF45" s="392"/>
      <c r="VMG45" s="392"/>
      <c r="VMH45" s="392"/>
      <c r="VMI45" s="392"/>
      <c r="VMJ45" s="392"/>
      <c r="VMK45" s="392"/>
      <c r="VML45" s="392"/>
      <c r="VMM45" s="392"/>
      <c r="VMN45" s="392"/>
      <c r="VMO45" s="392"/>
      <c r="VMP45" s="392"/>
      <c r="VMQ45" s="392"/>
      <c r="VMR45" s="392"/>
      <c r="VMS45" s="392"/>
      <c r="VMT45" s="392"/>
      <c r="VMU45" s="392"/>
      <c r="VMV45" s="392"/>
      <c r="VMW45" s="392"/>
      <c r="VMX45" s="392"/>
      <c r="VMY45" s="392"/>
      <c r="VMZ45" s="392"/>
      <c r="VNA45" s="392"/>
      <c r="VNB45" s="392"/>
      <c r="VNC45" s="392"/>
      <c r="VND45" s="392"/>
      <c r="VNE45" s="392"/>
      <c r="VNF45" s="392"/>
      <c r="VNG45" s="392"/>
      <c r="VNH45" s="392"/>
      <c r="VNI45" s="392"/>
      <c r="VNJ45" s="392"/>
      <c r="VNK45" s="392"/>
      <c r="VNL45" s="392"/>
      <c r="VNM45" s="392"/>
      <c r="VNN45" s="392"/>
      <c r="VNO45" s="392"/>
      <c r="VNP45" s="392"/>
      <c r="VNQ45" s="392"/>
      <c r="VNR45" s="392"/>
      <c r="VNS45" s="392"/>
      <c r="VNT45" s="392"/>
      <c r="VNU45" s="392"/>
      <c r="VNV45" s="392"/>
      <c r="VNW45" s="392"/>
      <c r="VNX45" s="392"/>
      <c r="VNY45" s="392"/>
      <c r="VNZ45" s="392"/>
      <c r="VOA45" s="392"/>
      <c r="VOB45" s="392"/>
      <c r="VOC45" s="392"/>
      <c r="VOD45" s="392"/>
      <c r="VOE45" s="392"/>
      <c r="VOF45" s="392"/>
      <c r="VOG45" s="392"/>
      <c r="VOH45" s="392"/>
      <c r="VOI45" s="392"/>
      <c r="VOJ45" s="392"/>
      <c r="VOK45" s="392"/>
      <c r="VOL45" s="392"/>
      <c r="VOM45" s="392"/>
      <c r="VON45" s="392"/>
      <c r="VOO45" s="392"/>
      <c r="VOP45" s="392"/>
      <c r="VOQ45" s="392"/>
      <c r="VOR45" s="392"/>
      <c r="VOS45" s="392"/>
      <c r="VOT45" s="392"/>
      <c r="VOU45" s="392"/>
      <c r="VOV45" s="392"/>
      <c r="VOW45" s="392"/>
      <c r="VOX45" s="392"/>
      <c r="VOY45" s="392"/>
      <c r="VOZ45" s="392"/>
      <c r="VPA45" s="392"/>
      <c r="VPB45" s="392"/>
      <c r="VPC45" s="392"/>
      <c r="VPD45" s="392"/>
      <c r="VPE45" s="392"/>
      <c r="VPF45" s="392"/>
      <c r="VPG45" s="392"/>
      <c r="VPH45" s="392"/>
      <c r="VPI45" s="392"/>
      <c r="VPJ45" s="392"/>
      <c r="VPK45" s="392"/>
      <c r="VPL45" s="392"/>
      <c r="VPM45" s="392"/>
      <c r="VPN45" s="392"/>
      <c r="VPO45" s="392"/>
      <c r="VPP45" s="392"/>
      <c r="VPQ45" s="392"/>
      <c r="VPR45" s="392"/>
      <c r="VPS45" s="392"/>
      <c r="VPT45" s="392"/>
      <c r="VPU45" s="392"/>
      <c r="VPV45" s="392"/>
      <c r="VPW45" s="392"/>
      <c r="VPX45" s="392"/>
      <c r="VPY45" s="392"/>
      <c r="VPZ45" s="392"/>
      <c r="VQA45" s="392"/>
      <c r="VQB45" s="392"/>
      <c r="VQC45" s="392"/>
      <c r="VQD45" s="392"/>
      <c r="VQE45" s="392"/>
      <c r="VQF45" s="392"/>
      <c r="VQG45" s="392"/>
      <c r="VQH45" s="392"/>
      <c r="VQI45" s="392"/>
      <c r="VQJ45" s="392"/>
      <c r="VQK45" s="392"/>
      <c r="VQL45" s="392"/>
      <c r="VQM45" s="392"/>
      <c r="VQN45" s="392"/>
      <c r="VQO45" s="392"/>
      <c r="VQP45" s="392"/>
      <c r="VQQ45" s="392"/>
      <c r="VQR45" s="392"/>
      <c r="VQS45" s="392"/>
      <c r="VQT45" s="392"/>
      <c r="VQU45" s="392"/>
      <c r="VQV45" s="392"/>
      <c r="VQW45" s="392"/>
      <c r="VQX45" s="392"/>
      <c r="VQY45" s="392"/>
      <c r="VQZ45" s="392"/>
      <c r="VRA45" s="392"/>
      <c r="VRB45" s="392"/>
      <c r="VRC45" s="392"/>
      <c r="VRD45" s="392"/>
      <c r="VRE45" s="392"/>
      <c r="VRF45" s="392"/>
      <c r="VRG45" s="392"/>
      <c r="VRH45" s="392"/>
      <c r="VRI45" s="392"/>
      <c r="VRJ45" s="392"/>
      <c r="VRK45" s="392"/>
      <c r="VRL45" s="392"/>
      <c r="VRM45" s="392"/>
      <c r="VRN45" s="392"/>
      <c r="VRO45" s="392"/>
      <c r="VRP45" s="392"/>
      <c r="VRQ45" s="392"/>
      <c r="VRR45" s="392"/>
      <c r="VRS45" s="392"/>
      <c r="VRT45" s="392"/>
      <c r="VRU45" s="392"/>
      <c r="VRV45" s="392"/>
      <c r="VRW45" s="392"/>
      <c r="VRX45" s="392"/>
      <c r="VRY45" s="392"/>
      <c r="VRZ45" s="392"/>
      <c r="VSA45" s="392"/>
      <c r="VSB45" s="392"/>
      <c r="VSC45" s="392"/>
      <c r="VSD45" s="392"/>
      <c r="VSE45" s="392"/>
      <c r="VSF45" s="392"/>
      <c r="VSG45" s="392"/>
      <c r="VSH45" s="392"/>
      <c r="VSI45" s="392"/>
      <c r="VSJ45" s="392"/>
      <c r="VSK45" s="392"/>
      <c r="VSL45" s="392"/>
      <c r="VSM45" s="392"/>
      <c r="VSN45" s="392"/>
      <c r="VSO45" s="392"/>
      <c r="VSP45" s="392"/>
      <c r="VSQ45" s="392"/>
      <c r="VSR45" s="392"/>
      <c r="VSS45" s="392"/>
      <c r="VST45" s="392"/>
      <c r="VSU45" s="392"/>
      <c r="VSV45" s="392"/>
      <c r="VSW45" s="392"/>
      <c r="VSX45" s="392"/>
      <c r="VSY45" s="392"/>
      <c r="VSZ45" s="392"/>
      <c r="VTA45" s="392"/>
      <c r="VTB45" s="392"/>
      <c r="VTC45" s="392"/>
      <c r="VTD45" s="392"/>
      <c r="VTE45" s="392"/>
      <c r="VTF45" s="392"/>
      <c r="VTG45" s="392"/>
      <c r="VTH45" s="392"/>
      <c r="VTI45" s="392"/>
      <c r="VTJ45" s="392"/>
      <c r="VTK45" s="392"/>
      <c r="VTL45" s="392"/>
      <c r="VTM45" s="392"/>
      <c r="VTN45" s="392"/>
      <c r="VTO45" s="392"/>
      <c r="VTP45" s="392"/>
      <c r="VTQ45" s="392"/>
      <c r="VTR45" s="392"/>
      <c r="VTS45" s="392"/>
      <c r="VTT45" s="392"/>
      <c r="VTU45" s="392"/>
      <c r="VTV45" s="392"/>
      <c r="VTW45" s="392"/>
      <c r="VTX45" s="392"/>
      <c r="VTY45" s="392"/>
      <c r="VTZ45" s="392"/>
      <c r="VUA45" s="392"/>
      <c r="VUB45" s="392"/>
      <c r="VUC45" s="392"/>
      <c r="VUD45" s="392"/>
      <c r="VUE45" s="392"/>
      <c r="VUF45" s="392"/>
      <c r="VUG45" s="392"/>
      <c r="VUH45" s="392"/>
      <c r="VUI45" s="392"/>
      <c r="VUJ45" s="392"/>
      <c r="VUK45" s="392"/>
      <c r="VUL45" s="392"/>
      <c r="VUM45" s="392"/>
      <c r="VUN45" s="392"/>
      <c r="VUO45" s="392"/>
      <c r="VUP45" s="392"/>
      <c r="VUQ45" s="392"/>
      <c r="VUR45" s="392"/>
      <c r="VUS45" s="392"/>
      <c r="VUT45" s="392"/>
      <c r="VUU45" s="392"/>
      <c r="VUV45" s="392"/>
      <c r="VUW45" s="392"/>
      <c r="VUX45" s="392"/>
      <c r="VUY45" s="392"/>
      <c r="VUZ45" s="392"/>
      <c r="VVA45" s="392"/>
      <c r="VVB45" s="392"/>
      <c r="VVC45" s="392"/>
      <c r="VVD45" s="392"/>
      <c r="VVE45" s="392"/>
      <c r="VVF45" s="392"/>
      <c r="VVG45" s="392"/>
      <c r="VVH45" s="392"/>
      <c r="VVI45" s="392"/>
      <c r="VVJ45" s="392"/>
      <c r="VVK45" s="392"/>
      <c r="VVL45" s="392"/>
      <c r="VVM45" s="392"/>
      <c r="VVN45" s="392"/>
      <c r="VVO45" s="392"/>
      <c r="VVP45" s="392"/>
      <c r="VVQ45" s="392"/>
      <c r="VVR45" s="392"/>
      <c r="VVS45" s="392"/>
      <c r="VVT45" s="392"/>
      <c r="VVU45" s="392"/>
      <c r="VVV45" s="392"/>
      <c r="VVW45" s="392"/>
      <c r="VVX45" s="392"/>
      <c r="VVY45" s="392"/>
      <c r="VVZ45" s="392"/>
      <c r="VWA45" s="392"/>
      <c r="VWB45" s="392"/>
      <c r="VWC45" s="392"/>
      <c r="VWD45" s="392"/>
      <c r="VWE45" s="392"/>
      <c r="VWF45" s="392"/>
      <c r="VWG45" s="392"/>
      <c r="VWH45" s="392"/>
      <c r="VWI45" s="392"/>
      <c r="VWJ45" s="392"/>
      <c r="VWK45" s="392"/>
      <c r="VWL45" s="392"/>
      <c r="VWM45" s="392"/>
      <c r="VWN45" s="392"/>
      <c r="VWO45" s="392"/>
      <c r="VWP45" s="392"/>
      <c r="VWQ45" s="392"/>
      <c r="VWR45" s="392"/>
      <c r="VWS45" s="392"/>
      <c r="VWT45" s="392"/>
      <c r="VWU45" s="392"/>
      <c r="VWV45" s="392"/>
      <c r="VWW45" s="392"/>
      <c r="VWX45" s="392"/>
      <c r="VWY45" s="392"/>
      <c r="VWZ45" s="392"/>
      <c r="VXA45" s="392"/>
      <c r="VXB45" s="392"/>
      <c r="VXC45" s="392"/>
      <c r="VXD45" s="392"/>
      <c r="VXE45" s="392"/>
      <c r="VXF45" s="392"/>
      <c r="VXG45" s="392"/>
      <c r="VXH45" s="392"/>
      <c r="VXI45" s="392"/>
      <c r="VXJ45" s="392"/>
      <c r="VXK45" s="392"/>
      <c r="VXL45" s="392"/>
      <c r="VXM45" s="392"/>
      <c r="VXN45" s="392"/>
      <c r="VXO45" s="392"/>
      <c r="VXP45" s="392"/>
      <c r="VXQ45" s="392"/>
      <c r="VXR45" s="392"/>
      <c r="VXS45" s="392"/>
      <c r="VXT45" s="392"/>
      <c r="VXU45" s="392"/>
      <c r="VXV45" s="392"/>
      <c r="VXW45" s="392"/>
      <c r="VXX45" s="392"/>
      <c r="VXY45" s="392"/>
      <c r="VXZ45" s="392"/>
      <c r="VYA45" s="392"/>
      <c r="VYB45" s="392"/>
      <c r="VYC45" s="392"/>
      <c r="VYD45" s="392"/>
      <c r="VYE45" s="392"/>
      <c r="VYF45" s="392"/>
      <c r="VYG45" s="392"/>
      <c r="VYH45" s="392"/>
      <c r="VYI45" s="392"/>
      <c r="VYJ45" s="392"/>
      <c r="VYK45" s="392"/>
      <c r="VYL45" s="392"/>
      <c r="VYM45" s="392"/>
      <c r="VYN45" s="392"/>
      <c r="VYO45" s="392"/>
      <c r="VYP45" s="392"/>
      <c r="VYQ45" s="392"/>
      <c r="VYR45" s="392"/>
      <c r="VYS45" s="392"/>
      <c r="VYT45" s="392"/>
      <c r="VYU45" s="392"/>
      <c r="VYV45" s="392"/>
      <c r="VYW45" s="392"/>
      <c r="VYX45" s="392"/>
      <c r="VYY45" s="392"/>
      <c r="VYZ45" s="392"/>
      <c r="VZA45" s="392"/>
      <c r="VZB45" s="392"/>
      <c r="VZC45" s="392"/>
      <c r="VZD45" s="392"/>
      <c r="VZE45" s="392"/>
      <c r="VZF45" s="392"/>
      <c r="VZG45" s="392"/>
      <c r="VZH45" s="392"/>
      <c r="VZI45" s="392"/>
      <c r="VZJ45" s="392"/>
      <c r="VZK45" s="392"/>
      <c r="VZL45" s="392"/>
      <c r="VZM45" s="392"/>
      <c r="VZN45" s="392"/>
      <c r="VZO45" s="392"/>
      <c r="VZP45" s="392"/>
      <c r="VZQ45" s="392"/>
      <c r="VZR45" s="392"/>
      <c r="VZS45" s="392"/>
      <c r="VZT45" s="392"/>
      <c r="VZU45" s="392"/>
      <c r="VZV45" s="392"/>
      <c r="VZW45" s="392"/>
      <c r="VZX45" s="392"/>
      <c r="VZY45" s="392"/>
      <c r="VZZ45" s="392"/>
      <c r="WAA45" s="392"/>
      <c r="WAB45" s="392"/>
      <c r="WAC45" s="392"/>
      <c r="WAD45" s="392"/>
      <c r="WAE45" s="392"/>
      <c r="WAF45" s="392"/>
      <c r="WAG45" s="392"/>
      <c r="WAH45" s="392"/>
      <c r="WAI45" s="392"/>
      <c r="WAJ45" s="392"/>
      <c r="WAK45" s="392"/>
      <c r="WAL45" s="392"/>
      <c r="WAM45" s="392"/>
      <c r="WAN45" s="392"/>
      <c r="WAO45" s="392"/>
      <c r="WAP45" s="392"/>
      <c r="WAQ45" s="392"/>
      <c r="WAR45" s="392"/>
      <c r="WAS45" s="392"/>
      <c r="WAT45" s="392"/>
      <c r="WAU45" s="392"/>
      <c r="WAV45" s="392"/>
      <c r="WAW45" s="392"/>
      <c r="WAX45" s="392"/>
      <c r="WAY45" s="392"/>
      <c r="WAZ45" s="392"/>
      <c r="WBA45" s="392"/>
      <c r="WBB45" s="392"/>
      <c r="WBC45" s="392"/>
      <c r="WBD45" s="392"/>
      <c r="WBE45" s="392"/>
      <c r="WBF45" s="392"/>
      <c r="WBG45" s="392"/>
      <c r="WBH45" s="392"/>
      <c r="WBI45" s="392"/>
      <c r="WBJ45" s="392"/>
      <c r="WBK45" s="392"/>
      <c r="WBL45" s="392"/>
      <c r="WBM45" s="392"/>
      <c r="WBN45" s="392"/>
      <c r="WBO45" s="392"/>
      <c r="WBP45" s="392"/>
      <c r="WBQ45" s="392"/>
      <c r="WBR45" s="392"/>
      <c r="WBS45" s="392"/>
      <c r="WBT45" s="392"/>
      <c r="WBU45" s="392"/>
      <c r="WBV45" s="392"/>
      <c r="WBW45" s="392"/>
      <c r="WBX45" s="392"/>
      <c r="WBY45" s="392"/>
      <c r="WBZ45" s="392"/>
      <c r="WCA45" s="392"/>
      <c r="WCB45" s="392"/>
      <c r="WCC45" s="392"/>
      <c r="WCD45" s="392"/>
      <c r="WCE45" s="392"/>
      <c r="WCF45" s="392"/>
      <c r="WCG45" s="392"/>
      <c r="WCH45" s="392"/>
      <c r="WCI45" s="392"/>
      <c r="WCJ45" s="392"/>
      <c r="WCK45" s="392"/>
      <c r="WCL45" s="392"/>
      <c r="WCM45" s="392"/>
      <c r="WCN45" s="392"/>
      <c r="WCO45" s="392"/>
      <c r="WCP45" s="392"/>
      <c r="WCQ45" s="392"/>
      <c r="WCR45" s="392"/>
      <c r="WCS45" s="392"/>
      <c r="WCT45" s="392"/>
      <c r="WCU45" s="392"/>
      <c r="WCV45" s="392"/>
      <c r="WCW45" s="392"/>
      <c r="WCX45" s="392"/>
      <c r="WCY45" s="392"/>
      <c r="WCZ45" s="392"/>
      <c r="WDA45" s="392"/>
      <c r="WDB45" s="392"/>
      <c r="WDC45" s="392"/>
      <c r="WDD45" s="392"/>
      <c r="WDE45" s="392"/>
      <c r="WDF45" s="392"/>
      <c r="WDG45" s="392"/>
      <c r="WDH45" s="392"/>
      <c r="WDI45" s="392"/>
      <c r="WDJ45" s="392"/>
      <c r="WDK45" s="392"/>
      <c r="WDL45" s="392"/>
      <c r="WDM45" s="392"/>
      <c r="WDN45" s="392"/>
      <c r="WDO45" s="392"/>
      <c r="WDP45" s="392"/>
      <c r="WDQ45" s="392"/>
      <c r="WDR45" s="392"/>
      <c r="WDS45" s="392"/>
      <c r="WDT45" s="392"/>
      <c r="WDU45" s="392"/>
      <c r="WDV45" s="392"/>
      <c r="WDW45" s="392"/>
      <c r="WDX45" s="392"/>
      <c r="WDY45" s="392"/>
      <c r="WDZ45" s="392"/>
      <c r="WEA45" s="392"/>
      <c r="WEB45" s="392"/>
      <c r="WEC45" s="392"/>
      <c r="WED45" s="392"/>
      <c r="WEE45" s="392"/>
      <c r="WEF45" s="392"/>
      <c r="WEG45" s="392"/>
      <c r="WEH45" s="392"/>
      <c r="WEI45" s="392"/>
      <c r="WEJ45" s="392"/>
      <c r="WEK45" s="392"/>
      <c r="WEL45" s="392"/>
      <c r="WEM45" s="392"/>
      <c r="WEN45" s="392"/>
      <c r="WEO45" s="392"/>
      <c r="WEP45" s="392"/>
      <c r="WEQ45" s="392"/>
      <c r="WER45" s="392"/>
      <c r="WES45" s="392"/>
      <c r="WET45" s="392"/>
      <c r="WEU45" s="392"/>
      <c r="WEV45" s="392"/>
      <c r="WEW45" s="392"/>
      <c r="WEX45" s="392"/>
      <c r="WEY45" s="392"/>
      <c r="WEZ45" s="392"/>
      <c r="WFA45" s="392"/>
      <c r="WFB45" s="392"/>
      <c r="WFC45" s="392"/>
      <c r="WFD45" s="392"/>
      <c r="WFE45" s="392"/>
      <c r="WFF45" s="392"/>
      <c r="WFG45" s="392"/>
      <c r="WFH45" s="392"/>
      <c r="WFI45" s="392"/>
      <c r="WFJ45" s="392"/>
      <c r="WFK45" s="392"/>
      <c r="WFL45" s="392"/>
      <c r="WFM45" s="392"/>
      <c r="WFN45" s="392"/>
      <c r="WFO45" s="392"/>
      <c r="WFP45" s="392"/>
      <c r="WFQ45" s="392"/>
      <c r="WFR45" s="392"/>
      <c r="WFS45" s="392"/>
      <c r="WFT45" s="392"/>
      <c r="WFU45" s="392"/>
      <c r="WFV45" s="392"/>
      <c r="WFW45" s="392"/>
      <c r="WFX45" s="392"/>
      <c r="WFY45" s="392"/>
      <c r="WFZ45" s="392"/>
      <c r="WGA45" s="392"/>
      <c r="WGB45" s="392"/>
      <c r="WGC45" s="392"/>
      <c r="WGD45" s="392"/>
      <c r="WGE45" s="392"/>
      <c r="WGF45" s="392"/>
      <c r="WGG45" s="392"/>
      <c r="WGH45" s="392"/>
      <c r="WGI45" s="392"/>
      <c r="WGJ45" s="392"/>
      <c r="WGK45" s="392"/>
      <c r="WGL45" s="392"/>
      <c r="WGM45" s="392"/>
      <c r="WGN45" s="392"/>
      <c r="WGO45" s="392"/>
      <c r="WGP45" s="392"/>
      <c r="WGQ45" s="392"/>
      <c r="WGR45" s="392"/>
      <c r="WGS45" s="392"/>
      <c r="WGT45" s="392"/>
      <c r="WGU45" s="392"/>
      <c r="WGV45" s="392"/>
      <c r="WGW45" s="392"/>
      <c r="WGX45" s="392"/>
      <c r="WGY45" s="392"/>
      <c r="WGZ45" s="392"/>
      <c r="WHA45" s="392"/>
      <c r="WHB45" s="392"/>
      <c r="WHC45" s="392"/>
      <c r="WHD45" s="392"/>
      <c r="WHE45" s="392"/>
      <c r="WHF45" s="392"/>
      <c r="WHG45" s="392"/>
      <c r="WHH45" s="392"/>
      <c r="WHI45" s="392"/>
      <c r="WHJ45" s="392"/>
      <c r="WHK45" s="392"/>
      <c r="WHL45" s="392"/>
      <c r="WHM45" s="392"/>
      <c r="WHN45" s="392"/>
      <c r="WHO45" s="392"/>
      <c r="WHP45" s="392"/>
      <c r="WHQ45" s="392"/>
      <c r="WHR45" s="392"/>
      <c r="WHS45" s="392"/>
      <c r="WHT45" s="392"/>
      <c r="WHU45" s="392"/>
      <c r="WHV45" s="392"/>
      <c r="WHW45" s="392"/>
      <c r="WHX45" s="392"/>
      <c r="WHY45" s="392"/>
      <c r="WHZ45" s="392"/>
      <c r="WIA45" s="392"/>
      <c r="WIB45" s="392"/>
      <c r="WIC45" s="392"/>
      <c r="WID45" s="392"/>
      <c r="WIE45" s="392"/>
      <c r="WIF45" s="392"/>
      <c r="WIG45" s="392"/>
      <c r="WIH45" s="392"/>
      <c r="WII45" s="392"/>
      <c r="WIJ45" s="392"/>
      <c r="WIK45" s="392"/>
      <c r="WIL45" s="392"/>
      <c r="WIM45" s="392"/>
      <c r="WIN45" s="392"/>
      <c r="WIO45" s="392"/>
      <c r="WIP45" s="392"/>
      <c r="WIQ45" s="392"/>
      <c r="WIR45" s="392"/>
      <c r="WIS45" s="392"/>
      <c r="WIT45" s="392"/>
      <c r="WIU45" s="392"/>
      <c r="WIV45" s="392"/>
      <c r="WIW45" s="392"/>
      <c r="WIX45" s="392"/>
      <c r="WIY45" s="392"/>
      <c r="WIZ45" s="392"/>
      <c r="WJA45" s="392"/>
      <c r="WJB45" s="392"/>
      <c r="WJC45" s="392"/>
      <c r="WJD45" s="392"/>
      <c r="WJE45" s="392"/>
      <c r="WJF45" s="392"/>
      <c r="WJG45" s="392"/>
      <c r="WJH45" s="392"/>
      <c r="WJI45" s="392"/>
      <c r="WJJ45" s="392"/>
      <c r="WJK45" s="392"/>
      <c r="WJL45" s="392"/>
      <c r="WJM45" s="392"/>
      <c r="WJN45" s="392"/>
      <c r="WJO45" s="392"/>
      <c r="WJP45" s="392"/>
      <c r="WJQ45" s="392"/>
      <c r="WJR45" s="392"/>
      <c r="WJS45" s="392"/>
      <c r="WJT45" s="392"/>
      <c r="WJU45" s="392"/>
      <c r="WJV45" s="392"/>
      <c r="WJW45" s="392"/>
      <c r="WJX45" s="392"/>
      <c r="WJY45" s="392"/>
      <c r="WJZ45" s="392"/>
      <c r="WKA45" s="392"/>
      <c r="WKB45" s="392"/>
      <c r="WKC45" s="392"/>
      <c r="WKD45" s="392"/>
      <c r="WKE45" s="392"/>
      <c r="WKF45" s="392"/>
      <c r="WKG45" s="392"/>
      <c r="WKH45" s="392"/>
      <c r="WKI45" s="392"/>
      <c r="WKJ45" s="392"/>
      <c r="WKK45" s="392"/>
      <c r="WKL45" s="392"/>
      <c r="WKM45" s="392"/>
      <c r="WKN45" s="392"/>
      <c r="WKO45" s="392"/>
      <c r="WKP45" s="392"/>
      <c r="WKQ45" s="392"/>
      <c r="WKR45" s="392"/>
      <c r="WKS45" s="392"/>
      <c r="WKT45" s="392"/>
      <c r="WKU45" s="392"/>
      <c r="WKV45" s="392"/>
      <c r="WKW45" s="392"/>
      <c r="WKX45" s="392"/>
      <c r="WKY45" s="392"/>
      <c r="WKZ45" s="392"/>
      <c r="WLA45" s="392"/>
      <c r="WLB45" s="392"/>
      <c r="WLC45" s="392"/>
      <c r="WLD45" s="392"/>
      <c r="WLE45" s="392"/>
      <c r="WLF45" s="392"/>
      <c r="WLG45" s="392"/>
      <c r="WLH45" s="392"/>
      <c r="WLI45" s="392"/>
      <c r="WLJ45" s="392"/>
      <c r="WLK45" s="392"/>
      <c r="WLL45" s="392"/>
      <c r="WLM45" s="392"/>
      <c r="WLN45" s="392"/>
      <c r="WLO45" s="392"/>
      <c r="WLP45" s="392"/>
      <c r="WLQ45" s="392"/>
      <c r="WLR45" s="392"/>
      <c r="WLS45" s="392"/>
      <c r="WLT45" s="392"/>
      <c r="WLU45" s="392"/>
      <c r="WLV45" s="392"/>
      <c r="WLW45" s="392"/>
      <c r="WLX45" s="392"/>
      <c r="WLY45" s="392"/>
      <c r="WLZ45" s="392"/>
      <c r="WMA45" s="392"/>
      <c r="WMB45" s="392"/>
      <c r="WMC45" s="392"/>
      <c r="WMD45" s="392"/>
      <c r="WME45" s="392"/>
      <c r="WMF45" s="392"/>
      <c r="WMG45" s="392"/>
      <c r="WMH45" s="392"/>
      <c r="WMI45" s="392"/>
      <c r="WMJ45" s="392"/>
      <c r="WMK45" s="392"/>
      <c r="WML45" s="392"/>
      <c r="WMM45" s="392"/>
      <c r="WMN45" s="392"/>
      <c r="WMO45" s="392"/>
      <c r="WMP45" s="392"/>
      <c r="WMQ45" s="392"/>
      <c r="WMR45" s="392"/>
      <c r="WMS45" s="392"/>
      <c r="WMT45" s="392"/>
      <c r="WMU45" s="392"/>
      <c r="WMV45" s="392"/>
      <c r="WMW45" s="392"/>
      <c r="WMX45" s="392"/>
      <c r="WMY45" s="392"/>
      <c r="WMZ45" s="392"/>
      <c r="WNA45" s="392"/>
      <c r="WNB45" s="392"/>
      <c r="WNC45" s="392"/>
      <c r="WND45" s="392"/>
      <c r="WNE45" s="392"/>
      <c r="WNF45" s="392"/>
      <c r="WNG45" s="392"/>
      <c r="WNH45" s="392"/>
      <c r="WNI45" s="392"/>
      <c r="WNJ45" s="392"/>
      <c r="WNK45" s="392"/>
      <c r="WNL45" s="392"/>
      <c r="WNM45" s="392"/>
      <c r="WNN45" s="392"/>
      <c r="WNO45" s="392"/>
      <c r="WNP45" s="392"/>
      <c r="WNQ45" s="392"/>
      <c r="WNR45" s="392"/>
      <c r="WNS45" s="392"/>
      <c r="WNT45" s="392"/>
      <c r="WNU45" s="392"/>
      <c r="WNV45" s="392"/>
      <c r="WNW45" s="392"/>
      <c r="WNX45" s="392"/>
      <c r="WNY45" s="392"/>
      <c r="WNZ45" s="392"/>
      <c r="WOA45" s="392"/>
      <c r="WOB45" s="392"/>
      <c r="WOC45" s="392"/>
      <c r="WOD45" s="392"/>
      <c r="WOE45" s="392"/>
      <c r="WOF45" s="392"/>
      <c r="WOG45" s="392"/>
      <c r="WOH45" s="392"/>
      <c r="WOI45" s="392"/>
      <c r="WOJ45" s="392"/>
      <c r="WOK45" s="392"/>
      <c r="WOL45" s="392"/>
      <c r="WOM45" s="392"/>
      <c r="WON45" s="392"/>
      <c r="WOO45" s="392"/>
      <c r="WOP45" s="392"/>
      <c r="WOQ45" s="392"/>
      <c r="WOR45" s="392"/>
      <c r="WOS45" s="392"/>
      <c r="WOT45" s="392"/>
      <c r="WOU45" s="392"/>
      <c r="WOV45" s="392"/>
      <c r="WOW45" s="392"/>
      <c r="WOX45" s="392"/>
      <c r="WOY45" s="392"/>
      <c r="WOZ45" s="392"/>
      <c r="WPA45" s="392"/>
      <c r="WPB45" s="392"/>
      <c r="WPC45" s="392"/>
      <c r="WPD45" s="392"/>
      <c r="WPE45" s="392"/>
      <c r="WPF45" s="392"/>
      <c r="WPG45" s="392"/>
      <c r="WPH45" s="392"/>
      <c r="WPI45" s="392"/>
      <c r="WPJ45" s="392"/>
      <c r="WPK45" s="392"/>
      <c r="WPL45" s="392"/>
      <c r="WPM45" s="392"/>
      <c r="WPN45" s="392"/>
      <c r="WPO45" s="392"/>
      <c r="WPP45" s="392"/>
      <c r="WPQ45" s="392"/>
      <c r="WPR45" s="392"/>
      <c r="WPS45" s="392"/>
      <c r="WPT45" s="392"/>
      <c r="WPU45" s="392"/>
      <c r="WPV45" s="392"/>
      <c r="WPW45" s="392"/>
      <c r="WPX45" s="392"/>
      <c r="WPY45" s="392"/>
      <c r="WPZ45" s="392"/>
      <c r="WQA45" s="392"/>
      <c r="WQB45" s="392"/>
      <c r="WQC45" s="392"/>
      <c r="WQD45" s="392"/>
      <c r="WQE45" s="392"/>
      <c r="WQF45" s="392"/>
      <c r="WQG45" s="392"/>
      <c r="WQH45" s="392"/>
      <c r="WQI45" s="392"/>
      <c r="WQJ45" s="392"/>
      <c r="WQK45" s="392"/>
      <c r="WQL45" s="392"/>
      <c r="WQM45" s="392"/>
      <c r="WQN45" s="392"/>
      <c r="WQO45" s="392"/>
      <c r="WQP45" s="392"/>
      <c r="WQQ45" s="392"/>
      <c r="WQR45" s="392"/>
      <c r="WQS45" s="392"/>
      <c r="WQT45" s="392"/>
      <c r="WQU45" s="392"/>
      <c r="WQV45" s="392"/>
      <c r="WQW45" s="392"/>
      <c r="WQX45" s="392"/>
      <c r="WQY45" s="392"/>
      <c r="WQZ45" s="392"/>
      <c r="WRA45" s="392"/>
      <c r="WRB45" s="392"/>
      <c r="WRC45" s="392"/>
      <c r="WRD45" s="392"/>
      <c r="WRE45" s="392"/>
      <c r="WRF45" s="392"/>
      <c r="WRG45" s="392"/>
      <c r="WRH45" s="392"/>
      <c r="WRI45" s="392"/>
      <c r="WRJ45" s="392"/>
      <c r="WRK45" s="392"/>
      <c r="WRL45" s="392"/>
      <c r="WRM45" s="392"/>
      <c r="WRN45" s="392"/>
      <c r="WRO45" s="392"/>
      <c r="WRP45" s="392"/>
      <c r="WRQ45" s="392"/>
      <c r="WRR45" s="392"/>
      <c r="WRS45" s="392"/>
      <c r="WRT45" s="392"/>
      <c r="WRU45" s="392"/>
      <c r="WRV45" s="392"/>
      <c r="WRW45" s="392"/>
      <c r="WRX45" s="392"/>
      <c r="WRY45" s="392"/>
      <c r="WRZ45" s="392"/>
      <c r="WSA45" s="392"/>
      <c r="WSB45" s="392"/>
      <c r="WSC45" s="392"/>
      <c r="WSD45" s="392"/>
      <c r="WSE45" s="392"/>
      <c r="WSF45" s="392"/>
      <c r="WSG45" s="392"/>
      <c r="WSH45" s="392"/>
      <c r="WSI45" s="392"/>
      <c r="WSJ45" s="392"/>
      <c r="WSK45" s="392"/>
      <c r="WSL45" s="392"/>
      <c r="WSM45" s="392"/>
      <c r="WSN45" s="392"/>
      <c r="WSO45" s="392"/>
      <c r="WSP45" s="392"/>
      <c r="WSQ45" s="392"/>
      <c r="WSR45" s="392"/>
      <c r="WSS45" s="392"/>
      <c r="WST45" s="392"/>
      <c r="WSU45" s="392"/>
      <c r="WSV45" s="392"/>
      <c r="WSW45" s="392"/>
      <c r="WSX45" s="392"/>
      <c r="WSY45" s="392"/>
      <c r="WSZ45" s="392"/>
      <c r="WTA45" s="392"/>
      <c r="WTB45" s="392"/>
      <c r="WTC45" s="392"/>
      <c r="WTD45" s="392"/>
      <c r="WTE45" s="392"/>
      <c r="WTF45" s="392"/>
      <c r="WTG45" s="392"/>
      <c r="WTH45" s="392"/>
      <c r="WTI45" s="392"/>
      <c r="WTJ45" s="392"/>
      <c r="WTK45" s="392"/>
      <c r="WTL45" s="392"/>
      <c r="WTM45" s="392"/>
      <c r="WTN45" s="392"/>
      <c r="WTO45" s="392"/>
      <c r="WTP45" s="392"/>
      <c r="WTQ45" s="392"/>
      <c r="WTR45" s="392"/>
      <c r="WTS45" s="392"/>
      <c r="WTT45" s="392"/>
      <c r="WTU45" s="392"/>
      <c r="WTV45" s="392"/>
      <c r="WTW45" s="392"/>
      <c r="WTX45" s="392"/>
      <c r="WTY45" s="392"/>
      <c r="WTZ45" s="392"/>
      <c r="WUA45" s="392"/>
      <c r="WUB45" s="392"/>
      <c r="WUC45" s="392"/>
      <c r="WUD45" s="392"/>
      <c r="WUE45" s="392"/>
      <c r="WUF45" s="392"/>
      <c r="WUG45" s="392"/>
      <c r="WUH45" s="392"/>
      <c r="WUI45" s="392"/>
      <c r="WUJ45" s="392"/>
      <c r="WUK45" s="392"/>
      <c r="WUL45" s="392"/>
      <c r="WUM45" s="392"/>
      <c r="WUN45" s="392"/>
      <c r="WUO45" s="392"/>
      <c r="WUP45" s="392"/>
      <c r="WUQ45" s="392"/>
      <c r="WUR45" s="392"/>
      <c r="WUS45" s="392"/>
      <c r="WUT45" s="392"/>
      <c r="WUU45" s="392"/>
      <c r="WUV45" s="392"/>
      <c r="WUW45" s="392"/>
      <c r="WUX45" s="392"/>
      <c r="WUY45" s="392"/>
      <c r="WUZ45" s="392"/>
      <c r="WVA45" s="392"/>
      <c r="WVB45" s="392"/>
      <c r="WVC45" s="392"/>
      <c r="WVD45" s="392"/>
      <c r="WVE45" s="392"/>
      <c r="WVF45" s="392"/>
      <c r="WVG45" s="392"/>
      <c r="WVH45" s="392"/>
      <c r="WVI45" s="392"/>
      <c r="WVJ45" s="392"/>
      <c r="WVK45" s="392"/>
      <c r="WVL45" s="392"/>
      <c r="WVM45" s="392"/>
      <c r="WVN45" s="392"/>
      <c r="WVO45" s="392"/>
      <c r="WVP45" s="392"/>
      <c r="WVQ45" s="392"/>
      <c r="WVR45" s="392"/>
      <c r="WVS45" s="392"/>
      <c r="WVT45" s="392"/>
      <c r="WVU45" s="392"/>
      <c r="WVV45" s="392"/>
      <c r="WVW45" s="392"/>
      <c r="WVX45" s="392"/>
      <c r="WVY45" s="392"/>
      <c r="WVZ45" s="392"/>
      <c r="WWA45" s="392"/>
      <c r="WWB45" s="392"/>
      <c r="WWC45" s="392"/>
      <c r="WWD45" s="392"/>
      <c r="WWE45" s="392"/>
      <c r="WWF45" s="392"/>
      <c r="WWG45" s="392"/>
      <c r="WWH45" s="392"/>
      <c r="WWI45" s="392"/>
      <c r="WWJ45" s="392"/>
      <c r="WWK45" s="392"/>
      <c r="WWL45" s="392"/>
      <c r="WWM45" s="392"/>
      <c r="WWN45" s="392"/>
      <c r="WWO45" s="392"/>
      <c r="WWP45" s="392"/>
      <c r="WWQ45" s="392"/>
      <c r="WWR45" s="392"/>
      <c r="WWS45" s="392"/>
      <c r="WWT45" s="392"/>
      <c r="WWU45" s="392"/>
      <c r="WWV45" s="392"/>
      <c r="WWW45" s="392"/>
      <c r="WWX45" s="392"/>
      <c r="WWY45" s="392"/>
      <c r="WWZ45" s="392"/>
      <c r="WXA45" s="392"/>
      <c r="WXB45" s="392"/>
      <c r="WXC45" s="392"/>
      <c r="WXD45" s="392"/>
      <c r="WXE45" s="392"/>
      <c r="WXF45" s="392"/>
      <c r="WXG45" s="392"/>
      <c r="WXH45" s="392"/>
      <c r="WXI45" s="392"/>
      <c r="WXJ45" s="392"/>
      <c r="WXK45" s="392"/>
      <c r="WXL45" s="392"/>
      <c r="WXM45" s="392"/>
      <c r="WXN45" s="392"/>
      <c r="WXO45" s="392"/>
      <c r="WXP45" s="392"/>
      <c r="WXQ45" s="392"/>
      <c r="WXR45" s="392"/>
      <c r="WXS45" s="392"/>
      <c r="WXT45" s="392"/>
      <c r="WXU45" s="392"/>
      <c r="WXV45" s="392"/>
      <c r="WXW45" s="392"/>
      <c r="WXX45" s="392"/>
      <c r="WXY45" s="392"/>
      <c r="WXZ45" s="392"/>
      <c r="WYA45" s="392"/>
      <c r="WYB45" s="392"/>
      <c r="WYC45" s="392"/>
      <c r="WYD45" s="392"/>
      <c r="WYE45" s="392"/>
      <c r="WYF45" s="392"/>
      <c r="WYG45" s="392"/>
      <c r="WYH45" s="392"/>
      <c r="WYI45" s="392"/>
      <c r="WYJ45" s="392"/>
      <c r="WYK45" s="392"/>
      <c r="WYL45" s="392"/>
      <c r="WYM45" s="392"/>
      <c r="WYN45" s="392"/>
      <c r="WYO45" s="392"/>
      <c r="WYP45" s="392"/>
      <c r="WYQ45" s="392"/>
      <c r="WYR45" s="392"/>
      <c r="WYS45" s="392"/>
      <c r="WYT45" s="392"/>
      <c r="WYU45" s="392"/>
      <c r="WYV45" s="392"/>
      <c r="WYW45" s="392"/>
      <c r="WYX45" s="392"/>
      <c r="WYY45" s="392"/>
      <c r="WYZ45" s="392"/>
      <c r="WZA45" s="392"/>
      <c r="WZB45" s="392"/>
      <c r="WZC45" s="392"/>
      <c r="WZD45" s="392"/>
      <c r="WZE45" s="392"/>
      <c r="WZF45" s="392"/>
      <c r="WZG45" s="392"/>
      <c r="WZH45" s="392"/>
      <c r="WZI45" s="392"/>
      <c r="WZJ45" s="392"/>
      <c r="WZK45" s="392"/>
      <c r="WZL45" s="392"/>
      <c r="WZM45" s="392"/>
      <c r="WZN45" s="392"/>
      <c r="WZO45" s="392"/>
      <c r="WZP45" s="392"/>
      <c r="WZQ45" s="392"/>
      <c r="WZR45" s="392"/>
      <c r="WZS45" s="392"/>
      <c r="WZT45" s="392"/>
      <c r="WZU45" s="392"/>
      <c r="WZV45" s="392"/>
      <c r="WZW45" s="392"/>
      <c r="WZX45" s="392"/>
      <c r="WZY45" s="392"/>
      <c r="WZZ45" s="392"/>
      <c r="XAA45" s="392"/>
      <c r="XAB45" s="392"/>
      <c r="XAC45" s="392"/>
      <c r="XAD45" s="392"/>
      <c r="XAE45" s="392"/>
      <c r="XAF45" s="392"/>
      <c r="XAG45" s="392"/>
      <c r="XAH45" s="392"/>
      <c r="XAI45" s="392"/>
      <c r="XAJ45" s="392"/>
      <c r="XAK45" s="392"/>
      <c r="XAL45" s="392"/>
      <c r="XAM45" s="392"/>
      <c r="XAN45" s="392"/>
      <c r="XAO45" s="392"/>
      <c r="XAP45" s="392"/>
      <c r="XAQ45" s="392"/>
      <c r="XAR45" s="392"/>
      <c r="XAS45" s="392"/>
      <c r="XAT45" s="392"/>
      <c r="XAU45" s="392"/>
      <c r="XAV45" s="392"/>
      <c r="XAW45" s="392"/>
      <c r="XAX45" s="392"/>
      <c r="XAY45" s="392"/>
      <c r="XAZ45" s="392"/>
      <c r="XBA45" s="392"/>
      <c r="XBB45" s="392"/>
      <c r="XBC45" s="392"/>
      <c r="XBD45" s="392"/>
      <c r="XBE45" s="392"/>
      <c r="XBF45" s="392"/>
      <c r="XBG45" s="392"/>
      <c r="XBH45" s="392"/>
      <c r="XBI45" s="392"/>
      <c r="XBJ45" s="392"/>
      <c r="XBK45" s="392"/>
      <c r="XBL45" s="392"/>
      <c r="XBM45" s="392"/>
      <c r="XBN45" s="392"/>
      <c r="XBO45" s="392"/>
      <c r="XBP45" s="392"/>
      <c r="XBQ45" s="392"/>
      <c r="XBR45" s="392"/>
      <c r="XBS45" s="392"/>
      <c r="XBT45" s="392"/>
      <c r="XBU45" s="392"/>
      <c r="XBV45" s="392"/>
      <c r="XBW45" s="392"/>
      <c r="XBX45" s="392"/>
      <c r="XBY45" s="392"/>
      <c r="XBZ45" s="392"/>
      <c r="XCA45" s="392"/>
      <c r="XCB45" s="392"/>
      <c r="XCC45" s="392"/>
      <c r="XCD45" s="392"/>
      <c r="XCE45" s="392"/>
      <c r="XCF45" s="392"/>
      <c r="XCG45" s="392"/>
      <c r="XCH45" s="392"/>
      <c r="XCI45" s="392"/>
      <c r="XCJ45" s="392"/>
      <c r="XCK45" s="392"/>
      <c r="XCL45" s="392"/>
      <c r="XCM45" s="392"/>
      <c r="XCN45" s="392"/>
      <c r="XCO45" s="392"/>
      <c r="XCP45" s="392"/>
      <c r="XCQ45" s="392"/>
      <c r="XCR45" s="392"/>
      <c r="XCS45" s="392"/>
      <c r="XCT45" s="392"/>
      <c r="XCU45" s="392"/>
      <c r="XCV45" s="392"/>
      <c r="XCW45" s="392"/>
      <c r="XCX45" s="392"/>
      <c r="XCY45" s="392"/>
      <c r="XCZ45" s="392"/>
      <c r="XDA45" s="392"/>
      <c r="XDB45" s="392"/>
      <c r="XDC45" s="392"/>
      <c r="XDD45" s="392"/>
      <c r="XDE45" s="392"/>
      <c r="XDF45" s="392"/>
      <c r="XDG45" s="392"/>
      <c r="XDH45" s="392"/>
      <c r="XDI45" s="392"/>
      <c r="XDJ45" s="392"/>
      <c r="XDK45" s="392"/>
      <c r="XDL45" s="392"/>
      <c r="XDM45" s="392"/>
      <c r="XDN45" s="392"/>
      <c r="XDO45" s="392"/>
      <c r="XDP45" s="392"/>
      <c r="XDQ45" s="392"/>
      <c r="XDR45" s="392"/>
      <c r="XDS45" s="392"/>
      <c r="XDT45" s="392"/>
      <c r="XDU45" s="392"/>
      <c r="XDV45" s="392"/>
      <c r="XDW45" s="392"/>
      <c r="XDX45" s="392"/>
      <c r="XDY45" s="392"/>
      <c r="XDZ45" s="392"/>
      <c r="XEA45" s="392"/>
      <c r="XEB45" s="392"/>
      <c r="XEC45" s="392"/>
      <c r="XED45" s="392"/>
      <c r="XEE45" s="392"/>
      <c r="XEF45" s="392"/>
      <c r="XEG45" s="392"/>
      <c r="XEH45" s="392"/>
      <c r="XEI45" s="392"/>
      <c r="XEJ45" s="392"/>
      <c r="XEK45" s="392"/>
      <c r="XEL45" s="392"/>
      <c r="XEM45" s="392"/>
      <c r="XEN45" s="392"/>
      <c r="XEO45" s="392"/>
      <c r="XEP45" s="392"/>
      <c r="XEQ45" s="392"/>
      <c r="XER45" s="392"/>
      <c r="XES45" s="392"/>
      <c r="XET45" s="392"/>
      <c r="XEU45" s="392"/>
      <c r="XEV45" s="392"/>
      <c r="XEW45" s="392"/>
      <c r="XEX45" s="392"/>
      <c r="XEY45" s="392"/>
      <c r="XEZ45" s="392"/>
      <c r="XFA45" s="392"/>
      <c r="XFB45" s="392"/>
      <c r="XFC45" s="392"/>
      <c r="XFD45" s="392"/>
    </row>
    <row r="46" spans="1:16384" s="4" customFormat="1">
      <c r="A46" s="24" t="s">
        <v>122</v>
      </c>
      <c r="B46" s="45">
        <v>0</v>
      </c>
      <c r="C46" s="45">
        <v>0</v>
      </c>
      <c r="D46" s="45">
        <v>0</v>
      </c>
      <c r="E46" s="45">
        <v>0</v>
      </c>
      <c r="F46" s="45">
        <v>0</v>
      </c>
      <c r="G46" s="45">
        <v>0</v>
      </c>
      <c r="H46" s="45">
        <v>0</v>
      </c>
      <c r="I46" s="45">
        <v>0</v>
      </c>
      <c r="J46" s="45">
        <v>0</v>
      </c>
      <c r="K46" s="45">
        <v>0</v>
      </c>
      <c r="L46" s="418"/>
    </row>
    <row r="47" spans="1:16384">
      <c r="A47" s="14" t="s">
        <v>386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/>
      <c r="M47"/>
      <c r="N47"/>
      <c r="O47"/>
      <c r="P47"/>
      <c r="Q47"/>
    </row>
    <row r="48" spans="1:16384">
      <c r="A48" s="10" t="s">
        <v>123</v>
      </c>
      <c r="B48" s="46">
        <v>0</v>
      </c>
      <c r="C48" s="46">
        <v>0</v>
      </c>
      <c r="D48" s="46">
        <v>0</v>
      </c>
      <c r="E48" s="46">
        <v>0</v>
      </c>
      <c r="F48" s="46">
        <v>0</v>
      </c>
      <c r="G48" s="46">
        <v>0</v>
      </c>
      <c r="H48" s="46">
        <v>15</v>
      </c>
      <c r="I48" s="46">
        <v>1</v>
      </c>
      <c r="J48" s="46">
        <v>0</v>
      </c>
      <c r="K48" s="46">
        <v>0</v>
      </c>
      <c r="L48"/>
      <c r="M48"/>
      <c r="N48"/>
      <c r="O48"/>
      <c r="P48"/>
      <c r="Q48"/>
    </row>
    <row r="49" spans="1:17">
      <c r="A49" s="14" t="s">
        <v>387</v>
      </c>
      <c r="B49" s="14"/>
      <c r="C49" s="14"/>
      <c r="D49" s="14"/>
      <c r="E49" s="14"/>
      <c r="F49" s="14"/>
      <c r="G49" s="14"/>
      <c r="H49" s="21">
        <v>15</v>
      </c>
      <c r="I49" s="14">
        <v>1</v>
      </c>
      <c r="J49" s="14"/>
      <c r="K49" s="14"/>
      <c r="L49"/>
      <c r="M49"/>
      <c r="N49"/>
      <c r="O49"/>
      <c r="P49"/>
      <c r="Q49"/>
    </row>
    <row r="50" spans="1:17">
      <c r="A50" s="10" t="s">
        <v>124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6</v>
      </c>
      <c r="I50" s="46">
        <v>1</v>
      </c>
      <c r="J50" s="46">
        <v>0</v>
      </c>
      <c r="K50" s="46">
        <v>0</v>
      </c>
      <c r="L50"/>
      <c r="M50"/>
      <c r="N50"/>
      <c r="O50"/>
      <c r="P50"/>
      <c r="Q50"/>
    </row>
    <row r="51" spans="1:17">
      <c r="A51" s="14" t="s">
        <v>388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/>
      <c r="M51"/>
      <c r="N51"/>
      <c r="O51"/>
      <c r="P51"/>
      <c r="Q51"/>
    </row>
    <row r="52" spans="1:17">
      <c r="A52" s="14" t="s">
        <v>389</v>
      </c>
      <c r="B52" s="14"/>
      <c r="C52" s="14"/>
      <c r="D52" s="14"/>
      <c r="E52" s="14"/>
      <c r="F52" s="14"/>
      <c r="G52" s="14"/>
      <c r="H52" s="21">
        <v>6</v>
      </c>
      <c r="I52" s="14">
        <v>1</v>
      </c>
      <c r="J52" s="14"/>
      <c r="K52" s="14"/>
      <c r="L52"/>
      <c r="M52"/>
      <c r="N52"/>
      <c r="O52"/>
      <c r="P52"/>
      <c r="Q52"/>
    </row>
    <row r="53" spans="1:17">
      <c r="A53" s="10" t="s">
        <v>125</v>
      </c>
      <c r="B53" s="46">
        <v>0</v>
      </c>
      <c r="C53" s="46">
        <v>0</v>
      </c>
      <c r="D53" s="46">
        <v>0</v>
      </c>
      <c r="E53" s="46">
        <v>0</v>
      </c>
      <c r="F53" s="46">
        <v>0</v>
      </c>
      <c r="G53" s="46">
        <v>0</v>
      </c>
      <c r="H53" s="46">
        <v>0</v>
      </c>
      <c r="I53" s="46">
        <v>0</v>
      </c>
      <c r="J53" s="46">
        <v>0</v>
      </c>
      <c r="K53" s="46">
        <v>0</v>
      </c>
      <c r="L53"/>
      <c r="M53"/>
      <c r="N53"/>
      <c r="O53"/>
      <c r="P53"/>
      <c r="Q53"/>
    </row>
    <row r="54" spans="1:17">
      <c r="A54" s="14" t="s">
        <v>390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/>
      <c r="M54"/>
      <c r="N54"/>
      <c r="O54"/>
      <c r="P54"/>
      <c r="Q54"/>
    </row>
    <row r="55" spans="1:17">
      <c r="A55" s="10" t="s">
        <v>176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/>
      <c r="M55"/>
      <c r="N55"/>
      <c r="O55"/>
      <c r="P55"/>
      <c r="Q55"/>
    </row>
    <row r="56" spans="1:17">
      <c r="A56" s="14" t="s">
        <v>391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  <c r="L56"/>
      <c r="M56"/>
      <c r="N56"/>
      <c r="O56"/>
      <c r="P56"/>
      <c r="Q56"/>
    </row>
    <row r="57" spans="1:17">
      <c r="A57" s="10" t="s">
        <v>126</v>
      </c>
      <c r="B57" s="46">
        <v>0</v>
      </c>
      <c r="C57" s="46">
        <v>0</v>
      </c>
      <c r="D57" s="46">
        <v>0</v>
      </c>
      <c r="E57" s="46">
        <v>0</v>
      </c>
      <c r="F57" s="46">
        <v>0</v>
      </c>
      <c r="G57" s="46">
        <v>0</v>
      </c>
      <c r="H57" s="46">
        <v>0</v>
      </c>
      <c r="I57" s="46">
        <v>0</v>
      </c>
      <c r="J57" s="46">
        <v>0</v>
      </c>
      <c r="K57" s="46">
        <v>0</v>
      </c>
      <c r="L57"/>
      <c r="M57"/>
      <c r="N57"/>
      <c r="O57"/>
      <c r="P57"/>
      <c r="Q57"/>
    </row>
    <row r="58" spans="1:17">
      <c r="A58" s="14" t="s">
        <v>392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/>
      <c r="M58"/>
      <c r="N58"/>
      <c r="O58"/>
      <c r="P58"/>
      <c r="Q58"/>
    </row>
    <row r="59" spans="1:17">
      <c r="A59" s="10" t="s">
        <v>127</v>
      </c>
      <c r="B59" s="46">
        <v>0</v>
      </c>
      <c r="C59" s="46">
        <v>0</v>
      </c>
      <c r="D59" s="46">
        <v>0</v>
      </c>
      <c r="E59" s="46">
        <v>0</v>
      </c>
      <c r="F59" s="46">
        <v>0</v>
      </c>
      <c r="G59" s="46">
        <v>0</v>
      </c>
      <c r="H59" s="46">
        <v>0</v>
      </c>
      <c r="I59" s="46">
        <v>0</v>
      </c>
      <c r="J59" s="46">
        <v>0</v>
      </c>
      <c r="K59" s="46">
        <v>0</v>
      </c>
      <c r="L59"/>
      <c r="M59"/>
      <c r="N59"/>
      <c r="O59"/>
      <c r="P59"/>
      <c r="Q59"/>
    </row>
    <row r="60" spans="1:17">
      <c r="A60" s="22" t="s">
        <v>393</v>
      </c>
      <c r="B60" s="23"/>
      <c r="C60" s="23"/>
      <c r="D60" s="22"/>
      <c r="E60" s="22"/>
      <c r="F60" s="22"/>
      <c r="G60" s="22"/>
      <c r="H60" s="22"/>
      <c r="I60" s="22"/>
      <c r="J60" s="22"/>
      <c r="K60" s="22"/>
      <c r="L60"/>
      <c r="M60"/>
      <c r="N60"/>
      <c r="O60"/>
      <c r="P60"/>
      <c r="Q60"/>
    </row>
  </sheetData>
  <mergeCells count="11">
    <mergeCell ref="F4:G4"/>
    <mergeCell ref="B1:K1"/>
    <mergeCell ref="D7:E7"/>
    <mergeCell ref="H7:I7"/>
    <mergeCell ref="J7:K7"/>
    <mergeCell ref="F7:G7"/>
    <mergeCell ref="B4:C4"/>
    <mergeCell ref="D4:E4"/>
    <mergeCell ref="H4:I4"/>
    <mergeCell ref="J4:K4"/>
    <mergeCell ref="B7:C7"/>
  </mergeCells>
  <pageMargins left="0.25" right="0.25" top="0.75" bottom="0.75" header="0.3" footer="0.3"/>
  <pageSetup paperSize="8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7" tint="-0.249977111117893"/>
  </sheetPr>
  <dimension ref="A1:E48"/>
  <sheetViews>
    <sheetView zoomScale="120" zoomScaleNormal="120" workbookViewId="0"/>
  </sheetViews>
  <sheetFormatPr defaultRowHeight="15"/>
  <cols>
    <col min="1" max="1" width="32.42578125" style="27" customWidth="1"/>
    <col min="2" max="5" width="18.7109375" style="27" customWidth="1"/>
  </cols>
  <sheetData>
    <row r="1" spans="1:5" ht="51" customHeight="1">
      <c r="A1" s="62" t="s">
        <v>625</v>
      </c>
      <c r="B1" s="477" t="s">
        <v>684</v>
      </c>
      <c r="C1" s="477"/>
      <c r="D1" s="477"/>
      <c r="E1" s="477"/>
    </row>
    <row r="2" spans="1:5">
      <c r="A2" s="63"/>
      <c r="B2" s="49"/>
      <c r="C2" s="49"/>
      <c r="D2" s="49"/>
      <c r="E2" s="49"/>
    </row>
    <row r="3" spans="1:5">
      <c r="A3" s="64" t="s">
        <v>177</v>
      </c>
      <c r="B3" s="479" t="s">
        <v>178</v>
      </c>
      <c r="C3" s="479"/>
      <c r="D3" s="479" t="s">
        <v>179</v>
      </c>
      <c r="E3" s="479"/>
    </row>
    <row r="4" spans="1:5">
      <c r="A4" s="65" t="s">
        <v>180</v>
      </c>
      <c r="B4" s="478" t="s">
        <v>181</v>
      </c>
      <c r="C4" s="478"/>
      <c r="D4" s="478" t="s">
        <v>182</v>
      </c>
      <c r="E4" s="478"/>
    </row>
    <row r="5" spans="1:5">
      <c r="A5" s="49"/>
      <c r="B5" s="193" t="s">
        <v>596</v>
      </c>
      <c r="C5" s="66" t="s">
        <v>661</v>
      </c>
      <c r="D5" s="66" t="s">
        <v>596</v>
      </c>
      <c r="E5" s="66" t="s">
        <v>661</v>
      </c>
    </row>
    <row r="6" spans="1:5">
      <c r="A6" s="67"/>
    </row>
    <row r="7" spans="1:5">
      <c r="A7" s="68" t="s">
        <v>183</v>
      </c>
      <c r="B7" s="194">
        <v>251742</v>
      </c>
      <c r="C7" s="69">
        <v>208512</v>
      </c>
      <c r="D7" s="194">
        <v>1564502</v>
      </c>
      <c r="E7" s="69">
        <v>1292471</v>
      </c>
    </row>
    <row r="8" spans="1:5">
      <c r="A8" s="70" t="s">
        <v>184</v>
      </c>
      <c r="B8" s="196">
        <v>13382</v>
      </c>
      <c r="C8" s="71">
        <v>10809</v>
      </c>
      <c r="D8" s="196">
        <v>63192</v>
      </c>
      <c r="E8" s="71">
        <v>59365</v>
      </c>
    </row>
    <row r="9" spans="1:5">
      <c r="A9" s="72" t="s">
        <v>77</v>
      </c>
      <c r="B9" s="197">
        <v>13382</v>
      </c>
      <c r="C9" s="73">
        <v>10809</v>
      </c>
      <c r="D9" s="197">
        <v>63192</v>
      </c>
      <c r="E9" s="73">
        <v>59365</v>
      </c>
    </row>
    <row r="10" spans="1:5">
      <c r="A10" s="70" t="s">
        <v>185</v>
      </c>
      <c r="B10" s="196">
        <v>11246</v>
      </c>
      <c r="C10" s="71">
        <v>10254</v>
      </c>
      <c r="D10" s="196">
        <v>85298</v>
      </c>
      <c r="E10" s="71">
        <v>82143</v>
      </c>
    </row>
    <row r="11" spans="1:5">
      <c r="A11" s="72" t="s">
        <v>79</v>
      </c>
      <c r="B11" s="197">
        <v>11246</v>
      </c>
      <c r="C11" s="73">
        <v>10254</v>
      </c>
      <c r="D11" s="197">
        <v>85298</v>
      </c>
      <c r="E11" s="73">
        <v>82143</v>
      </c>
    </row>
    <row r="12" spans="1:5">
      <c r="A12" s="70" t="s">
        <v>186</v>
      </c>
      <c r="B12" s="196">
        <v>17194</v>
      </c>
      <c r="C12" s="71">
        <v>14262</v>
      </c>
      <c r="D12" s="196">
        <v>108932</v>
      </c>
      <c r="E12" s="71">
        <v>89393</v>
      </c>
    </row>
    <row r="13" spans="1:5">
      <c r="A13" s="72" t="s">
        <v>81</v>
      </c>
      <c r="B13" s="197">
        <v>13409</v>
      </c>
      <c r="C13" s="73">
        <v>11366</v>
      </c>
      <c r="D13" s="197">
        <v>85686</v>
      </c>
      <c r="E13" s="73">
        <v>71330</v>
      </c>
    </row>
    <row r="14" spans="1:5">
      <c r="A14" s="72" t="s">
        <v>82</v>
      </c>
      <c r="B14" s="197">
        <v>3785</v>
      </c>
      <c r="C14" s="73">
        <v>2896</v>
      </c>
      <c r="D14" s="197">
        <v>23246</v>
      </c>
      <c r="E14" s="73">
        <v>18063</v>
      </c>
    </row>
    <row r="15" spans="1:5">
      <c r="A15" s="70" t="s">
        <v>187</v>
      </c>
      <c r="B15" s="196">
        <v>27837</v>
      </c>
      <c r="C15" s="71">
        <v>22166</v>
      </c>
      <c r="D15" s="196">
        <v>239506</v>
      </c>
      <c r="E15" s="71">
        <v>184690</v>
      </c>
    </row>
    <row r="16" spans="1:5">
      <c r="A16" s="72" t="s">
        <v>84</v>
      </c>
      <c r="B16" s="197">
        <v>27837</v>
      </c>
      <c r="C16" s="73">
        <v>22166</v>
      </c>
      <c r="D16" s="197">
        <v>239506</v>
      </c>
      <c r="E16" s="73">
        <v>184690</v>
      </c>
    </row>
    <row r="17" spans="1:5">
      <c r="A17" s="70" t="s">
        <v>188</v>
      </c>
      <c r="B17" s="196">
        <v>13170</v>
      </c>
      <c r="C17" s="71">
        <v>11069</v>
      </c>
      <c r="D17" s="196">
        <v>79697</v>
      </c>
      <c r="E17" s="71">
        <v>65359</v>
      </c>
    </row>
    <row r="18" spans="1:5">
      <c r="A18" s="72" t="s">
        <v>86</v>
      </c>
      <c r="B18" s="197">
        <v>13170</v>
      </c>
      <c r="C18" s="73">
        <v>11069</v>
      </c>
      <c r="D18" s="197">
        <v>79697</v>
      </c>
      <c r="E18" s="73">
        <v>65359</v>
      </c>
    </row>
    <row r="19" spans="1:5">
      <c r="A19" s="70" t="s">
        <v>189</v>
      </c>
      <c r="B19" s="196">
        <v>11452</v>
      </c>
      <c r="C19" s="71">
        <v>9164</v>
      </c>
      <c r="D19" s="196">
        <v>66853</v>
      </c>
      <c r="E19" s="71">
        <v>54213</v>
      </c>
    </row>
    <row r="20" spans="1:5">
      <c r="A20" s="72" t="s">
        <v>88</v>
      </c>
      <c r="B20" s="197">
        <v>11452</v>
      </c>
      <c r="C20" s="73">
        <v>9164</v>
      </c>
      <c r="D20" s="197">
        <v>66853</v>
      </c>
      <c r="E20" s="73">
        <v>54213</v>
      </c>
    </row>
    <row r="21" spans="1:5">
      <c r="A21" s="70" t="s">
        <v>191</v>
      </c>
      <c r="B21" s="196">
        <v>3807</v>
      </c>
      <c r="C21" s="71">
        <v>3084</v>
      </c>
      <c r="D21" s="196">
        <v>17780</v>
      </c>
      <c r="E21" s="71">
        <v>15817</v>
      </c>
    </row>
    <row r="22" spans="1:5">
      <c r="A22" s="72" t="s">
        <v>91</v>
      </c>
      <c r="B22" s="197">
        <v>3807</v>
      </c>
      <c r="C22" s="73">
        <v>3084</v>
      </c>
      <c r="D22" s="197">
        <v>17780</v>
      </c>
      <c r="E22" s="73">
        <v>15817</v>
      </c>
    </row>
    <row r="23" spans="1:5">
      <c r="A23" s="70" t="s">
        <v>192</v>
      </c>
      <c r="B23" s="196">
        <v>10070</v>
      </c>
      <c r="C23" s="71">
        <v>8409</v>
      </c>
      <c r="D23" s="196">
        <v>59533</v>
      </c>
      <c r="E23" s="71">
        <v>48339</v>
      </c>
    </row>
    <row r="24" spans="1:5">
      <c r="A24" s="72" t="s">
        <v>93</v>
      </c>
      <c r="B24" s="197">
        <v>10070</v>
      </c>
      <c r="C24" s="73">
        <v>8409</v>
      </c>
      <c r="D24" s="197">
        <v>59533</v>
      </c>
      <c r="E24" s="73">
        <v>48339</v>
      </c>
    </row>
    <row r="25" spans="1:5">
      <c r="A25" s="296" t="s">
        <v>193</v>
      </c>
      <c r="B25" s="196">
        <v>14127</v>
      </c>
      <c r="C25" s="71">
        <v>10397</v>
      </c>
      <c r="D25" s="196">
        <v>78595</v>
      </c>
      <c r="E25" s="71">
        <v>59612</v>
      </c>
    </row>
    <row r="26" spans="1:5">
      <c r="A26" s="72" t="s">
        <v>95</v>
      </c>
      <c r="B26" s="197">
        <v>9153</v>
      </c>
      <c r="C26" s="73">
        <v>6716</v>
      </c>
      <c r="D26" s="197">
        <v>52698</v>
      </c>
      <c r="E26" s="73">
        <v>39970</v>
      </c>
    </row>
    <row r="27" spans="1:5">
      <c r="A27" s="297" t="s">
        <v>593</v>
      </c>
      <c r="B27" s="197">
        <v>4974</v>
      </c>
      <c r="C27" s="73">
        <v>3681</v>
      </c>
      <c r="D27" s="197">
        <v>25897</v>
      </c>
      <c r="E27" s="73">
        <v>19642</v>
      </c>
    </row>
    <row r="28" spans="1:5">
      <c r="A28" s="70" t="s">
        <v>194</v>
      </c>
      <c r="B28" s="196">
        <v>23186</v>
      </c>
      <c r="C28" s="71">
        <v>19262</v>
      </c>
      <c r="D28" s="196">
        <v>141320</v>
      </c>
      <c r="E28" s="71">
        <v>112472</v>
      </c>
    </row>
    <row r="29" spans="1:5">
      <c r="A29" s="72" t="s">
        <v>97</v>
      </c>
      <c r="B29" s="197">
        <v>17849</v>
      </c>
      <c r="C29" s="73">
        <v>14844</v>
      </c>
      <c r="D29" s="197">
        <v>108452</v>
      </c>
      <c r="E29" s="73">
        <v>85436</v>
      </c>
    </row>
    <row r="30" spans="1:5" s="191" customFormat="1">
      <c r="A30" s="297" t="s">
        <v>594</v>
      </c>
      <c r="B30" s="197">
        <v>5337</v>
      </c>
      <c r="C30" s="73">
        <v>4418</v>
      </c>
      <c r="D30" s="197">
        <v>32868</v>
      </c>
      <c r="E30" s="73">
        <v>27036</v>
      </c>
    </row>
    <row r="31" spans="1:5">
      <c r="A31" s="70" t="s">
        <v>195</v>
      </c>
      <c r="B31" s="196">
        <v>20218</v>
      </c>
      <c r="C31" s="71">
        <v>17839</v>
      </c>
      <c r="D31" s="196">
        <v>106846</v>
      </c>
      <c r="E31" s="71">
        <v>92511</v>
      </c>
    </row>
    <row r="32" spans="1:5">
      <c r="A32" s="72" t="s">
        <v>99</v>
      </c>
      <c r="B32" s="197">
        <v>20218</v>
      </c>
      <c r="C32" s="73">
        <v>17839</v>
      </c>
      <c r="D32" s="197">
        <v>106846</v>
      </c>
      <c r="E32" s="73">
        <v>92511</v>
      </c>
    </row>
    <row r="33" spans="1:5">
      <c r="A33" s="70" t="s">
        <v>196</v>
      </c>
      <c r="B33" s="196">
        <v>6046</v>
      </c>
      <c r="C33" s="71">
        <v>4428</v>
      </c>
      <c r="D33" s="196">
        <v>32350</v>
      </c>
      <c r="E33" s="71">
        <v>25154</v>
      </c>
    </row>
    <row r="34" spans="1:5">
      <c r="A34" s="72" t="s">
        <v>101</v>
      </c>
      <c r="B34" s="197">
        <v>6046</v>
      </c>
      <c r="C34" s="73">
        <v>4428</v>
      </c>
      <c r="D34" s="197">
        <v>32350</v>
      </c>
      <c r="E34" s="73">
        <v>25154</v>
      </c>
    </row>
    <row r="35" spans="1:5">
      <c r="A35" s="70" t="s">
        <v>197</v>
      </c>
      <c r="B35" s="196">
        <v>14522</v>
      </c>
      <c r="C35" s="71">
        <v>12171</v>
      </c>
      <c r="D35" s="196">
        <v>103809</v>
      </c>
      <c r="E35" s="71">
        <v>84594</v>
      </c>
    </row>
    <row r="36" spans="1:5">
      <c r="A36" s="72" t="s">
        <v>103</v>
      </c>
      <c r="B36" s="197">
        <v>11010</v>
      </c>
      <c r="C36" s="73">
        <v>8939</v>
      </c>
      <c r="D36" s="197">
        <v>63695</v>
      </c>
      <c r="E36" s="73">
        <v>54130</v>
      </c>
    </row>
    <row r="37" spans="1:5">
      <c r="A37" s="72" t="s">
        <v>198</v>
      </c>
      <c r="B37" s="197">
        <v>3512</v>
      </c>
      <c r="C37" s="73">
        <v>3232</v>
      </c>
      <c r="D37" s="197">
        <v>40114</v>
      </c>
      <c r="E37" s="73">
        <v>30464</v>
      </c>
    </row>
    <row r="38" spans="1:5">
      <c r="A38" s="70" t="s">
        <v>199</v>
      </c>
      <c r="B38" s="196">
        <v>19583</v>
      </c>
      <c r="C38" s="71">
        <v>15184</v>
      </c>
      <c r="D38" s="196">
        <v>113379</v>
      </c>
      <c r="E38" s="71">
        <v>88735</v>
      </c>
    </row>
    <row r="39" spans="1:5">
      <c r="A39" s="72" t="s">
        <v>106</v>
      </c>
      <c r="B39" s="197">
        <v>13369</v>
      </c>
      <c r="C39" s="73">
        <v>10377</v>
      </c>
      <c r="D39" s="197">
        <v>78958</v>
      </c>
      <c r="E39" s="73">
        <v>61286</v>
      </c>
    </row>
    <row r="40" spans="1:5">
      <c r="A40" s="72" t="s">
        <v>107</v>
      </c>
      <c r="B40" s="197">
        <v>6214</v>
      </c>
      <c r="C40" s="73">
        <v>4807</v>
      </c>
      <c r="D40" s="197">
        <v>34421</v>
      </c>
      <c r="E40" s="73">
        <v>27449</v>
      </c>
    </row>
    <row r="41" spans="1:5">
      <c r="A41" s="70" t="s">
        <v>200</v>
      </c>
      <c r="B41" s="196">
        <v>17015</v>
      </c>
      <c r="C41" s="71">
        <v>15684</v>
      </c>
      <c r="D41" s="196">
        <v>103865</v>
      </c>
      <c r="E41" s="71">
        <v>89260</v>
      </c>
    </row>
    <row r="42" spans="1:5">
      <c r="A42" s="72" t="s">
        <v>110</v>
      </c>
      <c r="B42" s="197">
        <v>17015</v>
      </c>
      <c r="C42" s="73">
        <v>15684</v>
      </c>
      <c r="D42" s="197">
        <v>103865</v>
      </c>
      <c r="E42" s="73">
        <v>89260</v>
      </c>
    </row>
    <row r="43" spans="1:5">
      <c r="A43" s="296" t="s">
        <v>201</v>
      </c>
      <c r="B43" s="196">
        <v>12472</v>
      </c>
      <c r="C43" s="71">
        <v>9865</v>
      </c>
      <c r="D43" s="196">
        <v>73716</v>
      </c>
      <c r="E43" s="71">
        <v>57003</v>
      </c>
    </row>
    <row r="44" spans="1:5">
      <c r="A44" s="297" t="s">
        <v>683</v>
      </c>
      <c r="B44" s="197">
        <v>12472</v>
      </c>
      <c r="C44" s="73">
        <v>9865</v>
      </c>
      <c r="D44" s="197">
        <v>73716</v>
      </c>
      <c r="E44" s="73">
        <v>57003</v>
      </c>
    </row>
    <row r="45" spans="1:5">
      <c r="A45" s="70" t="s">
        <v>202</v>
      </c>
      <c r="B45" s="196">
        <v>16415</v>
      </c>
      <c r="C45" s="71">
        <v>14465</v>
      </c>
      <c r="D45" s="196">
        <v>89831</v>
      </c>
      <c r="E45" s="71">
        <v>83811</v>
      </c>
    </row>
    <row r="46" spans="1:5">
      <c r="A46" s="52" t="s">
        <v>203</v>
      </c>
      <c r="B46" s="195">
        <v>16415</v>
      </c>
      <c r="C46" s="76">
        <v>14465</v>
      </c>
      <c r="D46" s="195">
        <v>89831</v>
      </c>
      <c r="E46" s="76">
        <v>83811</v>
      </c>
    </row>
    <row r="47" spans="1:5">
      <c r="A47" s="29"/>
      <c r="C47" s="293"/>
      <c r="D47" s="293"/>
      <c r="E47" s="293"/>
    </row>
    <row r="48" spans="1:5">
      <c r="A48" s="77"/>
    </row>
  </sheetData>
  <mergeCells count="5">
    <mergeCell ref="B1:E1"/>
    <mergeCell ref="D4:E4"/>
    <mergeCell ref="B4:C4"/>
    <mergeCell ref="D3:E3"/>
    <mergeCell ref="B3:C3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7" tint="-0.249977111117893"/>
  </sheetPr>
  <dimension ref="A1:E26"/>
  <sheetViews>
    <sheetView zoomScale="140" zoomScaleNormal="140" workbookViewId="0"/>
  </sheetViews>
  <sheetFormatPr defaultRowHeight="15"/>
  <cols>
    <col min="1" max="1" width="32.42578125" style="27" customWidth="1"/>
    <col min="2" max="5" width="18.7109375" style="27" customWidth="1"/>
    <col min="8" max="8" width="13.85546875" bestFit="1" customWidth="1"/>
    <col min="9" max="9" width="24.28515625" bestFit="1" customWidth="1"/>
    <col min="10" max="10" width="12.5703125" bestFit="1" customWidth="1"/>
  </cols>
  <sheetData>
    <row r="1" spans="1:5" ht="51" customHeight="1">
      <c r="A1" s="62" t="s">
        <v>357</v>
      </c>
      <c r="B1" s="477" t="s">
        <v>663</v>
      </c>
      <c r="C1" s="477"/>
      <c r="D1" s="477"/>
      <c r="E1" s="477"/>
    </row>
    <row r="2" spans="1:5">
      <c r="A2" s="63"/>
      <c r="B2" s="49"/>
      <c r="C2" s="49"/>
      <c r="D2" s="49"/>
      <c r="E2" s="49"/>
    </row>
    <row r="3" spans="1:5">
      <c r="A3" s="64" t="s">
        <v>177</v>
      </c>
      <c r="B3" s="479" t="s">
        <v>178</v>
      </c>
      <c r="C3" s="479"/>
      <c r="D3" s="479" t="s">
        <v>179</v>
      </c>
      <c r="E3" s="479"/>
    </row>
    <row r="4" spans="1:5">
      <c r="A4" s="65" t="s">
        <v>180</v>
      </c>
      <c r="B4" s="478" t="s">
        <v>181</v>
      </c>
      <c r="C4" s="478"/>
      <c r="D4" s="478" t="s">
        <v>182</v>
      </c>
      <c r="E4" s="478"/>
    </row>
    <row r="5" spans="1:5">
      <c r="A5" s="49"/>
      <c r="B5" s="193" t="s">
        <v>596</v>
      </c>
      <c r="C5" s="66" t="s">
        <v>661</v>
      </c>
      <c r="D5" s="66" t="s">
        <v>596</v>
      </c>
      <c r="E5" s="66" t="s">
        <v>661</v>
      </c>
    </row>
    <row r="6" spans="1:5">
      <c r="A6" s="67"/>
    </row>
    <row r="7" spans="1:5">
      <c r="A7" s="68" t="s">
        <v>183</v>
      </c>
      <c r="B7" s="194">
        <v>2493</v>
      </c>
      <c r="C7" s="69">
        <v>2210</v>
      </c>
      <c r="D7" s="194">
        <v>38476</v>
      </c>
      <c r="E7" s="69">
        <v>33977</v>
      </c>
    </row>
    <row r="8" spans="1:5">
      <c r="A8" s="70" t="s">
        <v>190</v>
      </c>
      <c r="B8" s="196">
        <v>227</v>
      </c>
      <c r="C8" s="74">
        <v>194</v>
      </c>
      <c r="D8" s="196">
        <v>1141</v>
      </c>
      <c r="E8" s="71">
        <v>1269</v>
      </c>
    </row>
    <row r="9" spans="1:5">
      <c r="A9" s="72" t="s">
        <v>610</v>
      </c>
      <c r="B9" s="197">
        <v>227</v>
      </c>
      <c r="C9" s="75">
        <v>194</v>
      </c>
      <c r="D9" s="197">
        <v>1141</v>
      </c>
      <c r="E9" s="73">
        <v>1269</v>
      </c>
    </row>
    <row r="10" spans="1:5">
      <c r="A10" s="70" t="s">
        <v>191</v>
      </c>
      <c r="B10" s="196">
        <v>617</v>
      </c>
      <c r="C10" s="71">
        <v>480</v>
      </c>
      <c r="D10" s="196">
        <v>6474</v>
      </c>
      <c r="E10" s="71">
        <v>5734</v>
      </c>
    </row>
    <row r="11" spans="1:5">
      <c r="A11" s="72" t="s">
        <v>611</v>
      </c>
      <c r="B11" s="197">
        <v>305</v>
      </c>
      <c r="C11" s="75">
        <v>185</v>
      </c>
      <c r="D11" s="197">
        <v>3212</v>
      </c>
      <c r="E11" s="73">
        <v>2328</v>
      </c>
    </row>
    <row r="12" spans="1:5">
      <c r="A12" s="72" t="s">
        <v>612</v>
      </c>
      <c r="B12" s="197">
        <v>312</v>
      </c>
      <c r="C12" s="75">
        <v>295</v>
      </c>
      <c r="D12" s="197">
        <v>3262</v>
      </c>
      <c r="E12" s="73">
        <v>3406</v>
      </c>
    </row>
    <row r="13" spans="1:5">
      <c r="A13" s="70" t="s">
        <v>539</v>
      </c>
      <c r="B13" s="196">
        <v>543</v>
      </c>
      <c r="C13" s="74">
        <v>435</v>
      </c>
      <c r="D13" s="196">
        <v>7974</v>
      </c>
      <c r="E13" s="71">
        <v>6820</v>
      </c>
    </row>
    <row r="14" spans="1:5" s="191" customFormat="1">
      <c r="A14" s="72" t="s">
        <v>608</v>
      </c>
      <c r="B14" s="197">
        <v>53</v>
      </c>
      <c r="C14" s="75">
        <v>70</v>
      </c>
      <c r="D14" s="197">
        <v>1090</v>
      </c>
      <c r="E14" s="73">
        <v>1332</v>
      </c>
    </row>
    <row r="15" spans="1:5">
      <c r="A15" s="72" t="s">
        <v>614</v>
      </c>
      <c r="B15" s="197">
        <v>124</v>
      </c>
      <c r="C15" s="75">
        <v>93</v>
      </c>
      <c r="D15" s="197">
        <v>2659</v>
      </c>
      <c r="E15" s="73">
        <v>2208</v>
      </c>
    </row>
    <row r="16" spans="1:5">
      <c r="A16" s="72" t="s">
        <v>615</v>
      </c>
      <c r="B16" s="197">
        <v>114</v>
      </c>
      <c r="C16" s="75">
        <v>113</v>
      </c>
      <c r="D16" s="197">
        <v>2252</v>
      </c>
      <c r="E16" s="73">
        <v>1694</v>
      </c>
    </row>
    <row r="17" spans="1:5">
      <c r="A17" s="72" t="s">
        <v>613</v>
      </c>
      <c r="B17" s="197">
        <v>252</v>
      </c>
      <c r="C17" s="75">
        <v>159</v>
      </c>
      <c r="D17" s="197">
        <v>1973</v>
      </c>
      <c r="E17" s="73">
        <v>1586</v>
      </c>
    </row>
    <row r="18" spans="1:5">
      <c r="A18" s="70" t="s">
        <v>200</v>
      </c>
      <c r="B18" s="196">
        <v>986</v>
      </c>
      <c r="C18" s="71">
        <v>970</v>
      </c>
      <c r="D18" s="196">
        <v>22479</v>
      </c>
      <c r="E18" s="71">
        <v>19738</v>
      </c>
    </row>
    <row r="19" spans="1:5">
      <c r="A19" s="72" t="s">
        <v>616</v>
      </c>
      <c r="B19" s="197">
        <v>273</v>
      </c>
      <c r="C19" s="75">
        <v>266</v>
      </c>
      <c r="D19" s="197">
        <v>7144</v>
      </c>
      <c r="E19" s="73">
        <v>6664</v>
      </c>
    </row>
    <row r="20" spans="1:5">
      <c r="A20" s="72" t="s">
        <v>617</v>
      </c>
      <c r="B20" s="197">
        <v>380</v>
      </c>
      <c r="C20" s="75">
        <v>370</v>
      </c>
      <c r="D20" s="197">
        <v>7673</v>
      </c>
      <c r="E20" s="73">
        <v>6280</v>
      </c>
    </row>
    <row r="21" spans="1:5">
      <c r="A21" s="72" t="s">
        <v>606</v>
      </c>
      <c r="B21" s="197">
        <v>333</v>
      </c>
      <c r="C21" s="75">
        <v>334</v>
      </c>
      <c r="D21" s="197">
        <v>7662</v>
      </c>
      <c r="E21" s="73">
        <v>6794</v>
      </c>
    </row>
    <row r="22" spans="1:5">
      <c r="A22" s="70" t="s">
        <v>201</v>
      </c>
      <c r="B22" s="196">
        <v>120</v>
      </c>
      <c r="C22" s="71">
        <v>131</v>
      </c>
      <c r="D22" s="196">
        <v>408</v>
      </c>
      <c r="E22" s="71">
        <v>416</v>
      </c>
    </row>
    <row r="23" spans="1:5">
      <c r="A23" s="52" t="s">
        <v>618</v>
      </c>
      <c r="B23" s="195">
        <v>120</v>
      </c>
      <c r="C23" s="176">
        <v>131</v>
      </c>
      <c r="D23" s="195">
        <v>408</v>
      </c>
      <c r="E23" s="176">
        <v>416</v>
      </c>
    </row>
    <row r="24" spans="1:5">
      <c r="A24" s="29"/>
    </row>
    <row r="25" spans="1:5">
      <c r="A25" s="77"/>
    </row>
    <row r="26" spans="1:5">
      <c r="A26" s="77"/>
    </row>
  </sheetData>
  <mergeCells count="5">
    <mergeCell ref="B1:E1"/>
    <mergeCell ref="B3:C3"/>
    <mergeCell ref="D3:E3"/>
    <mergeCell ref="B4:C4"/>
    <mergeCell ref="D4:E4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7" tint="-0.249977111117893"/>
  </sheetPr>
  <dimension ref="A1:E30"/>
  <sheetViews>
    <sheetView zoomScale="110" zoomScaleNormal="110" workbookViewId="0"/>
  </sheetViews>
  <sheetFormatPr defaultRowHeight="15"/>
  <cols>
    <col min="1" max="1" width="30.7109375" style="27" customWidth="1"/>
    <col min="2" max="5" width="18.7109375" style="27" customWidth="1"/>
    <col min="10" max="10" width="24.28515625" bestFit="1" customWidth="1"/>
    <col min="11" max="11" width="12.5703125" bestFit="1" customWidth="1"/>
  </cols>
  <sheetData>
    <row r="1" spans="1:5" ht="55.5" customHeight="1">
      <c r="A1" s="62" t="s">
        <v>623</v>
      </c>
      <c r="B1" s="480" t="s">
        <v>664</v>
      </c>
      <c r="C1" s="480"/>
      <c r="D1" s="480"/>
      <c r="E1" s="480"/>
    </row>
    <row r="2" spans="1:5">
      <c r="A2" s="63"/>
      <c r="B2" s="49"/>
      <c r="C2" s="49"/>
      <c r="D2" s="49"/>
      <c r="E2" s="49"/>
    </row>
    <row r="3" spans="1:5">
      <c r="A3" s="64" t="s">
        <v>204</v>
      </c>
      <c r="B3" s="479" t="s">
        <v>178</v>
      </c>
      <c r="C3" s="479"/>
      <c r="D3" s="479" t="s">
        <v>179</v>
      </c>
      <c r="E3" s="479"/>
    </row>
    <row r="4" spans="1:5">
      <c r="A4" s="65" t="s">
        <v>180</v>
      </c>
      <c r="B4" s="478" t="s">
        <v>181</v>
      </c>
      <c r="C4" s="478"/>
      <c r="D4" s="478" t="s">
        <v>182</v>
      </c>
      <c r="E4" s="478"/>
    </row>
    <row r="5" spans="1:5">
      <c r="A5" s="49"/>
      <c r="B5" s="78" t="s">
        <v>596</v>
      </c>
      <c r="C5" s="78" t="s">
        <v>661</v>
      </c>
      <c r="D5" s="78" t="s">
        <v>596</v>
      </c>
      <c r="E5" s="78" t="s">
        <v>661</v>
      </c>
    </row>
    <row r="6" spans="1:5">
      <c r="A6" s="67"/>
    </row>
    <row r="7" spans="1:5">
      <c r="A7" s="79" t="s">
        <v>351</v>
      </c>
      <c r="B7" s="196">
        <v>389289</v>
      </c>
      <c r="C7" s="80">
        <v>314286</v>
      </c>
      <c r="D7" s="196">
        <v>2495225</v>
      </c>
      <c r="E7" s="80">
        <v>1958895</v>
      </c>
    </row>
    <row r="8" spans="1:5">
      <c r="A8" s="81"/>
      <c r="B8" s="49"/>
      <c r="C8" s="49"/>
      <c r="D8" s="49"/>
      <c r="E8" s="49"/>
    </row>
    <row r="9" spans="1:5">
      <c r="A9" s="79" t="s">
        <v>352</v>
      </c>
      <c r="B9" s="196">
        <v>239653</v>
      </c>
      <c r="C9" s="71">
        <v>187640</v>
      </c>
      <c r="D9" s="196">
        <v>1573450</v>
      </c>
      <c r="E9" s="71">
        <v>1204683</v>
      </c>
    </row>
    <row r="10" spans="1:5">
      <c r="A10" s="29" t="s">
        <v>205</v>
      </c>
      <c r="B10" s="197">
        <v>83183</v>
      </c>
      <c r="C10" s="73">
        <v>66218</v>
      </c>
      <c r="D10" s="197">
        <v>485105</v>
      </c>
      <c r="E10" s="73">
        <v>370620</v>
      </c>
    </row>
    <row r="11" spans="1:5">
      <c r="A11" s="29" t="s">
        <v>152</v>
      </c>
      <c r="B11" s="197">
        <v>56413</v>
      </c>
      <c r="C11" s="73">
        <v>44720</v>
      </c>
      <c r="D11" s="197">
        <v>342169</v>
      </c>
      <c r="E11" s="73">
        <v>263684</v>
      </c>
    </row>
    <row r="12" spans="1:5">
      <c r="A12" s="29" t="s">
        <v>153</v>
      </c>
      <c r="B12" s="197">
        <v>27436</v>
      </c>
      <c r="C12" s="73">
        <v>17610</v>
      </c>
      <c r="D12" s="197">
        <v>175739</v>
      </c>
      <c r="E12" s="73">
        <v>119018</v>
      </c>
    </row>
    <row r="13" spans="1:5">
      <c r="A13" s="29" t="s">
        <v>154</v>
      </c>
      <c r="B13" s="197">
        <v>18182</v>
      </c>
      <c r="C13" s="73">
        <v>15719</v>
      </c>
      <c r="D13" s="197">
        <v>89118</v>
      </c>
      <c r="E13" s="73">
        <v>77880</v>
      </c>
    </row>
    <row r="14" spans="1:5">
      <c r="A14" s="29" t="s">
        <v>156</v>
      </c>
      <c r="B14" s="197">
        <v>22227</v>
      </c>
      <c r="C14" s="73">
        <v>19654</v>
      </c>
      <c r="D14" s="197">
        <v>144016</v>
      </c>
      <c r="E14" s="73">
        <v>125109</v>
      </c>
    </row>
    <row r="15" spans="1:5">
      <c r="A15" s="29" t="s">
        <v>155</v>
      </c>
      <c r="B15" s="197">
        <v>5294</v>
      </c>
      <c r="C15" s="73">
        <v>4344</v>
      </c>
      <c r="D15" s="197">
        <v>55040</v>
      </c>
      <c r="E15" s="73">
        <v>38199</v>
      </c>
    </row>
    <row r="16" spans="1:5">
      <c r="A16" s="29" t="s">
        <v>157</v>
      </c>
      <c r="B16" s="197">
        <v>14075</v>
      </c>
      <c r="C16" s="73">
        <v>10427</v>
      </c>
      <c r="D16" s="197">
        <v>227365</v>
      </c>
      <c r="E16" s="73">
        <v>171600</v>
      </c>
    </row>
    <row r="17" spans="1:5">
      <c r="A17" s="29" t="s">
        <v>158</v>
      </c>
      <c r="B17" s="197">
        <v>12843</v>
      </c>
      <c r="C17" s="73">
        <v>8948</v>
      </c>
      <c r="D17" s="197">
        <v>54898</v>
      </c>
      <c r="E17" s="73">
        <v>38573</v>
      </c>
    </row>
    <row r="18" spans="1:5">
      <c r="A18" s="79" t="s">
        <v>353</v>
      </c>
      <c r="B18" s="196">
        <v>6002</v>
      </c>
      <c r="C18" s="71">
        <v>4968</v>
      </c>
      <c r="D18" s="196">
        <v>17390</v>
      </c>
      <c r="E18" s="71">
        <v>17101</v>
      </c>
    </row>
    <row r="19" spans="1:5">
      <c r="A19" s="29" t="s">
        <v>370</v>
      </c>
      <c r="B19" s="197">
        <v>6002</v>
      </c>
      <c r="C19" s="73">
        <v>4968</v>
      </c>
      <c r="D19" s="197">
        <v>17390</v>
      </c>
      <c r="E19" s="73">
        <v>17101</v>
      </c>
    </row>
    <row r="20" spans="1:5">
      <c r="A20" s="79" t="s">
        <v>354</v>
      </c>
      <c r="B20" s="196">
        <v>49801</v>
      </c>
      <c r="C20" s="71">
        <v>42591</v>
      </c>
      <c r="D20" s="196">
        <v>263062</v>
      </c>
      <c r="E20" s="71">
        <v>223698</v>
      </c>
    </row>
    <row r="21" spans="1:5">
      <c r="A21" s="29" t="s">
        <v>159</v>
      </c>
      <c r="B21" s="197">
        <v>45684</v>
      </c>
      <c r="C21" s="73">
        <v>38968</v>
      </c>
      <c r="D21" s="197">
        <v>240384</v>
      </c>
      <c r="E21" s="73">
        <v>204664</v>
      </c>
    </row>
    <row r="22" spans="1:5">
      <c r="A22" s="29" t="s">
        <v>165</v>
      </c>
      <c r="B22" s="197">
        <v>4117</v>
      </c>
      <c r="C22" s="73">
        <v>3623</v>
      </c>
      <c r="D22" s="197">
        <v>22678</v>
      </c>
      <c r="E22" s="73">
        <v>19034</v>
      </c>
    </row>
    <row r="23" spans="1:5">
      <c r="A23" s="79" t="s">
        <v>355</v>
      </c>
      <c r="B23" s="196">
        <v>43212</v>
      </c>
      <c r="C23" s="71">
        <v>36768</v>
      </c>
      <c r="D23" s="196">
        <v>281396</v>
      </c>
      <c r="E23" s="71">
        <v>225440</v>
      </c>
    </row>
    <row r="24" spans="1:5">
      <c r="A24" s="29" t="s">
        <v>166</v>
      </c>
      <c r="B24" s="197">
        <v>43212</v>
      </c>
      <c r="C24" s="73">
        <v>36768</v>
      </c>
      <c r="D24" s="197">
        <v>281396</v>
      </c>
      <c r="E24" s="73">
        <v>225440</v>
      </c>
    </row>
    <row r="25" spans="1:5">
      <c r="A25" s="79" t="s">
        <v>356</v>
      </c>
      <c r="B25" s="196">
        <v>50621</v>
      </c>
      <c r="C25" s="71">
        <v>42319</v>
      </c>
      <c r="D25" s="196">
        <v>359927</v>
      </c>
      <c r="E25" s="71">
        <v>287973</v>
      </c>
    </row>
    <row r="26" spans="1:5">
      <c r="A26" s="82" t="s">
        <v>161</v>
      </c>
      <c r="B26" s="195">
        <v>50621</v>
      </c>
      <c r="C26" s="76">
        <v>42319</v>
      </c>
      <c r="D26" s="195">
        <v>359927</v>
      </c>
      <c r="E26" s="76">
        <v>287973</v>
      </c>
    </row>
    <row r="27" spans="1:5">
      <c r="A27" s="83"/>
    </row>
    <row r="28" spans="1:5">
      <c r="A28" s="29"/>
    </row>
    <row r="29" spans="1:5">
      <c r="E29" s="293"/>
    </row>
    <row r="30" spans="1:5">
      <c r="C30" s="293"/>
    </row>
  </sheetData>
  <mergeCells count="5">
    <mergeCell ref="B1:E1"/>
    <mergeCell ref="D4:E4"/>
    <mergeCell ref="B4:C4"/>
    <mergeCell ref="D3:E3"/>
    <mergeCell ref="B3:C3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theme="7" tint="-0.249977111117893"/>
  </sheetPr>
  <dimension ref="A1:G61"/>
  <sheetViews>
    <sheetView zoomScale="110" zoomScaleNormal="110" workbookViewId="0"/>
  </sheetViews>
  <sheetFormatPr defaultRowHeight="15"/>
  <cols>
    <col min="1" max="1" width="30.85546875" style="27" customWidth="1"/>
    <col min="2" max="5" width="18.7109375" style="27" customWidth="1"/>
    <col min="7" max="7" width="17.5703125" bestFit="1" customWidth="1"/>
    <col min="8" max="8" width="24.28515625" bestFit="1" customWidth="1"/>
    <col min="9" max="9" width="12.5703125" bestFit="1" customWidth="1"/>
  </cols>
  <sheetData>
    <row r="1" spans="1:7" ht="57.75" customHeight="1">
      <c r="A1" s="62" t="s">
        <v>359</v>
      </c>
      <c r="B1" s="480" t="s">
        <v>665</v>
      </c>
      <c r="C1" s="480"/>
      <c r="D1" s="480"/>
      <c r="E1" s="480"/>
    </row>
    <row r="2" spans="1:7">
      <c r="A2" s="63"/>
      <c r="B2" s="49"/>
      <c r="C2" s="49"/>
      <c r="D2" s="49"/>
      <c r="E2" s="49"/>
    </row>
    <row r="3" spans="1:7">
      <c r="A3" s="64" t="s">
        <v>204</v>
      </c>
      <c r="B3" s="479" t="s">
        <v>178</v>
      </c>
      <c r="C3" s="479"/>
      <c r="D3" s="479" t="s">
        <v>179</v>
      </c>
      <c r="E3" s="479"/>
    </row>
    <row r="4" spans="1:7">
      <c r="A4" s="65" t="s">
        <v>180</v>
      </c>
      <c r="B4" s="478" t="s">
        <v>181</v>
      </c>
      <c r="C4" s="478"/>
      <c r="D4" s="478" t="s">
        <v>182</v>
      </c>
      <c r="E4" s="478"/>
    </row>
    <row r="5" spans="1:7">
      <c r="A5" s="49"/>
      <c r="B5" s="78" t="s">
        <v>596</v>
      </c>
      <c r="C5" s="78" t="s">
        <v>661</v>
      </c>
      <c r="D5" s="78" t="s">
        <v>596</v>
      </c>
      <c r="E5" s="78" t="s">
        <v>661</v>
      </c>
      <c r="F5" s="1"/>
      <c r="G5" s="1"/>
    </row>
    <row r="6" spans="1:7">
      <c r="A6" s="67" t="s">
        <v>206</v>
      </c>
    </row>
    <row r="7" spans="1:7">
      <c r="A7" s="64" t="s">
        <v>358</v>
      </c>
      <c r="B7" s="194">
        <v>72115</v>
      </c>
      <c r="C7" s="69">
        <v>56085</v>
      </c>
      <c r="D7" s="194">
        <v>1745267</v>
      </c>
      <c r="E7" s="69">
        <v>1391271</v>
      </c>
    </row>
    <row r="8" spans="1:7">
      <c r="A8" s="79"/>
      <c r="B8" s="197"/>
      <c r="C8" s="75"/>
      <c r="D8" s="197"/>
      <c r="E8" s="73"/>
    </row>
    <row r="9" spans="1:7">
      <c r="A9" s="79" t="s">
        <v>352</v>
      </c>
      <c r="B9" s="196">
        <v>15222</v>
      </c>
      <c r="C9" s="71">
        <v>12139</v>
      </c>
      <c r="D9" s="196">
        <v>217856</v>
      </c>
      <c r="E9" s="71">
        <v>179786</v>
      </c>
    </row>
    <row r="10" spans="1:7">
      <c r="A10" s="29" t="s">
        <v>207</v>
      </c>
      <c r="B10" s="197">
        <v>3516</v>
      </c>
      <c r="C10" s="73">
        <v>2046</v>
      </c>
      <c r="D10" s="197">
        <v>8558</v>
      </c>
      <c r="E10" s="73">
        <v>4031</v>
      </c>
    </row>
    <row r="11" spans="1:7">
      <c r="A11" s="29" t="s">
        <v>396</v>
      </c>
      <c r="B11" s="197">
        <v>721</v>
      </c>
      <c r="C11" s="75">
        <v>522</v>
      </c>
      <c r="D11" s="197">
        <v>9547</v>
      </c>
      <c r="E11" s="73">
        <v>6643</v>
      </c>
    </row>
    <row r="12" spans="1:7">
      <c r="A12" s="29" t="s">
        <v>208</v>
      </c>
      <c r="B12" s="197">
        <v>2991</v>
      </c>
      <c r="C12" s="73">
        <v>2080</v>
      </c>
      <c r="D12" s="197">
        <v>17191</v>
      </c>
      <c r="E12" s="73">
        <v>11578</v>
      </c>
    </row>
    <row r="13" spans="1:7">
      <c r="A13" s="29" t="s">
        <v>209</v>
      </c>
      <c r="B13" s="197">
        <v>1528</v>
      </c>
      <c r="C13" s="73">
        <v>1128</v>
      </c>
      <c r="D13" s="197">
        <v>19483</v>
      </c>
      <c r="E13" s="73">
        <v>14376</v>
      </c>
    </row>
    <row r="14" spans="1:7">
      <c r="A14" s="29" t="s">
        <v>397</v>
      </c>
      <c r="B14" s="197">
        <v>5843</v>
      </c>
      <c r="C14" s="73">
        <v>5510</v>
      </c>
      <c r="D14" s="197">
        <v>160856</v>
      </c>
      <c r="E14" s="73">
        <v>140590</v>
      </c>
    </row>
    <row r="15" spans="1:7">
      <c r="A15" s="29" t="s">
        <v>170</v>
      </c>
      <c r="B15" s="197">
        <v>518</v>
      </c>
      <c r="C15" s="75">
        <v>570</v>
      </c>
      <c r="D15" s="197">
        <v>2072</v>
      </c>
      <c r="E15" s="73">
        <v>2280</v>
      </c>
    </row>
    <row r="16" spans="1:7">
      <c r="A16" s="29" t="s">
        <v>609</v>
      </c>
      <c r="B16" s="197">
        <v>105</v>
      </c>
      <c r="C16" s="75">
        <v>283</v>
      </c>
      <c r="D16" s="197">
        <v>149</v>
      </c>
      <c r="E16" s="73">
        <v>288</v>
      </c>
    </row>
    <row r="17" spans="1:5">
      <c r="A17" s="79" t="s">
        <v>171</v>
      </c>
      <c r="B17" s="196">
        <v>2208</v>
      </c>
      <c r="C17" s="71">
        <v>1737</v>
      </c>
      <c r="D17" s="196">
        <v>59107</v>
      </c>
      <c r="E17" s="71">
        <v>39481</v>
      </c>
    </row>
    <row r="18" spans="1:5">
      <c r="A18" s="29" t="s">
        <v>210</v>
      </c>
      <c r="C18" s="75"/>
      <c r="E18" s="73"/>
    </row>
    <row r="19" spans="1:5">
      <c r="A19" s="29" t="s">
        <v>211</v>
      </c>
      <c r="B19" s="197">
        <v>97</v>
      </c>
      <c r="C19" s="75">
        <v>38</v>
      </c>
      <c r="D19" s="197">
        <v>25092</v>
      </c>
      <c r="E19" s="73">
        <v>12488</v>
      </c>
    </row>
    <row r="20" spans="1:5">
      <c r="A20" s="29" t="s">
        <v>394</v>
      </c>
      <c r="B20" s="197">
        <v>2111</v>
      </c>
      <c r="C20" s="73">
        <v>1699</v>
      </c>
      <c r="D20" s="197">
        <v>34015</v>
      </c>
      <c r="E20" s="73">
        <v>26993</v>
      </c>
    </row>
    <row r="21" spans="1:5">
      <c r="A21" s="79" t="s">
        <v>128</v>
      </c>
      <c r="B21" s="196">
        <v>14100</v>
      </c>
      <c r="C21" s="71">
        <v>10778</v>
      </c>
      <c r="D21" s="196">
        <v>240532</v>
      </c>
      <c r="E21" s="71">
        <v>179900</v>
      </c>
    </row>
    <row r="22" spans="1:5">
      <c r="A22" s="29" t="s">
        <v>374</v>
      </c>
      <c r="B22" s="197">
        <v>8002</v>
      </c>
      <c r="C22" s="73">
        <v>5920</v>
      </c>
      <c r="D22" s="197">
        <v>164463</v>
      </c>
      <c r="E22" s="73">
        <v>121099</v>
      </c>
    </row>
    <row r="23" spans="1:5">
      <c r="A23" s="29" t="s">
        <v>375</v>
      </c>
      <c r="B23" s="197">
        <v>4208</v>
      </c>
      <c r="C23" s="73">
        <v>3012</v>
      </c>
      <c r="D23" s="197">
        <v>71388</v>
      </c>
      <c r="E23" s="73">
        <v>54150</v>
      </c>
    </row>
    <row r="24" spans="1:5">
      <c r="A24" s="29" t="s">
        <v>398</v>
      </c>
      <c r="B24" s="197">
        <v>1273</v>
      </c>
      <c r="C24" s="75">
        <v>1205</v>
      </c>
      <c r="D24" s="197">
        <v>3492</v>
      </c>
      <c r="E24" s="73">
        <v>3515</v>
      </c>
    </row>
    <row r="25" spans="1:5">
      <c r="A25" s="29" t="s">
        <v>399</v>
      </c>
      <c r="B25" s="197">
        <v>617</v>
      </c>
      <c r="C25" s="75">
        <v>641</v>
      </c>
      <c r="D25" s="197">
        <v>1189</v>
      </c>
      <c r="E25" s="73">
        <v>1136</v>
      </c>
    </row>
    <row r="26" spans="1:5">
      <c r="A26" s="79" t="s">
        <v>129</v>
      </c>
      <c r="B26" s="196">
        <v>4855</v>
      </c>
      <c r="C26" s="71">
        <v>3863</v>
      </c>
      <c r="D26" s="196">
        <v>278567</v>
      </c>
      <c r="E26" s="71">
        <v>220916</v>
      </c>
    </row>
    <row r="27" spans="1:5">
      <c r="A27" s="29" t="s">
        <v>376</v>
      </c>
      <c r="B27" s="197">
        <v>1608</v>
      </c>
      <c r="C27" s="73">
        <v>1643</v>
      </c>
      <c r="D27" s="197">
        <v>27060</v>
      </c>
      <c r="E27" s="73">
        <v>28677</v>
      </c>
    </row>
    <row r="28" spans="1:5">
      <c r="A28" s="29" t="s">
        <v>377</v>
      </c>
      <c r="B28" s="197">
        <v>3247</v>
      </c>
      <c r="C28" s="73">
        <v>2220</v>
      </c>
      <c r="D28" s="197">
        <v>251507</v>
      </c>
      <c r="E28" s="73">
        <v>192239</v>
      </c>
    </row>
    <row r="29" spans="1:5">
      <c r="A29" s="79" t="s">
        <v>130</v>
      </c>
      <c r="B29" s="196">
        <v>2142</v>
      </c>
      <c r="C29" s="71">
        <v>1739</v>
      </c>
      <c r="D29" s="196">
        <v>46478</v>
      </c>
      <c r="E29" s="71">
        <v>40816</v>
      </c>
    </row>
    <row r="30" spans="1:5">
      <c r="A30" s="29" t="s">
        <v>378</v>
      </c>
      <c r="B30" s="197">
        <v>2142</v>
      </c>
      <c r="C30" s="73">
        <v>1739</v>
      </c>
      <c r="D30" s="197">
        <v>46478</v>
      </c>
      <c r="E30" s="73">
        <v>40816</v>
      </c>
    </row>
    <row r="31" spans="1:5">
      <c r="A31" s="79" t="s">
        <v>173</v>
      </c>
      <c r="B31" s="196">
        <v>8941</v>
      </c>
      <c r="C31" s="71">
        <v>3789</v>
      </c>
      <c r="D31" s="196">
        <v>179758</v>
      </c>
      <c r="E31" s="71">
        <v>81881</v>
      </c>
    </row>
    <row r="32" spans="1:5">
      <c r="A32" s="29" t="s">
        <v>379</v>
      </c>
      <c r="B32" s="197">
        <v>8941</v>
      </c>
      <c r="C32" s="73">
        <v>3789</v>
      </c>
      <c r="D32" s="197">
        <v>179758</v>
      </c>
      <c r="E32" s="73">
        <v>81881</v>
      </c>
    </row>
    <row r="33" spans="1:5">
      <c r="A33" s="79" t="s">
        <v>87</v>
      </c>
      <c r="B33" s="196">
        <v>2342</v>
      </c>
      <c r="C33" s="71">
        <v>2729</v>
      </c>
      <c r="D33" s="196">
        <v>45982</v>
      </c>
      <c r="E33" s="71">
        <v>42129</v>
      </c>
    </row>
    <row r="34" spans="1:5">
      <c r="A34" s="29" t="s">
        <v>380</v>
      </c>
      <c r="B34" s="197">
        <v>2342</v>
      </c>
      <c r="C34" s="73">
        <v>2729</v>
      </c>
      <c r="D34" s="197">
        <v>45982</v>
      </c>
      <c r="E34" s="73">
        <v>42129</v>
      </c>
    </row>
    <row r="35" spans="1:5">
      <c r="A35" s="79" t="s">
        <v>89</v>
      </c>
      <c r="B35" s="196">
        <v>6532</v>
      </c>
      <c r="C35" s="71">
        <v>5966</v>
      </c>
      <c r="D35" s="196">
        <v>280398</v>
      </c>
      <c r="E35" s="71">
        <v>280952</v>
      </c>
    </row>
    <row r="36" spans="1:5">
      <c r="A36" s="29" t="s">
        <v>381</v>
      </c>
      <c r="B36" s="197">
        <v>1484</v>
      </c>
      <c r="C36" s="73">
        <v>1484</v>
      </c>
      <c r="D36" s="197">
        <v>29453</v>
      </c>
      <c r="E36" s="73">
        <v>29120</v>
      </c>
    </row>
    <row r="37" spans="1:5">
      <c r="A37" s="29" t="s">
        <v>382</v>
      </c>
      <c r="B37" s="197">
        <v>2584</v>
      </c>
      <c r="C37" s="73">
        <v>2250</v>
      </c>
      <c r="D37" s="197">
        <v>37711</v>
      </c>
      <c r="E37" s="73">
        <v>29551</v>
      </c>
    </row>
    <row r="38" spans="1:5">
      <c r="A38" s="29" t="s">
        <v>383</v>
      </c>
      <c r="B38" s="197">
        <v>1609</v>
      </c>
      <c r="C38" s="73">
        <v>1437</v>
      </c>
      <c r="D38" s="197">
        <v>122671</v>
      </c>
      <c r="E38" s="73">
        <v>116329</v>
      </c>
    </row>
    <row r="39" spans="1:5">
      <c r="A39" s="29" t="s">
        <v>384</v>
      </c>
      <c r="B39" s="197">
        <v>118</v>
      </c>
      <c r="C39" s="75">
        <v>138</v>
      </c>
      <c r="D39" s="197">
        <v>81051</v>
      </c>
      <c r="E39" s="73">
        <v>97314</v>
      </c>
    </row>
    <row r="40" spans="1:5">
      <c r="A40" s="29" t="s">
        <v>385</v>
      </c>
      <c r="B40" s="197">
        <v>271</v>
      </c>
      <c r="C40" s="75">
        <v>235</v>
      </c>
      <c r="D40" s="197">
        <v>4858</v>
      </c>
      <c r="E40" s="73">
        <v>4253</v>
      </c>
    </row>
    <row r="41" spans="1:5">
      <c r="A41" s="29" t="s">
        <v>212</v>
      </c>
      <c r="B41" s="197">
        <v>32</v>
      </c>
      <c r="C41" s="75">
        <v>25</v>
      </c>
      <c r="D41" s="197">
        <v>3853</v>
      </c>
      <c r="E41" s="73">
        <v>3610</v>
      </c>
    </row>
    <row r="42" spans="1:5">
      <c r="A42" s="29" t="s">
        <v>174</v>
      </c>
      <c r="B42" s="197">
        <v>434</v>
      </c>
      <c r="C42" s="75">
        <v>338</v>
      </c>
      <c r="D42" s="197">
        <v>801</v>
      </c>
      <c r="E42" s="73">
        <v>616</v>
      </c>
    </row>
    <row r="43" spans="1:5">
      <c r="A43" s="29" t="s">
        <v>679</v>
      </c>
      <c r="B43" s="197"/>
      <c r="C43" s="75">
        <v>59</v>
      </c>
      <c r="D43" s="197"/>
      <c r="E43" s="73">
        <v>159</v>
      </c>
    </row>
    <row r="44" spans="1:5">
      <c r="A44" s="79" t="s">
        <v>94</v>
      </c>
      <c r="B44" s="196">
        <v>2478</v>
      </c>
      <c r="C44" s="71">
        <v>2208</v>
      </c>
      <c r="D44" s="196">
        <v>46505</v>
      </c>
      <c r="E44" s="71">
        <v>40957</v>
      </c>
    </row>
    <row r="45" spans="1:5">
      <c r="A45" s="29" t="s">
        <v>386</v>
      </c>
      <c r="B45" s="197">
        <v>2478</v>
      </c>
      <c r="C45" s="73">
        <v>2208</v>
      </c>
      <c r="D45" s="197">
        <v>46505</v>
      </c>
      <c r="E45" s="73">
        <v>40957</v>
      </c>
    </row>
    <row r="46" spans="1:5">
      <c r="A46" s="79" t="s">
        <v>96</v>
      </c>
      <c r="B46" s="196">
        <v>1119</v>
      </c>
      <c r="C46" s="71">
        <v>2184</v>
      </c>
      <c r="D46" s="196">
        <v>48226</v>
      </c>
      <c r="E46" s="71">
        <v>43896</v>
      </c>
    </row>
    <row r="47" spans="1:5">
      <c r="A47" s="29" t="s">
        <v>400</v>
      </c>
      <c r="B47" s="197">
        <v>1119</v>
      </c>
      <c r="C47" s="73">
        <v>2184</v>
      </c>
      <c r="D47" s="197">
        <v>48226</v>
      </c>
      <c r="E47" s="73">
        <v>43896</v>
      </c>
    </row>
    <row r="48" spans="1:5">
      <c r="A48" s="79" t="s">
        <v>131</v>
      </c>
      <c r="B48" s="196">
        <v>4884</v>
      </c>
      <c r="C48" s="71">
        <v>3636</v>
      </c>
      <c r="D48" s="196">
        <v>166703</v>
      </c>
      <c r="E48" s="71">
        <v>142063</v>
      </c>
    </row>
    <row r="49" spans="1:5">
      <c r="A49" s="29" t="s">
        <v>388</v>
      </c>
      <c r="B49" s="197">
        <v>3749</v>
      </c>
      <c r="C49" s="73">
        <v>2701</v>
      </c>
      <c r="D49" s="197">
        <v>34445</v>
      </c>
      <c r="E49" s="73">
        <v>18402</v>
      </c>
    </row>
    <row r="50" spans="1:5">
      <c r="A50" s="29" t="s">
        <v>389</v>
      </c>
      <c r="B50" s="197">
        <v>1135</v>
      </c>
      <c r="C50" s="73">
        <v>935</v>
      </c>
      <c r="D50" s="197">
        <v>132258</v>
      </c>
      <c r="E50" s="73">
        <v>123661</v>
      </c>
    </row>
    <row r="51" spans="1:5">
      <c r="A51" s="79" t="s">
        <v>132</v>
      </c>
      <c r="B51" s="196">
        <v>1188</v>
      </c>
      <c r="C51" s="71">
        <v>916</v>
      </c>
      <c r="D51" s="196">
        <v>21893</v>
      </c>
      <c r="E51" s="71">
        <v>16370</v>
      </c>
    </row>
    <row r="52" spans="1:5">
      <c r="A52" s="29" t="s">
        <v>390</v>
      </c>
      <c r="B52" s="197">
        <v>1188</v>
      </c>
      <c r="C52" s="73">
        <v>916</v>
      </c>
      <c r="D52" s="197">
        <v>21893</v>
      </c>
      <c r="E52" s="73">
        <v>16370</v>
      </c>
    </row>
    <row r="53" spans="1:5">
      <c r="A53" s="79" t="s">
        <v>133</v>
      </c>
      <c r="B53" s="196">
        <v>1538</v>
      </c>
      <c r="C53" s="71">
        <v>1702</v>
      </c>
      <c r="D53" s="196">
        <v>27823</v>
      </c>
      <c r="E53" s="71">
        <v>31419</v>
      </c>
    </row>
    <row r="54" spans="1:5">
      <c r="A54" s="29" t="s">
        <v>401</v>
      </c>
      <c r="B54" s="197">
        <v>1538</v>
      </c>
      <c r="C54" s="73">
        <v>1702</v>
      </c>
      <c r="D54" s="197">
        <v>27823</v>
      </c>
      <c r="E54" s="73">
        <v>31419</v>
      </c>
    </row>
    <row r="55" spans="1:5">
      <c r="A55" s="79" t="s">
        <v>109</v>
      </c>
      <c r="B55" s="196">
        <v>2469</v>
      </c>
      <c r="C55" s="71">
        <v>1305</v>
      </c>
      <c r="D55" s="196">
        <v>43543</v>
      </c>
      <c r="E55" s="71">
        <v>22605</v>
      </c>
    </row>
    <row r="56" spans="1:5">
      <c r="A56" s="29" t="s">
        <v>392</v>
      </c>
      <c r="B56" s="197">
        <v>2469</v>
      </c>
      <c r="C56" s="73">
        <v>1305</v>
      </c>
      <c r="D56" s="197">
        <v>43543</v>
      </c>
      <c r="E56" s="73">
        <v>22605</v>
      </c>
    </row>
    <row r="57" spans="1:5">
      <c r="A57" s="79" t="s">
        <v>134</v>
      </c>
      <c r="B57" s="196">
        <v>2097</v>
      </c>
      <c r="C57" s="71">
        <v>1394</v>
      </c>
      <c r="D57" s="196">
        <v>41896</v>
      </c>
      <c r="E57" s="71">
        <v>28100</v>
      </c>
    </row>
    <row r="58" spans="1:5">
      <c r="A58" s="82" t="s">
        <v>402</v>
      </c>
      <c r="B58" s="195">
        <v>2097</v>
      </c>
      <c r="C58" s="76">
        <v>1394</v>
      </c>
      <c r="D58" s="195">
        <v>41896</v>
      </c>
      <c r="E58" s="76">
        <v>28100</v>
      </c>
    </row>
    <row r="59" spans="1:5">
      <c r="A59" s="77" t="s">
        <v>703</v>
      </c>
    </row>
    <row r="60" spans="1:5">
      <c r="A60" s="14"/>
    </row>
    <row r="61" spans="1:5">
      <c r="A61" s="11"/>
    </row>
  </sheetData>
  <mergeCells count="5">
    <mergeCell ref="B1:E1"/>
    <mergeCell ref="D4:E4"/>
    <mergeCell ref="B4:C4"/>
    <mergeCell ref="D3:E3"/>
    <mergeCell ref="B3:C3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theme="7" tint="-0.249977111117893"/>
  </sheetPr>
  <dimension ref="A1:L34"/>
  <sheetViews>
    <sheetView zoomScaleNormal="100" workbookViewId="0">
      <pane ySplit="9" topLeftCell="A10" activePane="bottomLeft" state="frozen"/>
      <selection pane="bottomLeft" activeCell="A10" sqref="A10"/>
    </sheetView>
  </sheetViews>
  <sheetFormatPr defaultRowHeight="15"/>
  <cols>
    <col min="1" max="1" width="20.7109375" style="27" customWidth="1"/>
    <col min="2" max="2" width="21.5703125" style="27" customWidth="1"/>
    <col min="3" max="8" width="11.7109375" style="27" customWidth="1"/>
  </cols>
  <sheetData>
    <row r="1" spans="1:8" ht="60.75" customHeight="1">
      <c r="A1" s="62" t="s">
        <v>624</v>
      </c>
      <c r="B1" s="480" t="s">
        <v>666</v>
      </c>
      <c r="C1" s="480"/>
      <c r="D1" s="480"/>
      <c r="E1" s="480"/>
      <c r="F1" s="480"/>
      <c r="G1" s="480"/>
      <c r="H1" s="480"/>
    </row>
    <row r="2" spans="1:8">
      <c r="A2" s="84"/>
      <c r="B2" s="49"/>
      <c r="C2" s="49"/>
      <c r="D2" s="49"/>
      <c r="E2" s="49"/>
      <c r="F2" s="49"/>
      <c r="G2" s="49"/>
      <c r="H2" s="49"/>
    </row>
    <row r="3" spans="1:8">
      <c r="A3" s="10" t="s">
        <v>213</v>
      </c>
      <c r="B3" s="20"/>
      <c r="C3" s="10" t="s">
        <v>214</v>
      </c>
      <c r="D3" s="10" t="s">
        <v>215</v>
      </c>
      <c r="E3" s="10" t="s">
        <v>216</v>
      </c>
      <c r="F3" s="10" t="s">
        <v>217</v>
      </c>
      <c r="G3" s="10" t="s">
        <v>218</v>
      </c>
      <c r="H3" s="10" t="s">
        <v>5</v>
      </c>
    </row>
    <row r="4" spans="1:8">
      <c r="A4" s="20"/>
      <c r="B4" s="20"/>
      <c r="C4" s="10" t="s">
        <v>219</v>
      </c>
      <c r="D4" s="10" t="s">
        <v>220</v>
      </c>
      <c r="E4" s="10" t="s">
        <v>221</v>
      </c>
      <c r="F4" s="10" t="s">
        <v>222</v>
      </c>
      <c r="G4" s="10" t="s">
        <v>223</v>
      </c>
      <c r="H4" s="10" t="s">
        <v>224</v>
      </c>
    </row>
    <row r="5" spans="1:8">
      <c r="A5" s="53"/>
      <c r="B5" s="53"/>
      <c r="C5" s="53"/>
      <c r="D5" s="53"/>
      <c r="E5" s="53"/>
      <c r="F5" s="33" t="s">
        <v>225</v>
      </c>
      <c r="G5" s="33" t="s">
        <v>219</v>
      </c>
      <c r="H5" s="33" t="s">
        <v>226</v>
      </c>
    </row>
    <row r="6" spans="1:8">
      <c r="A6" s="12" t="s">
        <v>360</v>
      </c>
      <c r="B6" s="20"/>
      <c r="C6" s="12" t="s">
        <v>73</v>
      </c>
      <c r="D6" s="12" t="s">
        <v>227</v>
      </c>
      <c r="E6" s="12" t="s">
        <v>228</v>
      </c>
      <c r="F6" s="12" t="s">
        <v>229</v>
      </c>
      <c r="G6" s="12" t="s">
        <v>228</v>
      </c>
      <c r="H6" s="12" t="s">
        <v>10</v>
      </c>
    </row>
    <row r="7" spans="1:8">
      <c r="A7" s="53"/>
      <c r="B7" s="53"/>
      <c r="C7" s="53"/>
      <c r="D7" s="18" t="s">
        <v>230</v>
      </c>
      <c r="E7" s="18" t="s">
        <v>231</v>
      </c>
      <c r="F7" s="18" t="s">
        <v>232</v>
      </c>
      <c r="G7" s="18" t="s">
        <v>233</v>
      </c>
      <c r="H7" s="18" t="s">
        <v>234</v>
      </c>
    </row>
    <row r="8" spans="1:8">
      <c r="A8" s="10"/>
      <c r="B8" s="20"/>
      <c r="C8" s="20"/>
      <c r="D8" s="20"/>
      <c r="E8" s="20"/>
      <c r="F8" s="20"/>
      <c r="G8" s="20"/>
      <c r="H8" s="20"/>
    </row>
    <row r="9" spans="1:8" ht="15.75" thickBot="1">
      <c r="A9" s="120" t="s">
        <v>363</v>
      </c>
      <c r="B9" s="106"/>
      <c r="C9" s="121">
        <v>6310</v>
      </c>
      <c r="D9" s="121">
        <v>208512</v>
      </c>
      <c r="E9" s="121">
        <v>1292471</v>
      </c>
      <c r="F9" s="122">
        <v>204.82900158478606</v>
      </c>
      <c r="G9" s="123">
        <v>56.117534680763306</v>
      </c>
      <c r="H9" s="123">
        <v>6.1985449278698592</v>
      </c>
    </row>
    <row r="10" spans="1:8" ht="20.100000000000001" customHeight="1">
      <c r="A10" s="107"/>
      <c r="B10" s="107"/>
      <c r="C10" s="97"/>
      <c r="D10" s="97"/>
      <c r="E10" s="97"/>
      <c r="F10" s="124"/>
      <c r="G10" s="125"/>
      <c r="H10" s="125"/>
    </row>
    <row r="11" spans="1:8" ht="20.100000000000001" customHeight="1">
      <c r="A11" s="98" t="s">
        <v>13</v>
      </c>
      <c r="B11" s="110" t="s">
        <v>235</v>
      </c>
      <c r="C11" s="73">
        <v>1598</v>
      </c>
      <c r="D11" s="73">
        <v>55117</v>
      </c>
      <c r="E11" s="73">
        <v>398023</v>
      </c>
      <c r="F11" s="126">
        <v>249.07571964956196</v>
      </c>
      <c r="G11" s="127">
        <v>68.239923191660807</v>
      </c>
      <c r="H11" s="127">
        <v>7.2214198886006136</v>
      </c>
    </row>
    <row r="12" spans="1:8" ht="20.100000000000001" customHeight="1">
      <c r="A12" s="98" t="s">
        <v>14</v>
      </c>
      <c r="B12" s="110" t="s">
        <v>236</v>
      </c>
      <c r="C12" s="75">
        <v>173</v>
      </c>
      <c r="D12" s="73">
        <v>11704</v>
      </c>
      <c r="E12" s="73">
        <v>77496</v>
      </c>
      <c r="F12" s="126">
        <v>447.95375722543355</v>
      </c>
      <c r="G12" s="127">
        <v>122.72705677409139</v>
      </c>
      <c r="H12" s="127">
        <v>6.6213260423786737</v>
      </c>
    </row>
    <row r="13" spans="1:8" ht="20.100000000000001" customHeight="1">
      <c r="A13" s="98" t="s">
        <v>17</v>
      </c>
      <c r="B13" s="110" t="s">
        <v>256</v>
      </c>
      <c r="C13" s="75">
        <v>15</v>
      </c>
      <c r="D13" s="73">
        <v>138</v>
      </c>
      <c r="E13" s="73">
        <v>2576</v>
      </c>
      <c r="F13" s="126">
        <v>171.73333333333332</v>
      </c>
      <c r="G13" s="127">
        <v>47.050228310502277</v>
      </c>
      <c r="H13" s="127">
        <v>18.666666666666668</v>
      </c>
    </row>
    <row r="14" spans="1:8" ht="20.100000000000001" customHeight="1">
      <c r="A14" s="98" t="s">
        <v>19</v>
      </c>
      <c r="B14" s="110" t="s">
        <v>20</v>
      </c>
      <c r="C14" s="75">
        <v>354</v>
      </c>
      <c r="D14" s="73">
        <v>10266</v>
      </c>
      <c r="E14" s="73">
        <v>75851</v>
      </c>
      <c r="F14" s="126">
        <v>214.26836158192091</v>
      </c>
      <c r="G14" s="127">
        <v>58.70366070737559</v>
      </c>
      <c r="H14" s="127">
        <v>7.3885641924800316</v>
      </c>
    </row>
    <row r="15" spans="1:8" ht="20.100000000000001" customHeight="1">
      <c r="A15" s="98" t="s">
        <v>21</v>
      </c>
      <c r="B15" s="110" t="s">
        <v>237</v>
      </c>
      <c r="C15" s="75">
        <v>360</v>
      </c>
      <c r="D15" s="73">
        <v>7622</v>
      </c>
      <c r="E15" s="73">
        <v>67527</v>
      </c>
      <c r="F15" s="126">
        <v>187.57499999999999</v>
      </c>
      <c r="G15" s="127">
        <v>51.390410958904113</v>
      </c>
      <c r="H15" s="127">
        <v>8.8594856992915254</v>
      </c>
    </row>
    <row r="16" spans="1:8" ht="20.100000000000001" customHeight="1">
      <c r="A16" s="98" t="s">
        <v>22</v>
      </c>
      <c r="B16" s="110" t="s">
        <v>238</v>
      </c>
      <c r="C16" s="75">
        <v>429</v>
      </c>
      <c r="D16" s="73">
        <v>16182</v>
      </c>
      <c r="E16" s="73">
        <v>68925</v>
      </c>
      <c r="F16" s="126">
        <v>160.66433566433565</v>
      </c>
      <c r="G16" s="127">
        <v>44.017626209407027</v>
      </c>
      <c r="H16" s="127">
        <v>4.2593622543566925</v>
      </c>
    </row>
    <row r="17" spans="1:12" ht="20.100000000000001" customHeight="1">
      <c r="A17" s="98" t="s">
        <v>406</v>
      </c>
      <c r="B17" s="110" t="s">
        <v>23</v>
      </c>
      <c r="C17" s="73">
        <v>1081</v>
      </c>
      <c r="D17" s="73">
        <v>39126</v>
      </c>
      <c r="E17" s="73">
        <v>219845</v>
      </c>
      <c r="F17" s="126">
        <v>203.3718778908418</v>
      </c>
      <c r="G17" s="127">
        <v>55.718322709819667</v>
      </c>
      <c r="H17" s="127">
        <v>5.6188979195419924</v>
      </c>
      <c r="J17" s="5"/>
    </row>
    <row r="18" spans="1:12" ht="20.100000000000001" customHeight="1">
      <c r="A18" s="98" t="s">
        <v>24</v>
      </c>
      <c r="B18" s="110" t="s">
        <v>143</v>
      </c>
      <c r="C18" s="75">
        <v>21</v>
      </c>
      <c r="D18" s="73">
        <v>736</v>
      </c>
      <c r="E18" s="73">
        <v>1896</v>
      </c>
      <c r="F18" s="126">
        <v>90.285714285714292</v>
      </c>
      <c r="G18" s="127">
        <v>24.735812133072407</v>
      </c>
      <c r="H18" s="127">
        <v>2.5760869565217392</v>
      </c>
      <c r="L18" s="199"/>
    </row>
    <row r="19" spans="1:12" ht="20.100000000000001" customHeight="1">
      <c r="A19" s="98" t="s">
        <v>26</v>
      </c>
      <c r="B19" s="110" t="s">
        <v>27</v>
      </c>
      <c r="C19" s="75">
        <v>28</v>
      </c>
      <c r="D19" s="73">
        <v>1271</v>
      </c>
      <c r="E19" s="73">
        <v>6909</v>
      </c>
      <c r="F19" s="126">
        <v>246.75</v>
      </c>
      <c r="G19" s="127">
        <v>67.602739726027394</v>
      </c>
      <c r="H19" s="127">
        <v>5.4358772619984261</v>
      </c>
    </row>
    <row r="20" spans="1:12" ht="21.75" customHeight="1">
      <c r="A20" s="98" t="s">
        <v>28</v>
      </c>
      <c r="B20" s="110" t="s">
        <v>29</v>
      </c>
      <c r="C20" s="75">
        <v>3</v>
      </c>
      <c r="D20" s="75">
        <v>16</v>
      </c>
      <c r="E20" s="75">
        <v>65</v>
      </c>
      <c r="F20" s="126">
        <v>21.666666666666668</v>
      </c>
      <c r="G20" s="127">
        <v>5.9360730593607318</v>
      </c>
      <c r="H20" s="127">
        <v>4.0625</v>
      </c>
    </row>
    <row r="21" spans="1:12" ht="20.100000000000001" customHeight="1">
      <c r="A21" s="98" t="s">
        <v>30</v>
      </c>
      <c r="B21" s="110" t="s">
        <v>239</v>
      </c>
      <c r="C21" s="75">
        <v>130</v>
      </c>
      <c r="D21" s="73">
        <v>4758</v>
      </c>
      <c r="E21" s="73">
        <v>21879</v>
      </c>
      <c r="F21" s="126">
        <v>168.3</v>
      </c>
      <c r="G21" s="127">
        <v>46.109589041095887</v>
      </c>
      <c r="H21" s="127">
        <v>4.5983606557377046</v>
      </c>
    </row>
    <row r="22" spans="1:12" ht="24.75" customHeight="1">
      <c r="A22" s="98" t="s">
        <v>31</v>
      </c>
      <c r="B22" s="110" t="s">
        <v>240</v>
      </c>
      <c r="C22" s="75">
        <v>229</v>
      </c>
      <c r="D22" s="73">
        <v>7026</v>
      </c>
      <c r="E22" s="73">
        <v>35311</v>
      </c>
      <c r="F22" s="126">
        <v>154.19650655021834</v>
      </c>
      <c r="G22" s="127">
        <v>42.245618232936536</v>
      </c>
      <c r="H22" s="127">
        <v>5.0257614574437799</v>
      </c>
    </row>
    <row r="23" spans="1:12" ht="20.100000000000001" customHeight="1">
      <c r="A23" s="98" t="s">
        <v>32</v>
      </c>
      <c r="B23" s="110" t="s">
        <v>241</v>
      </c>
      <c r="C23" s="75">
        <v>161</v>
      </c>
      <c r="D23" s="73">
        <v>4847</v>
      </c>
      <c r="E23" s="73">
        <v>20633</v>
      </c>
      <c r="F23" s="126">
        <v>128.15527950310559</v>
      </c>
      <c r="G23" s="127">
        <v>35.111035480302903</v>
      </c>
      <c r="H23" s="127">
        <v>4.256859913348463</v>
      </c>
    </row>
    <row r="24" spans="1:12" ht="23.25" customHeight="1">
      <c r="A24" s="98" t="s">
        <v>407</v>
      </c>
      <c r="B24" s="110" t="s">
        <v>242</v>
      </c>
      <c r="C24" s="75">
        <v>105</v>
      </c>
      <c r="D24" s="73">
        <v>3074</v>
      </c>
      <c r="E24" s="73">
        <v>7904</v>
      </c>
      <c r="F24" s="126">
        <v>75.276190476190479</v>
      </c>
      <c r="G24" s="127">
        <v>20.62361382909328</v>
      </c>
      <c r="H24" s="127">
        <v>2.5712426805465194</v>
      </c>
    </row>
    <row r="25" spans="1:12" ht="30.75" customHeight="1">
      <c r="A25" s="98" t="s">
        <v>34</v>
      </c>
      <c r="B25" s="110" t="s">
        <v>243</v>
      </c>
      <c r="C25" s="75">
        <v>744</v>
      </c>
      <c r="D25" s="73">
        <v>33063</v>
      </c>
      <c r="E25" s="73">
        <v>124422</v>
      </c>
      <c r="F25" s="126">
        <v>167.23387096774192</v>
      </c>
      <c r="G25" s="127">
        <v>45.817498895271761</v>
      </c>
      <c r="H25" s="127">
        <v>3.7631793848108157</v>
      </c>
    </row>
    <row r="26" spans="1:12" ht="32.25" customHeight="1">
      <c r="A26" s="98" t="s">
        <v>35</v>
      </c>
      <c r="B26" s="110" t="s">
        <v>244</v>
      </c>
      <c r="C26" s="75">
        <v>133</v>
      </c>
      <c r="D26" s="73">
        <v>7932</v>
      </c>
      <c r="E26" s="73">
        <v>38596</v>
      </c>
      <c r="F26" s="126">
        <v>290.19548872180451</v>
      </c>
      <c r="G26" s="127">
        <v>79.505613348439596</v>
      </c>
      <c r="H26" s="127">
        <v>4.8658598083711544</v>
      </c>
    </row>
    <row r="27" spans="1:12" ht="20.100000000000001" customHeight="1">
      <c r="A27" s="64" t="s">
        <v>246</v>
      </c>
      <c r="B27" s="108"/>
      <c r="C27" s="69">
        <v>5564</v>
      </c>
      <c r="D27" s="69">
        <v>202878</v>
      </c>
      <c r="E27" s="69">
        <v>1167858</v>
      </c>
      <c r="F27" s="128">
        <v>209.89539899352982</v>
      </c>
      <c r="G27" s="129">
        <v>57.505588765350637</v>
      </c>
      <c r="H27" s="129">
        <v>5.7564546180463134</v>
      </c>
    </row>
    <row r="28" spans="1:12" ht="20.100000000000001" customHeight="1">
      <c r="A28" s="109"/>
      <c r="B28" s="107"/>
      <c r="C28" s="97"/>
      <c r="D28" s="97"/>
      <c r="E28" s="97"/>
      <c r="F28" s="97"/>
      <c r="G28" s="97"/>
      <c r="H28" s="97"/>
    </row>
    <row r="29" spans="1:12" ht="20.100000000000001" customHeight="1">
      <c r="A29" s="98" t="s">
        <v>42</v>
      </c>
      <c r="B29" s="113" t="s">
        <v>250</v>
      </c>
      <c r="C29" s="73">
        <v>339</v>
      </c>
      <c r="D29" s="73">
        <v>2506</v>
      </c>
      <c r="E29" s="73">
        <v>63940</v>
      </c>
      <c r="F29" s="73">
        <v>188.61356932153393</v>
      </c>
      <c r="G29" s="127">
        <v>51.674950499050397</v>
      </c>
      <c r="H29" s="127">
        <v>25.514764565043894</v>
      </c>
    </row>
    <row r="30" spans="1:12" ht="20.100000000000001" customHeight="1">
      <c r="A30" s="29" t="s">
        <v>50</v>
      </c>
      <c r="B30" s="113" t="s">
        <v>251</v>
      </c>
      <c r="C30" s="73">
        <v>191</v>
      </c>
      <c r="D30" s="73">
        <v>1010</v>
      </c>
      <c r="E30" s="73">
        <v>24697</v>
      </c>
      <c r="F30" s="73">
        <v>129.30366492146598</v>
      </c>
      <c r="G30" s="127">
        <v>35.425661622319446</v>
      </c>
      <c r="H30" s="127">
        <v>24.452475247524752</v>
      </c>
    </row>
    <row r="31" spans="1:12" ht="20.100000000000001" customHeight="1">
      <c r="A31" s="29" t="s">
        <v>52</v>
      </c>
      <c r="B31" s="113" t="s">
        <v>252</v>
      </c>
      <c r="C31" s="73">
        <v>216</v>
      </c>
      <c r="D31" s="73">
        <v>2118</v>
      </c>
      <c r="E31" s="73">
        <v>35976</v>
      </c>
      <c r="F31" s="73">
        <v>166.55555555555554</v>
      </c>
      <c r="G31" s="127">
        <v>45.631659056316586</v>
      </c>
      <c r="H31" s="127">
        <v>16.985835694050991</v>
      </c>
    </row>
    <row r="32" spans="1:12" ht="20.100000000000001" customHeight="1">
      <c r="A32" s="64" t="s">
        <v>247</v>
      </c>
      <c r="B32" s="114"/>
      <c r="C32" s="69">
        <v>746</v>
      </c>
      <c r="D32" s="69">
        <v>5634</v>
      </c>
      <c r="E32" s="69">
        <v>124613</v>
      </c>
      <c r="F32" s="128">
        <v>167.04155495978551</v>
      </c>
      <c r="G32" s="129">
        <v>45.764809578023424</v>
      </c>
      <c r="H32" s="129">
        <v>22.118033368832091</v>
      </c>
    </row>
    <row r="33" spans="3:5" ht="20.100000000000001" customHeight="1"/>
    <row r="34" spans="3:5">
      <c r="C34" s="293"/>
      <c r="D34" s="293"/>
      <c r="E34" s="293"/>
    </row>
  </sheetData>
  <mergeCells count="1">
    <mergeCell ref="B1:H1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theme="7" tint="-0.249977111117893"/>
  </sheetPr>
  <dimension ref="A1:H19"/>
  <sheetViews>
    <sheetView zoomScale="110" zoomScaleNormal="110" workbookViewId="0"/>
  </sheetViews>
  <sheetFormatPr defaultRowHeight="15"/>
  <cols>
    <col min="1" max="1" width="20.7109375" style="27" customWidth="1"/>
    <col min="2" max="2" width="21.5703125" style="27" customWidth="1"/>
    <col min="3" max="8" width="11.7109375" style="27" customWidth="1"/>
    <col min="14" max="14" width="13.140625" customWidth="1"/>
  </cols>
  <sheetData>
    <row r="1" spans="1:8" ht="60.75" customHeight="1">
      <c r="A1" s="62" t="s">
        <v>362</v>
      </c>
      <c r="B1" s="480" t="s">
        <v>668</v>
      </c>
      <c r="C1" s="480"/>
      <c r="D1" s="480"/>
      <c r="E1" s="480"/>
      <c r="F1" s="480"/>
      <c r="G1" s="480"/>
      <c r="H1" s="480"/>
    </row>
    <row r="2" spans="1:8">
      <c r="A2" s="84"/>
      <c r="B2" s="49"/>
      <c r="C2" s="49"/>
      <c r="D2" s="49"/>
      <c r="E2" s="49"/>
      <c r="F2" s="49"/>
      <c r="G2" s="49"/>
      <c r="H2" s="49"/>
    </row>
    <row r="3" spans="1:8">
      <c r="A3" s="10" t="s">
        <v>213</v>
      </c>
      <c r="B3" s="20"/>
      <c r="C3" s="10" t="s">
        <v>214</v>
      </c>
      <c r="D3" s="10" t="s">
        <v>215</v>
      </c>
      <c r="E3" s="10" t="s">
        <v>216</v>
      </c>
      <c r="F3" s="10" t="s">
        <v>217</v>
      </c>
      <c r="G3" s="10" t="s">
        <v>218</v>
      </c>
      <c r="H3" s="10" t="s">
        <v>5</v>
      </c>
    </row>
    <row r="4" spans="1:8">
      <c r="A4" s="20"/>
      <c r="B4" s="20"/>
      <c r="C4" s="10" t="s">
        <v>219</v>
      </c>
      <c r="D4" s="10" t="s">
        <v>220</v>
      </c>
      <c r="E4" s="10" t="s">
        <v>221</v>
      </c>
      <c r="F4" s="10" t="s">
        <v>222</v>
      </c>
      <c r="G4" s="10" t="s">
        <v>223</v>
      </c>
      <c r="H4" s="10" t="s">
        <v>224</v>
      </c>
    </row>
    <row r="5" spans="1:8">
      <c r="A5" s="53"/>
      <c r="B5" s="53"/>
      <c r="C5" s="53"/>
      <c r="D5" s="53"/>
      <c r="E5" s="53"/>
      <c r="F5" s="33" t="s">
        <v>225</v>
      </c>
      <c r="G5" s="33" t="s">
        <v>219</v>
      </c>
      <c r="H5" s="33" t="s">
        <v>226</v>
      </c>
    </row>
    <row r="6" spans="1:8">
      <c r="A6" s="12" t="s">
        <v>360</v>
      </c>
      <c r="B6" s="20"/>
      <c r="C6" s="12" t="s">
        <v>73</v>
      </c>
      <c r="D6" s="12" t="s">
        <v>227</v>
      </c>
      <c r="E6" s="12" t="s">
        <v>228</v>
      </c>
      <c r="F6" s="12" t="s">
        <v>229</v>
      </c>
      <c r="G6" s="12" t="s">
        <v>228</v>
      </c>
      <c r="H6" s="12" t="s">
        <v>10</v>
      </c>
    </row>
    <row r="7" spans="1:8">
      <c r="A7" s="53"/>
      <c r="B7" s="53"/>
      <c r="C7" s="53"/>
      <c r="D7" s="18" t="s">
        <v>230</v>
      </c>
      <c r="E7" s="18" t="s">
        <v>231</v>
      </c>
      <c r="F7" s="18" t="s">
        <v>232</v>
      </c>
      <c r="G7" s="18" t="s">
        <v>233</v>
      </c>
      <c r="H7" s="18" t="s">
        <v>234</v>
      </c>
    </row>
    <row r="8" spans="1:8">
      <c r="A8" s="10"/>
      <c r="B8" s="20"/>
      <c r="C8" s="20"/>
      <c r="D8" s="20"/>
      <c r="E8" s="20"/>
      <c r="F8" s="20"/>
      <c r="G8" s="20"/>
      <c r="H8" s="20"/>
    </row>
    <row r="9" spans="1:8" ht="15.75" thickBot="1">
      <c r="A9" s="120" t="s">
        <v>363</v>
      </c>
      <c r="B9" s="106"/>
      <c r="C9" s="121">
        <v>202</v>
      </c>
      <c r="D9" s="121">
        <v>2210</v>
      </c>
      <c r="E9" s="121">
        <v>33977</v>
      </c>
      <c r="F9" s="122">
        <v>168.20297029702971</v>
      </c>
      <c r="G9" s="123">
        <v>46.08300556083006</v>
      </c>
      <c r="H9" s="123">
        <v>15.374208144796381</v>
      </c>
    </row>
    <row r="10" spans="1:8" ht="20.100000000000001" customHeight="1">
      <c r="A10" s="107"/>
      <c r="B10" s="107"/>
      <c r="C10" s="97"/>
      <c r="D10" s="97"/>
      <c r="E10" s="97"/>
      <c r="F10" s="124"/>
      <c r="G10" s="125"/>
      <c r="H10" s="125"/>
    </row>
    <row r="11" spans="1:8" ht="20.100000000000001" customHeight="1">
      <c r="A11" s="98" t="s">
        <v>148</v>
      </c>
      <c r="B11" s="111" t="s">
        <v>37</v>
      </c>
      <c r="C11" s="75">
        <v>20</v>
      </c>
      <c r="D11" s="75">
        <v>158</v>
      </c>
      <c r="E11" s="75">
        <v>490</v>
      </c>
      <c r="F11" s="126">
        <v>24.5</v>
      </c>
      <c r="G11" s="127">
        <v>6.7123287671232879</v>
      </c>
      <c r="H11" s="127">
        <v>3.1012658227848102</v>
      </c>
    </row>
    <row r="12" spans="1:8" ht="20.100000000000001" customHeight="1">
      <c r="A12" s="98" t="s">
        <v>245</v>
      </c>
      <c r="B12" s="112" t="s">
        <v>249</v>
      </c>
      <c r="C12" s="75">
        <v>127</v>
      </c>
      <c r="D12" s="73">
        <v>1727</v>
      </c>
      <c r="E12" s="73">
        <v>27771</v>
      </c>
      <c r="F12" s="126">
        <v>218.66929133858267</v>
      </c>
      <c r="G12" s="127">
        <v>59.909394887282922</v>
      </c>
      <c r="H12" s="127">
        <v>16.080486392588302</v>
      </c>
    </row>
    <row r="13" spans="1:8" ht="20.100000000000001" customHeight="1">
      <c r="A13" s="64" t="s">
        <v>246</v>
      </c>
      <c r="B13" s="118" t="s">
        <v>704</v>
      </c>
      <c r="C13" s="69">
        <v>147</v>
      </c>
      <c r="D13" s="69">
        <v>1885</v>
      </c>
      <c r="E13" s="69">
        <v>28261</v>
      </c>
      <c r="F13" s="128">
        <v>192.25170068027211</v>
      </c>
      <c r="G13" s="129">
        <v>52.671698816512908</v>
      </c>
      <c r="H13" s="129">
        <v>14.992572944297082</v>
      </c>
    </row>
    <row r="14" spans="1:8" ht="20.100000000000001" customHeight="1">
      <c r="A14" s="109"/>
      <c r="B14" s="107"/>
      <c r="C14" s="97"/>
      <c r="D14" s="97"/>
      <c r="E14" s="97"/>
      <c r="F14" s="97"/>
      <c r="G14" s="97"/>
      <c r="H14" s="97"/>
    </row>
    <row r="15" spans="1:8" ht="24" customHeight="1">
      <c r="A15" s="116" t="s">
        <v>667</v>
      </c>
      <c r="B15" s="409" t="s">
        <v>654</v>
      </c>
      <c r="C15" s="73">
        <v>55</v>
      </c>
      <c r="D15" s="73">
        <v>325</v>
      </c>
      <c r="E15" s="73">
        <v>5716</v>
      </c>
      <c r="F15" s="73">
        <v>103.92727272727272</v>
      </c>
      <c r="G15" s="127">
        <v>28.473225404732251</v>
      </c>
      <c r="H15" s="127">
        <v>17.587692307692308</v>
      </c>
    </row>
    <row r="16" spans="1:8" ht="20.100000000000001" customHeight="1">
      <c r="A16" s="64" t="s">
        <v>247</v>
      </c>
      <c r="B16" s="118" t="s">
        <v>705</v>
      </c>
      <c r="C16" s="69">
        <v>55</v>
      </c>
      <c r="D16" s="69">
        <v>325</v>
      </c>
      <c r="E16" s="69">
        <v>5716</v>
      </c>
      <c r="F16" s="128">
        <v>103.92727272727272</v>
      </c>
      <c r="G16" s="129">
        <v>28.473225404732251</v>
      </c>
      <c r="H16" s="129">
        <v>17.587692307692308</v>
      </c>
    </row>
    <row r="18" spans="3:5">
      <c r="C18" s="293"/>
      <c r="D18" s="293"/>
      <c r="E18" s="293"/>
    </row>
    <row r="19" spans="3:5">
      <c r="C19" s="293"/>
      <c r="D19" s="293"/>
      <c r="E19" s="293"/>
    </row>
  </sheetData>
  <mergeCells count="1">
    <mergeCell ref="B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22"/>
  <sheetViews>
    <sheetView tabSelected="1" workbookViewId="0"/>
  </sheetViews>
  <sheetFormatPr defaultRowHeight="12.75"/>
  <cols>
    <col min="1" max="1" width="33.28515625" style="257" customWidth="1"/>
    <col min="2" max="2" width="11" style="260" customWidth="1"/>
    <col min="3" max="3" width="16.140625" style="258" customWidth="1"/>
    <col min="4" max="4" width="15.28515625" style="258" customWidth="1"/>
    <col min="5" max="7" width="11.28515625" style="258" customWidth="1"/>
    <col min="8" max="8" width="12.7109375" style="258" customWidth="1"/>
    <col min="9" max="9" width="8.7109375" style="259" customWidth="1"/>
    <col min="10" max="254" width="9.140625" style="259"/>
    <col min="255" max="255" width="28.42578125" style="259" customWidth="1"/>
    <col min="256" max="256" width="9.140625" style="259" customWidth="1"/>
    <col min="257" max="257" width="19.28515625" style="259" customWidth="1"/>
    <col min="258" max="258" width="15.28515625" style="259" customWidth="1"/>
    <col min="259" max="260" width="11.28515625" style="259" customWidth="1"/>
    <col min="261" max="261" width="12.7109375" style="259" customWidth="1"/>
    <col min="262" max="262" width="8.7109375" style="259" customWidth="1"/>
    <col min="263" max="263" width="9.5703125" style="259" customWidth="1"/>
    <col min="264" max="510" width="9.140625" style="259"/>
    <col min="511" max="511" width="28.42578125" style="259" customWidth="1"/>
    <col min="512" max="512" width="9.140625" style="259" customWidth="1"/>
    <col min="513" max="513" width="19.28515625" style="259" customWidth="1"/>
    <col min="514" max="514" width="15.28515625" style="259" customWidth="1"/>
    <col min="515" max="516" width="11.28515625" style="259" customWidth="1"/>
    <col min="517" max="517" width="12.7109375" style="259" customWidth="1"/>
    <col min="518" max="518" width="8.7109375" style="259" customWidth="1"/>
    <col min="519" max="519" width="9.5703125" style="259" customWidth="1"/>
    <col min="520" max="766" width="9.140625" style="259"/>
    <col min="767" max="767" width="28.42578125" style="259" customWidth="1"/>
    <col min="768" max="768" width="9.140625" style="259" customWidth="1"/>
    <col min="769" max="769" width="19.28515625" style="259" customWidth="1"/>
    <col min="770" max="770" width="15.28515625" style="259" customWidth="1"/>
    <col min="771" max="772" width="11.28515625" style="259" customWidth="1"/>
    <col min="773" max="773" width="12.7109375" style="259" customWidth="1"/>
    <col min="774" max="774" width="8.7109375" style="259" customWidth="1"/>
    <col min="775" max="775" width="9.5703125" style="259" customWidth="1"/>
    <col min="776" max="1022" width="9.140625" style="259"/>
    <col min="1023" max="1023" width="28.42578125" style="259" customWidth="1"/>
    <col min="1024" max="1024" width="9.140625" style="259" customWidth="1"/>
    <col min="1025" max="1025" width="19.28515625" style="259" customWidth="1"/>
    <col min="1026" max="1026" width="15.28515625" style="259" customWidth="1"/>
    <col min="1027" max="1028" width="11.28515625" style="259" customWidth="1"/>
    <col min="1029" max="1029" width="12.7109375" style="259" customWidth="1"/>
    <col min="1030" max="1030" width="8.7109375" style="259" customWidth="1"/>
    <col min="1031" max="1031" width="9.5703125" style="259" customWidth="1"/>
    <col min="1032" max="1278" width="9.140625" style="259"/>
    <col min="1279" max="1279" width="28.42578125" style="259" customWidth="1"/>
    <col min="1280" max="1280" width="9.140625" style="259" customWidth="1"/>
    <col min="1281" max="1281" width="19.28515625" style="259" customWidth="1"/>
    <col min="1282" max="1282" width="15.28515625" style="259" customWidth="1"/>
    <col min="1283" max="1284" width="11.28515625" style="259" customWidth="1"/>
    <col min="1285" max="1285" width="12.7109375" style="259" customWidth="1"/>
    <col min="1286" max="1286" width="8.7109375" style="259" customWidth="1"/>
    <col min="1287" max="1287" width="9.5703125" style="259" customWidth="1"/>
    <col min="1288" max="1534" width="9.140625" style="259"/>
    <col min="1535" max="1535" width="28.42578125" style="259" customWidth="1"/>
    <col min="1536" max="1536" width="9.140625" style="259" customWidth="1"/>
    <col min="1537" max="1537" width="19.28515625" style="259" customWidth="1"/>
    <col min="1538" max="1538" width="15.28515625" style="259" customWidth="1"/>
    <col min="1539" max="1540" width="11.28515625" style="259" customWidth="1"/>
    <col min="1541" max="1541" width="12.7109375" style="259" customWidth="1"/>
    <col min="1542" max="1542" width="8.7109375" style="259" customWidth="1"/>
    <col min="1543" max="1543" width="9.5703125" style="259" customWidth="1"/>
    <col min="1544" max="1790" width="9.140625" style="259"/>
    <col min="1791" max="1791" width="28.42578125" style="259" customWidth="1"/>
    <col min="1792" max="1792" width="9.140625" style="259" customWidth="1"/>
    <col min="1793" max="1793" width="19.28515625" style="259" customWidth="1"/>
    <col min="1794" max="1794" width="15.28515625" style="259" customWidth="1"/>
    <col min="1795" max="1796" width="11.28515625" style="259" customWidth="1"/>
    <col min="1797" max="1797" width="12.7109375" style="259" customWidth="1"/>
    <col min="1798" max="1798" width="8.7109375" style="259" customWidth="1"/>
    <col min="1799" max="1799" width="9.5703125" style="259" customWidth="1"/>
    <col min="1800" max="2046" width="9.140625" style="259"/>
    <col min="2047" max="2047" width="28.42578125" style="259" customWidth="1"/>
    <col min="2048" max="2048" width="9.140625" style="259" customWidth="1"/>
    <col min="2049" max="2049" width="19.28515625" style="259" customWidth="1"/>
    <col min="2050" max="2050" width="15.28515625" style="259" customWidth="1"/>
    <col min="2051" max="2052" width="11.28515625" style="259" customWidth="1"/>
    <col min="2053" max="2053" width="12.7109375" style="259" customWidth="1"/>
    <col min="2054" max="2054" width="8.7109375" style="259" customWidth="1"/>
    <col min="2055" max="2055" width="9.5703125" style="259" customWidth="1"/>
    <col min="2056" max="2302" width="9.140625" style="259"/>
    <col min="2303" max="2303" width="28.42578125" style="259" customWidth="1"/>
    <col min="2304" max="2304" width="9.140625" style="259" customWidth="1"/>
    <col min="2305" max="2305" width="19.28515625" style="259" customWidth="1"/>
    <col min="2306" max="2306" width="15.28515625" style="259" customWidth="1"/>
    <col min="2307" max="2308" width="11.28515625" style="259" customWidth="1"/>
    <col min="2309" max="2309" width="12.7109375" style="259" customWidth="1"/>
    <col min="2310" max="2310" width="8.7109375" style="259" customWidth="1"/>
    <col min="2311" max="2311" width="9.5703125" style="259" customWidth="1"/>
    <col min="2312" max="2558" width="9.140625" style="259"/>
    <col min="2559" max="2559" width="28.42578125" style="259" customWidth="1"/>
    <col min="2560" max="2560" width="9.140625" style="259" customWidth="1"/>
    <col min="2561" max="2561" width="19.28515625" style="259" customWidth="1"/>
    <col min="2562" max="2562" width="15.28515625" style="259" customWidth="1"/>
    <col min="2563" max="2564" width="11.28515625" style="259" customWidth="1"/>
    <col min="2565" max="2565" width="12.7109375" style="259" customWidth="1"/>
    <col min="2566" max="2566" width="8.7109375" style="259" customWidth="1"/>
    <col min="2567" max="2567" width="9.5703125" style="259" customWidth="1"/>
    <col min="2568" max="2814" width="9.140625" style="259"/>
    <col min="2815" max="2815" width="28.42578125" style="259" customWidth="1"/>
    <col min="2816" max="2816" width="9.140625" style="259" customWidth="1"/>
    <col min="2817" max="2817" width="19.28515625" style="259" customWidth="1"/>
    <col min="2818" max="2818" width="15.28515625" style="259" customWidth="1"/>
    <col min="2819" max="2820" width="11.28515625" style="259" customWidth="1"/>
    <col min="2821" max="2821" width="12.7109375" style="259" customWidth="1"/>
    <col min="2822" max="2822" width="8.7109375" style="259" customWidth="1"/>
    <col min="2823" max="2823" width="9.5703125" style="259" customWidth="1"/>
    <col min="2824" max="3070" width="9.140625" style="259"/>
    <col min="3071" max="3071" width="28.42578125" style="259" customWidth="1"/>
    <col min="3072" max="3072" width="9.140625" style="259" customWidth="1"/>
    <col min="3073" max="3073" width="19.28515625" style="259" customWidth="1"/>
    <col min="3074" max="3074" width="15.28515625" style="259" customWidth="1"/>
    <col min="3075" max="3076" width="11.28515625" style="259" customWidth="1"/>
    <col min="3077" max="3077" width="12.7109375" style="259" customWidth="1"/>
    <col min="3078" max="3078" width="8.7109375" style="259" customWidth="1"/>
    <col min="3079" max="3079" width="9.5703125" style="259" customWidth="1"/>
    <col min="3080" max="3326" width="9.140625" style="259"/>
    <col min="3327" max="3327" width="28.42578125" style="259" customWidth="1"/>
    <col min="3328" max="3328" width="9.140625" style="259" customWidth="1"/>
    <col min="3329" max="3329" width="19.28515625" style="259" customWidth="1"/>
    <col min="3330" max="3330" width="15.28515625" style="259" customWidth="1"/>
    <col min="3331" max="3332" width="11.28515625" style="259" customWidth="1"/>
    <col min="3333" max="3333" width="12.7109375" style="259" customWidth="1"/>
    <col min="3334" max="3334" width="8.7109375" style="259" customWidth="1"/>
    <col min="3335" max="3335" width="9.5703125" style="259" customWidth="1"/>
    <col min="3336" max="3582" width="9.140625" style="259"/>
    <col min="3583" max="3583" width="28.42578125" style="259" customWidth="1"/>
    <col min="3584" max="3584" width="9.140625" style="259" customWidth="1"/>
    <col min="3585" max="3585" width="19.28515625" style="259" customWidth="1"/>
    <col min="3586" max="3586" width="15.28515625" style="259" customWidth="1"/>
    <col min="3587" max="3588" width="11.28515625" style="259" customWidth="1"/>
    <col min="3589" max="3589" width="12.7109375" style="259" customWidth="1"/>
    <col min="3590" max="3590" width="8.7109375" style="259" customWidth="1"/>
    <col min="3591" max="3591" width="9.5703125" style="259" customWidth="1"/>
    <col min="3592" max="3838" width="9.140625" style="259"/>
    <col min="3839" max="3839" width="28.42578125" style="259" customWidth="1"/>
    <col min="3840" max="3840" width="9.140625" style="259" customWidth="1"/>
    <col min="3841" max="3841" width="19.28515625" style="259" customWidth="1"/>
    <col min="3842" max="3842" width="15.28515625" style="259" customWidth="1"/>
    <col min="3843" max="3844" width="11.28515625" style="259" customWidth="1"/>
    <col min="3845" max="3845" width="12.7109375" style="259" customWidth="1"/>
    <col min="3846" max="3846" width="8.7109375" style="259" customWidth="1"/>
    <col min="3847" max="3847" width="9.5703125" style="259" customWidth="1"/>
    <col min="3848" max="4094" width="9.140625" style="259"/>
    <col min="4095" max="4095" width="28.42578125" style="259" customWidth="1"/>
    <col min="4096" max="4096" width="9.140625" style="259" customWidth="1"/>
    <col min="4097" max="4097" width="19.28515625" style="259" customWidth="1"/>
    <col min="4098" max="4098" width="15.28515625" style="259" customWidth="1"/>
    <col min="4099" max="4100" width="11.28515625" style="259" customWidth="1"/>
    <col min="4101" max="4101" width="12.7109375" style="259" customWidth="1"/>
    <col min="4102" max="4102" width="8.7109375" style="259" customWidth="1"/>
    <col min="4103" max="4103" width="9.5703125" style="259" customWidth="1"/>
    <col min="4104" max="4350" width="9.140625" style="259"/>
    <col min="4351" max="4351" width="28.42578125" style="259" customWidth="1"/>
    <col min="4352" max="4352" width="9.140625" style="259" customWidth="1"/>
    <col min="4353" max="4353" width="19.28515625" style="259" customWidth="1"/>
    <col min="4354" max="4354" width="15.28515625" style="259" customWidth="1"/>
    <col min="4355" max="4356" width="11.28515625" style="259" customWidth="1"/>
    <col min="4357" max="4357" width="12.7109375" style="259" customWidth="1"/>
    <col min="4358" max="4358" width="8.7109375" style="259" customWidth="1"/>
    <col min="4359" max="4359" width="9.5703125" style="259" customWidth="1"/>
    <col min="4360" max="4606" width="9.140625" style="259"/>
    <col min="4607" max="4607" width="28.42578125" style="259" customWidth="1"/>
    <col min="4608" max="4608" width="9.140625" style="259" customWidth="1"/>
    <col min="4609" max="4609" width="19.28515625" style="259" customWidth="1"/>
    <col min="4610" max="4610" width="15.28515625" style="259" customWidth="1"/>
    <col min="4611" max="4612" width="11.28515625" style="259" customWidth="1"/>
    <col min="4613" max="4613" width="12.7109375" style="259" customWidth="1"/>
    <col min="4614" max="4614" width="8.7109375" style="259" customWidth="1"/>
    <col min="4615" max="4615" width="9.5703125" style="259" customWidth="1"/>
    <col min="4616" max="4862" width="9.140625" style="259"/>
    <col min="4863" max="4863" width="28.42578125" style="259" customWidth="1"/>
    <col min="4864" max="4864" width="9.140625" style="259" customWidth="1"/>
    <col min="4865" max="4865" width="19.28515625" style="259" customWidth="1"/>
    <col min="4866" max="4866" width="15.28515625" style="259" customWidth="1"/>
    <col min="4867" max="4868" width="11.28515625" style="259" customWidth="1"/>
    <col min="4869" max="4869" width="12.7109375" style="259" customWidth="1"/>
    <col min="4870" max="4870" width="8.7109375" style="259" customWidth="1"/>
    <col min="4871" max="4871" width="9.5703125" style="259" customWidth="1"/>
    <col min="4872" max="5118" width="9.140625" style="259"/>
    <col min="5119" max="5119" width="28.42578125" style="259" customWidth="1"/>
    <col min="5120" max="5120" width="9.140625" style="259" customWidth="1"/>
    <col min="5121" max="5121" width="19.28515625" style="259" customWidth="1"/>
    <col min="5122" max="5122" width="15.28515625" style="259" customWidth="1"/>
    <col min="5123" max="5124" width="11.28515625" style="259" customWidth="1"/>
    <col min="5125" max="5125" width="12.7109375" style="259" customWidth="1"/>
    <col min="5126" max="5126" width="8.7109375" style="259" customWidth="1"/>
    <col min="5127" max="5127" width="9.5703125" style="259" customWidth="1"/>
    <col min="5128" max="5374" width="9.140625" style="259"/>
    <col min="5375" max="5375" width="28.42578125" style="259" customWidth="1"/>
    <col min="5376" max="5376" width="9.140625" style="259" customWidth="1"/>
    <col min="5377" max="5377" width="19.28515625" style="259" customWidth="1"/>
    <col min="5378" max="5378" width="15.28515625" style="259" customWidth="1"/>
    <col min="5379" max="5380" width="11.28515625" style="259" customWidth="1"/>
    <col min="5381" max="5381" width="12.7109375" style="259" customWidth="1"/>
    <col min="5382" max="5382" width="8.7109375" style="259" customWidth="1"/>
    <col min="5383" max="5383" width="9.5703125" style="259" customWidth="1"/>
    <col min="5384" max="5630" width="9.140625" style="259"/>
    <col min="5631" max="5631" width="28.42578125" style="259" customWidth="1"/>
    <col min="5632" max="5632" width="9.140625" style="259" customWidth="1"/>
    <col min="5633" max="5633" width="19.28515625" style="259" customWidth="1"/>
    <col min="5634" max="5634" width="15.28515625" style="259" customWidth="1"/>
    <col min="5635" max="5636" width="11.28515625" style="259" customWidth="1"/>
    <col min="5637" max="5637" width="12.7109375" style="259" customWidth="1"/>
    <col min="5638" max="5638" width="8.7109375" style="259" customWidth="1"/>
    <col min="5639" max="5639" width="9.5703125" style="259" customWidth="1"/>
    <col min="5640" max="5886" width="9.140625" style="259"/>
    <col min="5887" max="5887" width="28.42578125" style="259" customWidth="1"/>
    <col min="5888" max="5888" width="9.140625" style="259" customWidth="1"/>
    <col min="5889" max="5889" width="19.28515625" style="259" customWidth="1"/>
    <col min="5890" max="5890" width="15.28515625" style="259" customWidth="1"/>
    <col min="5891" max="5892" width="11.28515625" style="259" customWidth="1"/>
    <col min="5893" max="5893" width="12.7109375" style="259" customWidth="1"/>
    <col min="5894" max="5894" width="8.7109375" style="259" customWidth="1"/>
    <col min="5895" max="5895" width="9.5703125" style="259" customWidth="1"/>
    <col min="5896" max="6142" width="9.140625" style="259"/>
    <col min="6143" max="6143" width="28.42578125" style="259" customWidth="1"/>
    <col min="6144" max="6144" width="9.140625" style="259" customWidth="1"/>
    <col min="6145" max="6145" width="19.28515625" style="259" customWidth="1"/>
    <col min="6146" max="6146" width="15.28515625" style="259" customWidth="1"/>
    <col min="6147" max="6148" width="11.28515625" style="259" customWidth="1"/>
    <col min="6149" max="6149" width="12.7109375" style="259" customWidth="1"/>
    <col min="6150" max="6150" width="8.7109375" style="259" customWidth="1"/>
    <col min="6151" max="6151" width="9.5703125" style="259" customWidth="1"/>
    <col min="6152" max="6398" width="9.140625" style="259"/>
    <col min="6399" max="6399" width="28.42578125" style="259" customWidth="1"/>
    <col min="6400" max="6400" width="9.140625" style="259" customWidth="1"/>
    <col min="6401" max="6401" width="19.28515625" style="259" customWidth="1"/>
    <col min="6402" max="6402" width="15.28515625" style="259" customWidth="1"/>
    <col min="6403" max="6404" width="11.28515625" style="259" customWidth="1"/>
    <col min="6405" max="6405" width="12.7109375" style="259" customWidth="1"/>
    <col min="6406" max="6406" width="8.7109375" style="259" customWidth="1"/>
    <col min="6407" max="6407" width="9.5703125" style="259" customWidth="1"/>
    <col min="6408" max="6654" width="9.140625" style="259"/>
    <col min="6655" max="6655" width="28.42578125" style="259" customWidth="1"/>
    <col min="6656" max="6656" width="9.140625" style="259" customWidth="1"/>
    <col min="6657" max="6657" width="19.28515625" style="259" customWidth="1"/>
    <col min="6658" max="6658" width="15.28515625" style="259" customWidth="1"/>
    <col min="6659" max="6660" width="11.28515625" style="259" customWidth="1"/>
    <col min="6661" max="6661" width="12.7109375" style="259" customWidth="1"/>
    <col min="6662" max="6662" width="8.7109375" style="259" customWidth="1"/>
    <col min="6663" max="6663" width="9.5703125" style="259" customWidth="1"/>
    <col min="6664" max="6910" width="9.140625" style="259"/>
    <col min="6911" max="6911" width="28.42578125" style="259" customWidth="1"/>
    <col min="6912" max="6912" width="9.140625" style="259" customWidth="1"/>
    <col min="6913" max="6913" width="19.28515625" style="259" customWidth="1"/>
    <col min="6914" max="6914" width="15.28515625" style="259" customWidth="1"/>
    <col min="6915" max="6916" width="11.28515625" style="259" customWidth="1"/>
    <col min="6917" max="6917" width="12.7109375" style="259" customWidth="1"/>
    <col min="6918" max="6918" width="8.7109375" style="259" customWidth="1"/>
    <col min="6919" max="6919" width="9.5703125" style="259" customWidth="1"/>
    <col min="6920" max="7166" width="9.140625" style="259"/>
    <col min="7167" max="7167" width="28.42578125" style="259" customWidth="1"/>
    <col min="7168" max="7168" width="9.140625" style="259" customWidth="1"/>
    <col min="7169" max="7169" width="19.28515625" style="259" customWidth="1"/>
    <col min="7170" max="7170" width="15.28515625" style="259" customWidth="1"/>
    <col min="7171" max="7172" width="11.28515625" style="259" customWidth="1"/>
    <col min="7173" max="7173" width="12.7109375" style="259" customWidth="1"/>
    <col min="7174" max="7174" width="8.7109375" style="259" customWidth="1"/>
    <col min="7175" max="7175" width="9.5703125" style="259" customWidth="1"/>
    <col min="7176" max="7422" width="9.140625" style="259"/>
    <col min="7423" max="7423" width="28.42578125" style="259" customWidth="1"/>
    <col min="7424" max="7424" width="9.140625" style="259" customWidth="1"/>
    <col min="7425" max="7425" width="19.28515625" style="259" customWidth="1"/>
    <col min="7426" max="7426" width="15.28515625" style="259" customWidth="1"/>
    <col min="7427" max="7428" width="11.28515625" style="259" customWidth="1"/>
    <col min="7429" max="7429" width="12.7109375" style="259" customWidth="1"/>
    <col min="7430" max="7430" width="8.7109375" style="259" customWidth="1"/>
    <col min="7431" max="7431" width="9.5703125" style="259" customWidth="1"/>
    <col min="7432" max="7678" width="9.140625" style="259"/>
    <col min="7679" max="7679" width="28.42578125" style="259" customWidth="1"/>
    <col min="7680" max="7680" width="9.140625" style="259" customWidth="1"/>
    <col min="7681" max="7681" width="19.28515625" style="259" customWidth="1"/>
    <col min="7682" max="7682" width="15.28515625" style="259" customWidth="1"/>
    <col min="7683" max="7684" width="11.28515625" style="259" customWidth="1"/>
    <col min="7685" max="7685" width="12.7109375" style="259" customWidth="1"/>
    <col min="7686" max="7686" width="8.7109375" style="259" customWidth="1"/>
    <col min="7687" max="7687" width="9.5703125" style="259" customWidth="1"/>
    <col min="7688" max="7934" width="9.140625" style="259"/>
    <col min="7935" max="7935" width="28.42578125" style="259" customWidth="1"/>
    <col min="7936" max="7936" width="9.140625" style="259" customWidth="1"/>
    <col min="7937" max="7937" width="19.28515625" style="259" customWidth="1"/>
    <col min="7938" max="7938" width="15.28515625" style="259" customWidth="1"/>
    <col min="7939" max="7940" width="11.28515625" style="259" customWidth="1"/>
    <col min="7941" max="7941" width="12.7109375" style="259" customWidth="1"/>
    <col min="7942" max="7942" width="8.7109375" style="259" customWidth="1"/>
    <col min="7943" max="7943" width="9.5703125" style="259" customWidth="1"/>
    <col min="7944" max="8190" width="9.140625" style="259"/>
    <col min="8191" max="8191" width="28.42578125" style="259" customWidth="1"/>
    <col min="8192" max="8192" width="9.140625" style="259" customWidth="1"/>
    <col min="8193" max="8193" width="19.28515625" style="259" customWidth="1"/>
    <col min="8194" max="8194" width="15.28515625" style="259" customWidth="1"/>
    <col min="8195" max="8196" width="11.28515625" style="259" customWidth="1"/>
    <col min="8197" max="8197" width="12.7109375" style="259" customWidth="1"/>
    <col min="8198" max="8198" width="8.7109375" style="259" customWidth="1"/>
    <col min="8199" max="8199" width="9.5703125" style="259" customWidth="1"/>
    <col min="8200" max="8446" width="9.140625" style="259"/>
    <col min="8447" max="8447" width="28.42578125" style="259" customWidth="1"/>
    <col min="8448" max="8448" width="9.140625" style="259" customWidth="1"/>
    <col min="8449" max="8449" width="19.28515625" style="259" customWidth="1"/>
    <col min="8450" max="8450" width="15.28515625" style="259" customWidth="1"/>
    <col min="8451" max="8452" width="11.28515625" style="259" customWidth="1"/>
    <col min="8453" max="8453" width="12.7109375" style="259" customWidth="1"/>
    <col min="8454" max="8454" width="8.7109375" style="259" customWidth="1"/>
    <col min="8455" max="8455" width="9.5703125" style="259" customWidth="1"/>
    <col min="8456" max="8702" width="9.140625" style="259"/>
    <col min="8703" max="8703" width="28.42578125" style="259" customWidth="1"/>
    <col min="8704" max="8704" width="9.140625" style="259" customWidth="1"/>
    <col min="8705" max="8705" width="19.28515625" style="259" customWidth="1"/>
    <col min="8706" max="8706" width="15.28515625" style="259" customWidth="1"/>
    <col min="8707" max="8708" width="11.28515625" style="259" customWidth="1"/>
    <col min="8709" max="8709" width="12.7109375" style="259" customWidth="1"/>
    <col min="8710" max="8710" width="8.7109375" style="259" customWidth="1"/>
    <col min="8711" max="8711" width="9.5703125" style="259" customWidth="1"/>
    <col min="8712" max="8958" width="9.140625" style="259"/>
    <col min="8959" max="8959" width="28.42578125" style="259" customWidth="1"/>
    <col min="8960" max="8960" width="9.140625" style="259" customWidth="1"/>
    <col min="8961" max="8961" width="19.28515625" style="259" customWidth="1"/>
    <col min="8962" max="8962" width="15.28515625" style="259" customWidth="1"/>
    <col min="8963" max="8964" width="11.28515625" style="259" customWidth="1"/>
    <col min="8965" max="8965" width="12.7109375" style="259" customWidth="1"/>
    <col min="8966" max="8966" width="8.7109375" style="259" customWidth="1"/>
    <col min="8967" max="8967" width="9.5703125" style="259" customWidth="1"/>
    <col min="8968" max="9214" width="9.140625" style="259"/>
    <col min="9215" max="9215" width="28.42578125" style="259" customWidth="1"/>
    <col min="9216" max="9216" width="9.140625" style="259" customWidth="1"/>
    <col min="9217" max="9217" width="19.28515625" style="259" customWidth="1"/>
    <col min="9218" max="9218" width="15.28515625" style="259" customWidth="1"/>
    <col min="9219" max="9220" width="11.28515625" style="259" customWidth="1"/>
    <col min="9221" max="9221" width="12.7109375" style="259" customWidth="1"/>
    <col min="9222" max="9222" width="8.7109375" style="259" customWidth="1"/>
    <col min="9223" max="9223" width="9.5703125" style="259" customWidth="1"/>
    <col min="9224" max="9470" width="9.140625" style="259"/>
    <col min="9471" max="9471" width="28.42578125" style="259" customWidth="1"/>
    <col min="9472" max="9472" width="9.140625" style="259" customWidth="1"/>
    <col min="9473" max="9473" width="19.28515625" style="259" customWidth="1"/>
    <col min="9474" max="9474" width="15.28515625" style="259" customWidth="1"/>
    <col min="9475" max="9476" width="11.28515625" style="259" customWidth="1"/>
    <col min="9477" max="9477" width="12.7109375" style="259" customWidth="1"/>
    <col min="9478" max="9478" width="8.7109375" style="259" customWidth="1"/>
    <col min="9479" max="9479" width="9.5703125" style="259" customWidth="1"/>
    <col min="9480" max="9726" width="9.140625" style="259"/>
    <col min="9727" max="9727" width="28.42578125" style="259" customWidth="1"/>
    <col min="9728" max="9728" width="9.140625" style="259" customWidth="1"/>
    <col min="9729" max="9729" width="19.28515625" style="259" customWidth="1"/>
    <col min="9730" max="9730" width="15.28515625" style="259" customWidth="1"/>
    <col min="9731" max="9732" width="11.28515625" style="259" customWidth="1"/>
    <col min="9733" max="9733" width="12.7109375" style="259" customWidth="1"/>
    <col min="9734" max="9734" width="8.7109375" style="259" customWidth="1"/>
    <col min="9735" max="9735" width="9.5703125" style="259" customWidth="1"/>
    <col min="9736" max="9982" width="9.140625" style="259"/>
    <col min="9983" max="9983" width="28.42578125" style="259" customWidth="1"/>
    <col min="9984" max="9984" width="9.140625" style="259" customWidth="1"/>
    <col min="9985" max="9985" width="19.28515625" style="259" customWidth="1"/>
    <col min="9986" max="9986" width="15.28515625" style="259" customWidth="1"/>
    <col min="9987" max="9988" width="11.28515625" style="259" customWidth="1"/>
    <col min="9989" max="9989" width="12.7109375" style="259" customWidth="1"/>
    <col min="9990" max="9990" width="8.7109375" style="259" customWidth="1"/>
    <col min="9991" max="9991" width="9.5703125" style="259" customWidth="1"/>
    <col min="9992" max="10238" width="9.140625" style="259"/>
    <col min="10239" max="10239" width="28.42578125" style="259" customWidth="1"/>
    <col min="10240" max="10240" width="9.140625" style="259" customWidth="1"/>
    <col min="10241" max="10241" width="19.28515625" style="259" customWidth="1"/>
    <col min="10242" max="10242" width="15.28515625" style="259" customWidth="1"/>
    <col min="10243" max="10244" width="11.28515625" style="259" customWidth="1"/>
    <col min="10245" max="10245" width="12.7109375" style="259" customWidth="1"/>
    <col min="10246" max="10246" width="8.7109375" style="259" customWidth="1"/>
    <col min="10247" max="10247" width="9.5703125" style="259" customWidth="1"/>
    <col min="10248" max="10494" width="9.140625" style="259"/>
    <col min="10495" max="10495" width="28.42578125" style="259" customWidth="1"/>
    <col min="10496" max="10496" width="9.140625" style="259" customWidth="1"/>
    <col min="10497" max="10497" width="19.28515625" style="259" customWidth="1"/>
    <col min="10498" max="10498" width="15.28515625" style="259" customWidth="1"/>
    <col min="10499" max="10500" width="11.28515625" style="259" customWidth="1"/>
    <col min="10501" max="10501" width="12.7109375" style="259" customWidth="1"/>
    <col min="10502" max="10502" width="8.7109375" style="259" customWidth="1"/>
    <col min="10503" max="10503" width="9.5703125" style="259" customWidth="1"/>
    <col min="10504" max="10750" width="9.140625" style="259"/>
    <col min="10751" max="10751" width="28.42578125" style="259" customWidth="1"/>
    <col min="10752" max="10752" width="9.140625" style="259" customWidth="1"/>
    <col min="10753" max="10753" width="19.28515625" style="259" customWidth="1"/>
    <col min="10754" max="10754" width="15.28515625" style="259" customWidth="1"/>
    <col min="10755" max="10756" width="11.28515625" style="259" customWidth="1"/>
    <col min="10757" max="10757" width="12.7109375" style="259" customWidth="1"/>
    <col min="10758" max="10758" width="8.7109375" style="259" customWidth="1"/>
    <col min="10759" max="10759" width="9.5703125" style="259" customWidth="1"/>
    <col min="10760" max="11006" width="9.140625" style="259"/>
    <col min="11007" max="11007" width="28.42578125" style="259" customWidth="1"/>
    <col min="11008" max="11008" width="9.140625" style="259" customWidth="1"/>
    <col min="11009" max="11009" width="19.28515625" style="259" customWidth="1"/>
    <col min="11010" max="11010" width="15.28515625" style="259" customWidth="1"/>
    <col min="11011" max="11012" width="11.28515625" style="259" customWidth="1"/>
    <col min="11013" max="11013" width="12.7109375" style="259" customWidth="1"/>
    <col min="11014" max="11014" width="8.7109375" style="259" customWidth="1"/>
    <col min="11015" max="11015" width="9.5703125" style="259" customWidth="1"/>
    <col min="11016" max="11262" width="9.140625" style="259"/>
    <col min="11263" max="11263" width="28.42578125" style="259" customWidth="1"/>
    <col min="11264" max="11264" width="9.140625" style="259" customWidth="1"/>
    <col min="11265" max="11265" width="19.28515625" style="259" customWidth="1"/>
    <col min="11266" max="11266" width="15.28515625" style="259" customWidth="1"/>
    <col min="11267" max="11268" width="11.28515625" style="259" customWidth="1"/>
    <col min="11269" max="11269" width="12.7109375" style="259" customWidth="1"/>
    <col min="11270" max="11270" width="8.7109375" style="259" customWidth="1"/>
    <col min="11271" max="11271" width="9.5703125" style="259" customWidth="1"/>
    <col min="11272" max="11518" width="9.140625" style="259"/>
    <col min="11519" max="11519" width="28.42578125" style="259" customWidth="1"/>
    <col min="11520" max="11520" width="9.140625" style="259" customWidth="1"/>
    <col min="11521" max="11521" width="19.28515625" style="259" customWidth="1"/>
    <col min="11522" max="11522" width="15.28515625" style="259" customWidth="1"/>
    <col min="11523" max="11524" width="11.28515625" style="259" customWidth="1"/>
    <col min="11525" max="11525" width="12.7109375" style="259" customWidth="1"/>
    <col min="11526" max="11526" width="8.7109375" style="259" customWidth="1"/>
    <col min="11527" max="11527" width="9.5703125" style="259" customWidth="1"/>
    <col min="11528" max="11774" width="9.140625" style="259"/>
    <col min="11775" max="11775" width="28.42578125" style="259" customWidth="1"/>
    <col min="11776" max="11776" width="9.140625" style="259" customWidth="1"/>
    <col min="11777" max="11777" width="19.28515625" style="259" customWidth="1"/>
    <col min="11778" max="11778" width="15.28515625" style="259" customWidth="1"/>
    <col min="11779" max="11780" width="11.28515625" style="259" customWidth="1"/>
    <col min="11781" max="11781" width="12.7109375" style="259" customWidth="1"/>
    <col min="11782" max="11782" width="8.7109375" style="259" customWidth="1"/>
    <col min="11783" max="11783" width="9.5703125" style="259" customWidth="1"/>
    <col min="11784" max="12030" width="9.140625" style="259"/>
    <col min="12031" max="12031" width="28.42578125" style="259" customWidth="1"/>
    <col min="12032" max="12032" width="9.140625" style="259" customWidth="1"/>
    <col min="12033" max="12033" width="19.28515625" style="259" customWidth="1"/>
    <col min="12034" max="12034" width="15.28515625" style="259" customWidth="1"/>
    <col min="12035" max="12036" width="11.28515625" style="259" customWidth="1"/>
    <col min="12037" max="12037" width="12.7109375" style="259" customWidth="1"/>
    <col min="12038" max="12038" width="8.7109375" style="259" customWidth="1"/>
    <col min="12039" max="12039" width="9.5703125" style="259" customWidth="1"/>
    <col min="12040" max="12286" width="9.140625" style="259"/>
    <col min="12287" max="12287" width="28.42578125" style="259" customWidth="1"/>
    <col min="12288" max="12288" width="9.140625" style="259" customWidth="1"/>
    <col min="12289" max="12289" width="19.28515625" style="259" customWidth="1"/>
    <col min="12290" max="12290" width="15.28515625" style="259" customWidth="1"/>
    <col min="12291" max="12292" width="11.28515625" style="259" customWidth="1"/>
    <col min="12293" max="12293" width="12.7109375" style="259" customWidth="1"/>
    <col min="12294" max="12294" width="8.7109375" style="259" customWidth="1"/>
    <col min="12295" max="12295" width="9.5703125" style="259" customWidth="1"/>
    <col min="12296" max="12542" width="9.140625" style="259"/>
    <col min="12543" max="12543" width="28.42578125" style="259" customWidth="1"/>
    <col min="12544" max="12544" width="9.140625" style="259" customWidth="1"/>
    <col min="12545" max="12545" width="19.28515625" style="259" customWidth="1"/>
    <col min="12546" max="12546" width="15.28515625" style="259" customWidth="1"/>
    <col min="12547" max="12548" width="11.28515625" style="259" customWidth="1"/>
    <col min="12549" max="12549" width="12.7109375" style="259" customWidth="1"/>
    <col min="12550" max="12550" width="8.7109375" style="259" customWidth="1"/>
    <col min="12551" max="12551" width="9.5703125" style="259" customWidth="1"/>
    <col min="12552" max="12798" width="9.140625" style="259"/>
    <col min="12799" max="12799" width="28.42578125" style="259" customWidth="1"/>
    <col min="12800" max="12800" width="9.140625" style="259" customWidth="1"/>
    <col min="12801" max="12801" width="19.28515625" style="259" customWidth="1"/>
    <col min="12802" max="12802" width="15.28515625" style="259" customWidth="1"/>
    <col min="12803" max="12804" width="11.28515625" style="259" customWidth="1"/>
    <col min="12805" max="12805" width="12.7109375" style="259" customWidth="1"/>
    <col min="12806" max="12806" width="8.7109375" style="259" customWidth="1"/>
    <col min="12807" max="12807" width="9.5703125" style="259" customWidth="1"/>
    <col min="12808" max="13054" width="9.140625" style="259"/>
    <col min="13055" max="13055" width="28.42578125" style="259" customWidth="1"/>
    <col min="13056" max="13056" width="9.140625" style="259" customWidth="1"/>
    <col min="13057" max="13057" width="19.28515625" style="259" customWidth="1"/>
    <col min="13058" max="13058" width="15.28515625" style="259" customWidth="1"/>
    <col min="13059" max="13060" width="11.28515625" style="259" customWidth="1"/>
    <col min="13061" max="13061" width="12.7109375" style="259" customWidth="1"/>
    <col min="13062" max="13062" width="8.7109375" style="259" customWidth="1"/>
    <col min="13063" max="13063" width="9.5703125" style="259" customWidth="1"/>
    <col min="13064" max="13310" width="9.140625" style="259"/>
    <col min="13311" max="13311" width="28.42578125" style="259" customWidth="1"/>
    <col min="13312" max="13312" width="9.140625" style="259" customWidth="1"/>
    <col min="13313" max="13313" width="19.28515625" style="259" customWidth="1"/>
    <col min="13314" max="13314" width="15.28515625" style="259" customWidth="1"/>
    <col min="13315" max="13316" width="11.28515625" style="259" customWidth="1"/>
    <col min="13317" max="13317" width="12.7109375" style="259" customWidth="1"/>
    <col min="13318" max="13318" width="8.7109375" style="259" customWidth="1"/>
    <col min="13319" max="13319" width="9.5703125" style="259" customWidth="1"/>
    <col min="13320" max="13566" width="9.140625" style="259"/>
    <col min="13567" max="13567" width="28.42578125" style="259" customWidth="1"/>
    <col min="13568" max="13568" width="9.140625" style="259" customWidth="1"/>
    <col min="13569" max="13569" width="19.28515625" style="259" customWidth="1"/>
    <col min="13570" max="13570" width="15.28515625" style="259" customWidth="1"/>
    <col min="13571" max="13572" width="11.28515625" style="259" customWidth="1"/>
    <col min="13573" max="13573" width="12.7109375" style="259" customWidth="1"/>
    <col min="13574" max="13574" width="8.7109375" style="259" customWidth="1"/>
    <col min="13575" max="13575" width="9.5703125" style="259" customWidth="1"/>
    <col min="13576" max="13822" width="9.140625" style="259"/>
    <col min="13823" max="13823" width="28.42578125" style="259" customWidth="1"/>
    <col min="13824" max="13824" width="9.140625" style="259" customWidth="1"/>
    <col min="13825" max="13825" width="19.28515625" style="259" customWidth="1"/>
    <col min="13826" max="13826" width="15.28515625" style="259" customWidth="1"/>
    <col min="13827" max="13828" width="11.28515625" style="259" customWidth="1"/>
    <col min="13829" max="13829" width="12.7109375" style="259" customWidth="1"/>
    <col min="13830" max="13830" width="8.7109375" style="259" customWidth="1"/>
    <col min="13831" max="13831" width="9.5703125" style="259" customWidth="1"/>
    <col min="13832" max="14078" width="9.140625" style="259"/>
    <col min="14079" max="14079" width="28.42578125" style="259" customWidth="1"/>
    <col min="14080" max="14080" width="9.140625" style="259" customWidth="1"/>
    <col min="14081" max="14081" width="19.28515625" style="259" customWidth="1"/>
    <col min="14082" max="14082" width="15.28515625" style="259" customWidth="1"/>
    <col min="14083" max="14084" width="11.28515625" style="259" customWidth="1"/>
    <col min="14085" max="14085" width="12.7109375" style="259" customWidth="1"/>
    <col min="14086" max="14086" width="8.7109375" style="259" customWidth="1"/>
    <col min="14087" max="14087" width="9.5703125" style="259" customWidth="1"/>
    <col min="14088" max="14334" width="9.140625" style="259"/>
    <col min="14335" max="14335" width="28.42578125" style="259" customWidth="1"/>
    <col min="14336" max="14336" width="9.140625" style="259" customWidth="1"/>
    <col min="14337" max="14337" width="19.28515625" style="259" customWidth="1"/>
    <col min="14338" max="14338" width="15.28515625" style="259" customWidth="1"/>
    <col min="14339" max="14340" width="11.28515625" style="259" customWidth="1"/>
    <col min="14341" max="14341" width="12.7109375" style="259" customWidth="1"/>
    <col min="14342" max="14342" width="8.7109375" style="259" customWidth="1"/>
    <col min="14343" max="14343" width="9.5703125" style="259" customWidth="1"/>
    <col min="14344" max="14590" width="9.140625" style="259"/>
    <col min="14591" max="14591" width="28.42578125" style="259" customWidth="1"/>
    <col min="14592" max="14592" width="9.140625" style="259" customWidth="1"/>
    <col min="14593" max="14593" width="19.28515625" style="259" customWidth="1"/>
    <col min="14594" max="14594" width="15.28515625" style="259" customWidth="1"/>
    <col min="14595" max="14596" width="11.28515625" style="259" customWidth="1"/>
    <col min="14597" max="14597" width="12.7109375" style="259" customWidth="1"/>
    <col min="14598" max="14598" width="8.7109375" style="259" customWidth="1"/>
    <col min="14599" max="14599" width="9.5703125" style="259" customWidth="1"/>
    <col min="14600" max="14846" width="9.140625" style="259"/>
    <col min="14847" max="14847" width="28.42578125" style="259" customWidth="1"/>
    <col min="14848" max="14848" width="9.140625" style="259" customWidth="1"/>
    <col min="14849" max="14849" width="19.28515625" style="259" customWidth="1"/>
    <col min="14850" max="14850" width="15.28515625" style="259" customWidth="1"/>
    <col min="14851" max="14852" width="11.28515625" style="259" customWidth="1"/>
    <col min="14853" max="14853" width="12.7109375" style="259" customWidth="1"/>
    <col min="14854" max="14854" width="8.7109375" style="259" customWidth="1"/>
    <col min="14855" max="14855" width="9.5703125" style="259" customWidth="1"/>
    <col min="14856" max="15102" width="9.140625" style="259"/>
    <col min="15103" max="15103" width="28.42578125" style="259" customWidth="1"/>
    <col min="15104" max="15104" width="9.140625" style="259" customWidth="1"/>
    <col min="15105" max="15105" width="19.28515625" style="259" customWidth="1"/>
    <col min="15106" max="15106" width="15.28515625" style="259" customWidth="1"/>
    <col min="15107" max="15108" width="11.28515625" style="259" customWidth="1"/>
    <col min="15109" max="15109" width="12.7109375" style="259" customWidth="1"/>
    <col min="15110" max="15110" width="8.7109375" style="259" customWidth="1"/>
    <col min="15111" max="15111" width="9.5703125" style="259" customWidth="1"/>
    <col min="15112" max="15358" width="9.140625" style="259"/>
    <col min="15359" max="15359" width="28.42578125" style="259" customWidth="1"/>
    <col min="15360" max="15360" width="9.140625" style="259" customWidth="1"/>
    <col min="15361" max="15361" width="19.28515625" style="259" customWidth="1"/>
    <col min="15362" max="15362" width="15.28515625" style="259" customWidth="1"/>
    <col min="15363" max="15364" width="11.28515625" style="259" customWidth="1"/>
    <col min="15365" max="15365" width="12.7109375" style="259" customWidth="1"/>
    <col min="15366" max="15366" width="8.7109375" style="259" customWidth="1"/>
    <col min="15367" max="15367" width="9.5703125" style="259" customWidth="1"/>
    <col min="15368" max="15614" width="9.140625" style="259"/>
    <col min="15615" max="15615" width="28.42578125" style="259" customWidth="1"/>
    <col min="15616" max="15616" width="9.140625" style="259" customWidth="1"/>
    <col min="15617" max="15617" width="19.28515625" style="259" customWidth="1"/>
    <col min="15618" max="15618" width="15.28515625" style="259" customWidth="1"/>
    <col min="15619" max="15620" width="11.28515625" style="259" customWidth="1"/>
    <col min="15621" max="15621" width="12.7109375" style="259" customWidth="1"/>
    <col min="15622" max="15622" width="8.7109375" style="259" customWidth="1"/>
    <col min="15623" max="15623" width="9.5703125" style="259" customWidth="1"/>
    <col min="15624" max="15870" width="9.140625" style="259"/>
    <col min="15871" max="15871" width="28.42578125" style="259" customWidth="1"/>
    <col min="15872" max="15872" width="9.140625" style="259" customWidth="1"/>
    <col min="15873" max="15873" width="19.28515625" style="259" customWidth="1"/>
    <col min="15874" max="15874" width="15.28515625" style="259" customWidth="1"/>
    <col min="15875" max="15876" width="11.28515625" style="259" customWidth="1"/>
    <col min="15877" max="15877" width="12.7109375" style="259" customWidth="1"/>
    <col min="15878" max="15878" width="8.7109375" style="259" customWidth="1"/>
    <col min="15879" max="15879" width="9.5703125" style="259" customWidth="1"/>
    <col min="15880" max="16126" width="9.140625" style="259"/>
    <col min="16127" max="16127" width="28.42578125" style="259" customWidth="1"/>
    <col min="16128" max="16128" width="9.140625" style="259" customWidth="1"/>
    <col min="16129" max="16129" width="19.28515625" style="259" customWidth="1"/>
    <col min="16130" max="16130" width="15.28515625" style="259" customWidth="1"/>
    <col min="16131" max="16132" width="11.28515625" style="259" customWidth="1"/>
    <col min="16133" max="16133" width="12.7109375" style="259" customWidth="1"/>
    <col min="16134" max="16134" width="8.7109375" style="259" customWidth="1"/>
    <col min="16135" max="16135" width="9.5703125" style="259" customWidth="1"/>
    <col min="16136" max="16384" width="9.140625" style="259"/>
  </cols>
  <sheetData>
    <row r="1" spans="1:11" s="262" customFormat="1">
      <c r="A1" s="262" t="s">
        <v>692</v>
      </c>
    </row>
    <row r="2" spans="1:11" s="283" customFormat="1">
      <c r="A2" s="283" t="s">
        <v>574</v>
      </c>
      <c r="B2" s="433" t="s">
        <v>693</v>
      </c>
    </row>
    <row r="3" spans="1:11" s="283" customFormat="1" ht="13.5" thickBot="1">
      <c r="A3" s="262"/>
    </row>
    <row r="4" spans="1:11" s="283" customFormat="1" ht="51">
      <c r="A4" s="434"/>
      <c r="B4" s="435" t="s">
        <v>1</v>
      </c>
      <c r="C4" s="436" t="s">
        <v>694</v>
      </c>
      <c r="D4" s="436" t="s">
        <v>695</v>
      </c>
      <c r="E4" s="436" t="s">
        <v>619</v>
      </c>
      <c r="F4" s="436" t="s">
        <v>696</v>
      </c>
      <c r="G4" s="436" t="s">
        <v>697</v>
      </c>
      <c r="H4" s="436" t="s">
        <v>698</v>
      </c>
    </row>
    <row r="5" spans="1:11" s="283" customFormat="1">
      <c r="A5" s="437" t="s">
        <v>0</v>
      </c>
      <c r="B5" s="438"/>
      <c r="C5" s="439"/>
      <c r="D5" s="439"/>
      <c r="E5" s="439"/>
      <c r="F5" s="439"/>
      <c r="G5" s="439"/>
      <c r="H5" s="439"/>
    </row>
    <row r="6" spans="1:11">
      <c r="E6" s="256"/>
      <c r="F6" s="256"/>
      <c r="G6" s="256"/>
      <c r="H6" s="256"/>
      <c r="I6" s="264"/>
    </row>
    <row r="7" spans="1:11">
      <c r="A7" s="278" t="s">
        <v>575</v>
      </c>
      <c r="B7" s="266"/>
      <c r="C7" s="260"/>
      <c r="D7" s="260"/>
      <c r="E7" s="260"/>
      <c r="F7" s="260"/>
      <c r="G7" s="260"/>
      <c r="H7" s="260"/>
      <c r="I7" s="283"/>
      <c r="J7" s="264"/>
      <c r="K7" s="264"/>
    </row>
    <row r="8" spans="1:11">
      <c r="A8" s="268" t="s">
        <v>114</v>
      </c>
      <c r="B8" s="325">
        <v>6444</v>
      </c>
      <c r="C8" s="325">
        <v>5354</v>
      </c>
      <c r="D8" s="325">
        <v>1090</v>
      </c>
      <c r="E8" s="327"/>
      <c r="F8" s="327"/>
      <c r="G8" s="325">
        <v>5596</v>
      </c>
      <c r="H8" s="325">
        <v>848</v>
      </c>
      <c r="I8" s="334"/>
      <c r="J8" s="264"/>
      <c r="K8" s="264"/>
    </row>
    <row r="9" spans="1:11">
      <c r="A9" s="268" t="s">
        <v>576</v>
      </c>
      <c r="B9" s="269">
        <f>(B8*1000/807254)</f>
        <v>7.9826176147780004</v>
      </c>
      <c r="C9" s="269">
        <f t="shared" ref="C9:H9" si="0">(C8*1000/807254)</f>
        <v>6.6323610660337389</v>
      </c>
      <c r="D9" s="269">
        <f t="shared" si="0"/>
        <v>1.3502565487442615</v>
      </c>
      <c r="E9" s="269"/>
      <c r="F9" s="269"/>
      <c r="G9" s="269">
        <f t="shared" si="0"/>
        <v>6.9321427952044834</v>
      </c>
      <c r="H9" s="269">
        <f t="shared" si="0"/>
        <v>1.0504748195735172</v>
      </c>
      <c r="I9" s="283"/>
      <c r="J9" s="264"/>
      <c r="K9" s="264"/>
    </row>
    <row r="10" spans="1:11" s="257" customFormat="1">
      <c r="A10" s="268" t="s">
        <v>577</v>
      </c>
      <c r="B10" s="325">
        <v>2606</v>
      </c>
      <c r="C10" s="325">
        <v>2544</v>
      </c>
      <c r="D10" s="260">
        <v>62</v>
      </c>
      <c r="E10" s="325"/>
      <c r="F10" s="260"/>
      <c r="G10" s="325">
        <v>2474</v>
      </c>
      <c r="H10" s="260">
        <v>132</v>
      </c>
      <c r="I10" s="334"/>
      <c r="J10" s="262"/>
      <c r="K10" s="262"/>
    </row>
    <row r="11" spans="1:11">
      <c r="A11" s="268" t="s">
        <v>578</v>
      </c>
      <c r="B11" s="269">
        <f>(B8/B10)</f>
        <v>2.4727551803530314</v>
      </c>
      <c r="C11" s="269">
        <f>(C8/C10)</f>
        <v>2.1045597484276728</v>
      </c>
      <c r="D11" s="269">
        <f>(D8/D10)</f>
        <v>17.580645161290324</v>
      </c>
      <c r="E11" s="269"/>
      <c r="F11" s="269"/>
      <c r="G11" s="269">
        <f t="shared" ref="G11" si="1">(G8/G10)</f>
        <v>2.261924009700889</v>
      </c>
      <c r="H11" s="269">
        <f>(H8/H10)</f>
        <v>6.4242424242424239</v>
      </c>
      <c r="I11" s="283"/>
      <c r="J11" s="264"/>
      <c r="K11" s="264"/>
    </row>
    <row r="12" spans="1:11">
      <c r="A12" s="268" t="s">
        <v>579</v>
      </c>
      <c r="B12" s="325">
        <v>199779</v>
      </c>
      <c r="C12" s="325">
        <v>191147</v>
      </c>
      <c r="D12" s="325">
        <v>8632</v>
      </c>
      <c r="E12" s="325"/>
      <c r="F12" s="325"/>
      <c r="G12" s="325">
        <v>187640</v>
      </c>
      <c r="H12" s="325">
        <v>12139</v>
      </c>
      <c r="I12" s="283"/>
      <c r="J12" s="264"/>
      <c r="K12" s="264"/>
    </row>
    <row r="13" spans="1:11">
      <c r="A13" s="268" t="s">
        <v>580</v>
      </c>
      <c r="B13" s="325">
        <v>1384469</v>
      </c>
      <c r="C13" s="325">
        <v>1082056</v>
      </c>
      <c r="D13" s="325">
        <v>302413</v>
      </c>
      <c r="E13" s="325"/>
      <c r="F13" s="325"/>
      <c r="G13" s="325">
        <v>1204683</v>
      </c>
      <c r="H13" s="325">
        <v>179786</v>
      </c>
      <c r="I13" s="283"/>
      <c r="J13" s="264"/>
      <c r="K13" s="264"/>
    </row>
    <row r="14" spans="1:11">
      <c r="A14" s="268" t="s">
        <v>581</v>
      </c>
      <c r="B14" s="269">
        <f>(B13/B12)</f>
        <v>6.9300026529314893</v>
      </c>
      <c r="C14" s="269">
        <f>(C13/C12)</f>
        <v>5.6608578737830051</v>
      </c>
      <c r="D14" s="269">
        <f>(D13/D12)</f>
        <v>35.033943466172381</v>
      </c>
      <c r="E14" s="269"/>
      <c r="F14" s="269"/>
      <c r="G14" s="269">
        <f>(G13/G12)</f>
        <v>6.4201822639096138</v>
      </c>
      <c r="H14" s="269">
        <f>(H13/H12)</f>
        <v>14.810610429195156</v>
      </c>
      <c r="I14" s="283"/>
      <c r="J14" s="264"/>
      <c r="K14" s="264"/>
    </row>
    <row r="15" spans="1:11">
      <c r="A15" s="268" t="s">
        <v>582</v>
      </c>
      <c r="B15" s="272">
        <f>(B13/B8)</f>
        <v>214.84621353196772</v>
      </c>
      <c r="C15" s="272">
        <f>(C13/C8)</f>
        <v>202.10235338064999</v>
      </c>
      <c r="D15" s="272">
        <f>(D13/D8)</f>
        <v>277.44311926605502</v>
      </c>
      <c r="E15" s="272"/>
      <c r="F15" s="272"/>
      <c r="G15" s="272">
        <f t="shared" ref="G15" si="2">(G13/G8)</f>
        <v>215.27573266619012</v>
      </c>
      <c r="H15" s="272">
        <f>(H13/H8)</f>
        <v>212.01179245283018</v>
      </c>
      <c r="I15" s="283"/>
      <c r="J15" s="264"/>
      <c r="K15" s="264"/>
    </row>
    <row r="16" spans="1:11">
      <c r="A16" s="268" t="s">
        <v>583</v>
      </c>
      <c r="B16" s="269">
        <f>(B15*100/365)</f>
        <v>58.861976310128149</v>
      </c>
      <c r="C16" s="269">
        <f>(C15*100/365)</f>
        <v>55.370507775520544</v>
      </c>
      <c r="D16" s="269">
        <f>(D15*100/365)</f>
        <v>76.011813497549326</v>
      </c>
      <c r="E16" s="269"/>
      <c r="F16" s="269"/>
      <c r="G16" s="269">
        <f t="shared" ref="G16" si="3">(G15*100/365)</f>
        <v>58.979652785257571</v>
      </c>
      <c r="H16" s="269">
        <f>(H15*100/365)</f>
        <v>58.085422589816488</v>
      </c>
      <c r="I16" s="283"/>
      <c r="J16" s="264"/>
      <c r="K16" s="264"/>
    </row>
    <row r="17" spans="1:11">
      <c r="A17" s="268" t="s">
        <v>584</v>
      </c>
      <c r="B17" s="269">
        <f>(B12/B8)</f>
        <v>31.002327746741155</v>
      </c>
      <c r="C17" s="269">
        <f>(C12/C8)</f>
        <v>35.701718341426968</v>
      </c>
      <c r="D17" s="269">
        <f>(D12/D8)</f>
        <v>7.9192660550458713</v>
      </c>
      <c r="E17" s="269"/>
      <c r="F17" s="269"/>
      <c r="G17" s="269">
        <f t="shared" ref="G17" si="4">(G12/G8)</f>
        <v>33.531093638313081</v>
      </c>
      <c r="H17" s="269">
        <f>(H12/H8)</f>
        <v>14.314858490566039</v>
      </c>
      <c r="I17" s="283"/>
      <c r="J17" s="264"/>
      <c r="K17" s="264"/>
    </row>
    <row r="18" spans="1:11">
      <c r="A18" s="268" t="s">
        <v>585</v>
      </c>
      <c r="B18" s="269">
        <f>((365-B15)/B17)</f>
        <v>4.8433068540737514</v>
      </c>
      <c r="C18" s="269">
        <f>((365-C15)/C17)</f>
        <v>4.5627396715616779</v>
      </c>
      <c r="D18" s="269">
        <f>((365-D15)/D17)</f>
        <v>11.056186283595926</v>
      </c>
      <c r="E18" s="269"/>
      <c r="F18" s="269"/>
      <c r="G18" s="269">
        <f t="shared" ref="G18" si="5">((365-G15)/G17)</f>
        <v>4.4652366233212542</v>
      </c>
      <c r="H18" s="269">
        <f>((365-H15)/H17)</f>
        <v>10.687371282642722</v>
      </c>
      <c r="I18" s="283"/>
      <c r="J18" s="264"/>
      <c r="K18" s="264"/>
    </row>
    <row r="19" spans="1:11">
      <c r="A19" s="278" t="s">
        <v>115</v>
      </c>
      <c r="B19" s="266"/>
      <c r="C19" s="260"/>
      <c r="D19" s="276"/>
      <c r="E19" s="260"/>
      <c r="F19" s="260"/>
      <c r="G19" s="260"/>
      <c r="H19" s="260"/>
      <c r="I19" s="283"/>
      <c r="J19" s="264"/>
      <c r="K19" s="264"/>
    </row>
    <row r="20" spans="1:11">
      <c r="A20" s="268" t="s">
        <v>114</v>
      </c>
      <c r="B20" s="260">
        <v>247</v>
      </c>
      <c r="C20" s="260">
        <v>0</v>
      </c>
      <c r="D20" s="260">
        <v>247</v>
      </c>
      <c r="E20" s="260"/>
      <c r="F20" s="260"/>
      <c r="G20" s="260"/>
      <c r="H20" s="276">
        <v>247</v>
      </c>
      <c r="I20" s="283"/>
      <c r="J20" s="264"/>
      <c r="K20" s="264"/>
    </row>
    <row r="21" spans="1:11">
      <c r="A21" s="268" t="s">
        <v>576</v>
      </c>
      <c r="B21" s="269">
        <f>(B20*1000/309169)</f>
        <v>0.79891580333086432</v>
      </c>
      <c r="C21" s="269">
        <f t="shared" ref="C21:H21" si="6">(C20*1000/309169)</f>
        <v>0</v>
      </c>
      <c r="D21" s="269">
        <f t="shared" si="6"/>
        <v>0.79891580333086432</v>
      </c>
      <c r="E21" s="269"/>
      <c r="F21" s="269"/>
      <c r="G21" s="269"/>
      <c r="H21" s="269">
        <f t="shared" si="6"/>
        <v>0.79891580333086432</v>
      </c>
      <c r="I21" s="283"/>
      <c r="J21" s="264"/>
      <c r="K21" s="264"/>
    </row>
    <row r="22" spans="1:11">
      <c r="A22" s="268" t="s">
        <v>577</v>
      </c>
      <c r="B22" s="260">
        <v>14</v>
      </c>
      <c r="C22" s="260">
        <v>4</v>
      </c>
      <c r="D22" s="260">
        <v>10</v>
      </c>
      <c r="E22" s="260"/>
      <c r="F22" s="260"/>
      <c r="G22" s="272"/>
      <c r="H22" s="276">
        <v>14</v>
      </c>
      <c r="I22" s="283"/>
      <c r="J22" s="264"/>
      <c r="K22" s="264"/>
    </row>
    <row r="23" spans="1:11">
      <c r="A23" s="268" t="s">
        <v>578</v>
      </c>
      <c r="B23" s="269">
        <f>(B20/B22)</f>
        <v>17.642857142857142</v>
      </c>
      <c r="C23" s="269">
        <f>(C20/C22)</f>
        <v>0</v>
      </c>
      <c r="D23" s="269">
        <f>(D20/D22)</f>
        <v>24.7</v>
      </c>
      <c r="E23" s="269"/>
      <c r="F23" s="269"/>
      <c r="G23" s="260"/>
      <c r="H23" s="269">
        <f>(H20/H22)</f>
        <v>17.642857142857142</v>
      </c>
      <c r="I23" s="283"/>
      <c r="J23" s="264"/>
      <c r="K23" s="264"/>
    </row>
    <row r="24" spans="1:11">
      <c r="A24" s="268" t="s">
        <v>579</v>
      </c>
      <c r="B24" s="325">
        <v>1737</v>
      </c>
      <c r="C24" s="325">
        <v>1061</v>
      </c>
      <c r="D24" s="325">
        <v>676</v>
      </c>
      <c r="E24" s="325"/>
      <c r="F24" s="325"/>
      <c r="G24" s="325"/>
      <c r="H24" s="325">
        <v>1737</v>
      </c>
      <c r="I24" s="283"/>
      <c r="J24" s="264"/>
      <c r="K24" s="264"/>
    </row>
    <row r="25" spans="1:11">
      <c r="A25" s="268" t="s">
        <v>580</v>
      </c>
      <c r="B25" s="325">
        <v>39481</v>
      </c>
      <c r="C25" s="325">
        <v>15621</v>
      </c>
      <c r="D25" s="325">
        <v>23860</v>
      </c>
      <c r="E25" s="325"/>
      <c r="F25" s="325"/>
      <c r="G25" s="325"/>
      <c r="H25" s="325">
        <v>39481</v>
      </c>
      <c r="I25" s="283"/>
      <c r="J25" s="264"/>
      <c r="K25" s="264"/>
    </row>
    <row r="26" spans="1:11">
      <c r="A26" s="268" t="s">
        <v>581</v>
      </c>
      <c r="B26" s="269">
        <f>(B25/B24)</f>
        <v>22.729418537708693</v>
      </c>
      <c r="C26" s="269">
        <f>(C25/C24)</f>
        <v>14.722902921771913</v>
      </c>
      <c r="D26" s="269">
        <f>(D25/D24)</f>
        <v>35.295857988165679</v>
      </c>
      <c r="E26" s="269"/>
      <c r="F26" s="269"/>
      <c r="G26" s="260"/>
      <c r="H26" s="269">
        <f>(H25/H24)</f>
        <v>22.729418537708693</v>
      </c>
      <c r="I26" s="283"/>
      <c r="J26" s="264"/>
      <c r="K26" s="264"/>
    </row>
    <row r="27" spans="1:11">
      <c r="A27" s="268" t="s">
        <v>582</v>
      </c>
      <c r="B27" s="272">
        <f>(B25/B20)</f>
        <v>159.84210526315789</v>
      </c>
      <c r="C27" s="272"/>
      <c r="D27" s="272">
        <f>(D25/D20)</f>
        <v>96.599190283400816</v>
      </c>
      <c r="E27" s="272"/>
      <c r="F27" s="272"/>
      <c r="G27" s="260"/>
      <c r="H27" s="272">
        <f>(H25/H20)</f>
        <v>159.84210526315789</v>
      </c>
      <c r="I27" s="283"/>
      <c r="J27" s="264"/>
      <c r="K27" s="264"/>
    </row>
    <row r="28" spans="1:11">
      <c r="A28" s="268" t="s">
        <v>583</v>
      </c>
      <c r="B28" s="269">
        <f>(B27*100/365)</f>
        <v>43.792357606344623</v>
      </c>
      <c r="C28" s="269"/>
      <c r="D28" s="269">
        <f>(D27*100/365)</f>
        <v>26.465531584493377</v>
      </c>
      <c r="E28" s="269"/>
      <c r="F28" s="269"/>
      <c r="G28" s="260"/>
      <c r="H28" s="269">
        <f>(H27*100/365)</f>
        <v>43.792357606344623</v>
      </c>
      <c r="I28" s="283"/>
      <c r="J28" s="264"/>
      <c r="K28" s="264"/>
    </row>
    <row r="29" spans="1:11">
      <c r="A29" s="268" t="s">
        <v>584</v>
      </c>
      <c r="B29" s="269">
        <f>(B24/B20)</f>
        <v>7.0323886639676116</v>
      </c>
      <c r="C29" s="269"/>
      <c r="D29" s="269">
        <f>(D24/D20)</f>
        <v>2.736842105263158</v>
      </c>
      <c r="E29" s="269"/>
      <c r="F29" s="269"/>
      <c r="G29" s="260"/>
      <c r="H29" s="269">
        <f>(H24/H20)</f>
        <v>7.0323886639676116</v>
      </c>
      <c r="I29" s="283"/>
      <c r="J29" s="264"/>
      <c r="K29" s="264"/>
    </row>
    <row r="30" spans="1:11">
      <c r="A30" s="268" t="s">
        <v>585</v>
      </c>
      <c r="B30" s="269">
        <f>((365-B27)/B29)</f>
        <v>29.17328727691422</v>
      </c>
      <c r="C30" s="269"/>
      <c r="D30" s="269">
        <f>((365-D27)/D29)</f>
        <v>98.06952662721892</v>
      </c>
      <c r="E30" s="269"/>
      <c r="F30" s="269"/>
      <c r="G30" s="260"/>
      <c r="H30" s="269">
        <f>((365-H27)/H29)</f>
        <v>29.17328727691422</v>
      </c>
      <c r="I30" s="283"/>
      <c r="J30" s="264"/>
      <c r="K30" s="264"/>
    </row>
    <row r="31" spans="1:11">
      <c r="A31" s="278" t="s">
        <v>116</v>
      </c>
      <c r="B31" s="266"/>
      <c r="C31" s="260"/>
      <c r="D31" s="260"/>
      <c r="E31" s="276"/>
      <c r="F31" s="276"/>
      <c r="G31" s="260"/>
      <c r="H31" s="276"/>
      <c r="I31" s="268"/>
      <c r="J31" s="264"/>
      <c r="K31" s="275"/>
    </row>
    <row r="32" spans="1:11">
      <c r="A32" s="268" t="s">
        <v>114</v>
      </c>
      <c r="B32" s="325">
        <v>1248</v>
      </c>
      <c r="C32" s="325">
        <v>439</v>
      </c>
      <c r="D32" s="325">
        <v>809</v>
      </c>
      <c r="E32" s="325">
        <v>277</v>
      </c>
      <c r="F32" s="325"/>
      <c r="G32" s="325">
        <v>91</v>
      </c>
      <c r="H32" s="326">
        <v>880</v>
      </c>
      <c r="I32" s="268"/>
      <c r="J32" s="264"/>
      <c r="K32" s="275"/>
    </row>
    <row r="33" spans="1:11">
      <c r="A33" s="268" t="s">
        <v>576</v>
      </c>
      <c r="B33" s="269">
        <f>(B32*1000/124517)</f>
        <v>10.02272782029763</v>
      </c>
      <c r="C33" s="269">
        <f t="shared" ref="C33:H33" si="7">(C32*1000/124517)</f>
        <v>3.5256230073002079</v>
      </c>
      <c r="D33" s="269">
        <f t="shared" si="7"/>
        <v>6.4971048129974216</v>
      </c>
      <c r="E33" s="269">
        <f t="shared" si="7"/>
        <v>2.2245958383192654</v>
      </c>
      <c r="F33" s="269"/>
      <c r="G33" s="269">
        <f t="shared" si="7"/>
        <v>0.7308239035633689</v>
      </c>
      <c r="H33" s="269">
        <f t="shared" si="7"/>
        <v>7.067308078414996</v>
      </c>
      <c r="I33" s="268"/>
      <c r="J33" s="264"/>
      <c r="K33" s="275"/>
    </row>
    <row r="34" spans="1:11">
      <c r="A34" s="268" t="s">
        <v>577</v>
      </c>
      <c r="B34" s="260">
        <v>208</v>
      </c>
      <c r="C34" s="260">
        <v>158</v>
      </c>
      <c r="D34" s="260">
        <v>50</v>
      </c>
      <c r="E34" s="260">
        <v>91</v>
      </c>
      <c r="F34" s="260"/>
      <c r="G34" s="272">
        <v>32</v>
      </c>
      <c r="H34" s="276">
        <v>85</v>
      </c>
      <c r="I34" s="268"/>
      <c r="J34" s="264"/>
      <c r="K34" s="275"/>
    </row>
    <row r="35" spans="1:11">
      <c r="A35" s="268" t="s">
        <v>578</v>
      </c>
      <c r="B35" s="269">
        <f t="shared" ref="B35:H35" si="8">(B32/B34)</f>
        <v>6</v>
      </c>
      <c r="C35" s="269">
        <f t="shared" si="8"/>
        <v>2.778481012658228</v>
      </c>
      <c r="D35" s="269">
        <f t="shared" si="8"/>
        <v>16.18</v>
      </c>
      <c r="E35" s="269">
        <f t="shared" si="8"/>
        <v>3.0439560439560438</v>
      </c>
      <c r="F35" s="269"/>
      <c r="G35" s="269">
        <f t="shared" si="8"/>
        <v>2.84375</v>
      </c>
      <c r="H35" s="269">
        <f t="shared" si="8"/>
        <v>10.352941176470589</v>
      </c>
      <c r="I35" s="268"/>
      <c r="J35" s="264"/>
      <c r="K35" s="275"/>
    </row>
    <row r="36" spans="1:11">
      <c r="A36" s="268" t="s">
        <v>579</v>
      </c>
      <c r="B36" s="325">
        <v>26555</v>
      </c>
      <c r="C36" s="325">
        <v>18121</v>
      </c>
      <c r="D36" s="325">
        <v>8434</v>
      </c>
      <c r="E36" s="325">
        <v>10809</v>
      </c>
      <c r="F36" s="325"/>
      <c r="G36" s="325">
        <v>4968</v>
      </c>
      <c r="H36" s="326">
        <v>10778</v>
      </c>
      <c r="I36" s="329"/>
      <c r="J36" s="264"/>
      <c r="K36" s="275"/>
    </row>
    <row r="37" spans="1:11">
      <c r="A37" s="268" t="s">
        <v>580</v>
      </c>
      <c r="B37" s="325">
        <v>256366</v>
      </c>
      <c r="C37" s="325">
        <v>86285</v>
      </c>
      <c r="D37" s="325">
        <v>170081</v>
      </c>
      <c r="E37" s="325">
        <v>59365</v>
      </c>
      <c r="F37" s="325"/>
      <c r="G37" s="325">
        <v>17101</v>
      </c>
      <c r="H37" s="326">
        <v>179900</v>
      </c>
      <c r="I37" s="329"/>
      <c r="J37" s="264"/>
      <c r="K37" s="275"/>
    </row>
    <row r="38" spans="1:11">
      <c r="A38" s="268" t="s">
        <v>581</v>
      </c>
      <c r="B38" s="269">
        <f t="shared" ref="B38:H38" si="9">(B37/B36)</f>
        <v>9.654151760497081</v>
      </c>
      <c r="C38" s="269">
        <f t="shared" si="9"/>
        <v>4.7616025605650902</v>
      </c>
      <c r="D38" s="269">
        <f t="shared" si="9"/>
        <v>20.166113350723261</v>
      </c>
      <c r="E38" s="269">
        <f t="shared" si="9"/>
        <v>5.4921824405587936</v>
      </c>
      <c r="F38" s="269"/>
      <c r="G38" s="269">
        <f t="shared" si="9"/>
        <v>3.442230273752013</v>
      </c>
      <c r="H38" s="269">
        <f t="shared" si="9"/>
        <v>16.691408424568564</v>
      </c>
      <c r="I38" s="268"/>
      <c r="J38" s="264"/>
      <c r="K38" s="275"/>
    </row>
    <row r="39" spans="1:11">
      <c r="A39" s="268" t="s">
        <v>582</v>
      </c>
      <c r="B39" s="272">
        <f t="shared" ref="B39:H39" si="10">(B37/B32)</f>
        <v>205.42147435897436</v>
      </c>
      <c r="C39" s="272">
        <f t="shared" si="10"/>
        <v>196.5489749430524</v>
      </c>
      <c r="D39" s="272">
        <f t="shared" si="10"/>
        <v>210.23609394313968</v>
      </c>
      <c r="E39" s="272">
        <f t="shared" si="10"/>
        <v>214.31407942238266</v>
      </c>
      <c r="F39" s="272"/>
      <c r="G39" s="272">
        <f t="shared" si="10"/>
        <v>187.92307692307693</v>
      </c>
      <c r="H39" s="272">
        <f t="shared" si="10"/>
        <v>204.43181818181819</v>
      </c>
      <c r="I39" s="268"/>
      <c r="J39" s="264"/>
      <c r="K39" s="275"/>
    </row>
    <row r="40" spans="1:11">
      <c r="A40" s="268" t="s">
        <v>583</v>
      </c>
      <c r="B40" s="269">
        <f t="shared" ref="B40:H40" si="11">(B39*100/365)</f>
        <v>56.279855988760104</v>
      </c>
      <c r="C40" s="269">
        <f t="shared" si="11"/>
        <v>53.849034230973267</v>
      </c>
      <c r="D40" s="269">
        <f t="shared" si="11"/>
        <v>57.598929847435528</v>
      </c>
      <c r="E40" s="269">
        <f t="shared" si="11"/>
        <v>58.716186143118541</v>
      </c>
      <c r="F40" s="269"/>
      <c r="G40" s="269">
        <f t="shared" si="11"/>
        <v>51.485774499473138</v>
      </c>
      <c r="H40" s="269">
        <f t="shared" si="11"/>
        <v>56.008717310087178</v>
      </c>
      <c r="I40" s="268"/>
      <c r="J40" s="264"/>
      <c r="K40" s="275"/>
    </row>
    <row r="41" spans="1:11">
      <c r="A41" s="268" t="s">
        <v>584</v>
      </c>
      <c r="B41" s="269">
        <f t="shared" ref="B41:H41" si="12">(B36/B32)</f>
        <v>21.278044871794872</v>
      </c>
      <c r="C41" s="269">
        <f t="shared" si="12"/>
        <v>41.277904328018224</v>
      </c>
      <c r="D41" s="269">
        <f t="shared" si="12"/>
        <v>10.42521631644005</v>
      </c>
      <c r="E41" s="269">
        <f t="shared" si="12"/>
        <v>39.021660649819495</v>
      </c>
      <c r="F41" s="269"/>
      <c r="G41" s="269">
        <f t="shared" si="12"/>
        <v>54.593406593406591</v>
      </c>
      <c r="H41" s="269">
        <f t="shared" si="12"/>
        <v>12.247727272727273</v>
      </c>
      <c r="I41" s="268"/>
      <c r="J41" s="264"/>
      <c r="K41" s="275"/>
    </row>
    <row r="42" spans="1:11">
      <c r="A42" s="268" t="s">
        <v>585</v>
      </c>
      <c r="B42" s="269">
        <f t="shared" ref="B42:H42" si="13">((365-B39)/B41)</f>
        <v>7.4996799096215394</v>
      </c>
      <c r="C42" s="269">
        <f t="shared" si="13"/>
        <v>4.0809006125489757</v>
      </c>
      <c r="D42" s="269">
        <f t="shared" si="13"/>
        <v>14.845150580981739</v>
      </c>
      <c r="E42" s="269">
        <f t="shared" si="13"/>
        <v>3.8615968174669257</v>
      </c>
      <c r="F42" s="269"/>
      <c r="G42" s="269">
        <f t="shared" si="13"/>
        <v>3.2435587761674718</v>
      </c>
      <c r="H42" s="269">
        <f t="shared" si="13"/>
        <v>13.110038968268695</v>
      </c>
      <c r="I42" s="268"/>
      <c r="J42" s="264"/>
      <c r="K42" s="275"/>
    </row>
    <row r="43" spans="1:11">
      <c r="A43" s="278" t="s">
        <v>117</v>
      </c>
      <c r="B43" s="266"/>
      <c r="C43" s="260"/>
      <c r="D43" s="260"/>
      <c r="E43" s="260"/>
      <c r="F43" s="260"/>
      <c r="G43" s="260"/>
      <c r="H43" s="276"/>
      <c r="I43" s="268"/>
      <c r="J43" s="264"/>
      <c r="K43" s="264"/>
    </row>
    <row r="44" spans="1:11">
      <c r="A44" s="268" t="s">
        <v>114</v>
      </c>
      <c r="B44" s="325">
        <v>1133</v>
      </c>
      <c r="C44" s="325">
        <v>368</v>
      </c>
      <c r="D44" s="325">
        <v>765</v>
      </c>
      <c r="E44" s="325">
        <v>357</v>
      </c>
      <c r="F44" s="325"/>
      <c r="G44" s="325"/>
      <c r="H44" s="326">
        <v>776</v>
      </c>
      <c r="I44" s="268"/>
      <c r="J44" s="264"/>
      <c r="K44" s="264"/>
    </row>
    <row r="45" spans="1:11">
      <c r="A45" s="268" t="s">
        <v>576</v>
      </c>
      <c r="B45" s="269">
        <f>(B44*1000/145904)</f>
        <v>7.7653799758745476</v>
      </c>
      <c r="C45" s="269">
        <f t="shared" ref="C45:H45" si="14">(C44*1000/145904)</f>
        <v>2.5222063822787586</v>
      </c>
      <c r="D45" s="269">
        <f t="shared" si="14"/>
        <v>5.2431735935957891</v>
      </c>
      <c r="E45" s="269">
        <f t="shared" si="14"/>
        <v>2.4468143436780347</v>
      </c>
      <c r="F45" s="269"/>
      <c r="G45" s="269"/>
      <c r="H45" s="269">
        <f t="shared" si="14"/>
        <v>5.3185656321965125</v>
      </c>
      <c r="I45" s="268"/>
      <c r="J45" s="264"/>
      <c r="K45" s="264"/>
    </row>
    <row r="46" spans="1:11">
      <c r="A46" s="268" t="s">
        <v>577</v>
      </c>
      <c r="B46" s="260">
        <v>199</v>
      </c>
      <c r="C46" s="260">
        <v>145</v>
      </c>
      <c r="D46" s="260">
        <v>54</v>
      </c>
      <c r="E46" s="260">
        <v>133</v>
      </c>
      <c r="F46" s="260"/>
      <c r="G46" s="272"/>
      <c r="H46" s="276">
        <v>66</v>
      </c>
      <c r="I46" s="268"/>
      <c r="J46" s="264"/>
      <c r="K46" s="264"/>
    </row>
    <row r="47" spans="1:11">
      <c r="A47" s="268" t="s">
        <v>578</v>
      </c>
      <c r="B47" s="269">
        <f>(B44/B46)</f>
        <v>5.6934673366834172</v>
      </c>
      <c r="C47" s="269">
        <f>(C44/C46)</f>
        <v>2.5379310344827588</v>
      </c>
      <c r="D47" s="269">
        <f>(D44/D46)</f>
        <v>14.166666666666666</v>
      </c>
      <c r="E47" s="269">
        <f>(E44/E46)</f>
        <v>2.6842105263157894</v>
      </c>
      <c r="F47" s="269"/>
      <c r="G47" s="260"/>
      <c r="H47" s="269">
        <f>(H44/H46)</f>
        <v>11.757575757575758</v>
      </c>
      <c r="I47" s="268"/>
      <c r="J47" s="264"/>
      <c r="K47" s="264"/>
    </row>
    <row r="48" spans="1:11">
      <c r="A48" s="268" t="s">
        <v>579</v>
      </c>
      <c r="B48" s="325">
        <v>14117</v>
      </c>
      <c r="C48" s="325">
        <v>9449</v>
      </c>
      <c r="D48" s="325">
        <v>4668</v>
      </c>
      <c r="E48" s="325">
        <v>10254</v>
      </c>
      <c r="F48" s="325"/>
      <c r="G48" s="325"/>
      <c r="H48" s="326">
        <v>3863</v>
      </c>
      <c r="I48" s="268"/>
      <c r="J48" s="264"/>
      <c r="K48" s="264"/>
    </row>
    <row r="49" spans="1:11">
      <c r="A49" s="268" t="s">
        <v>580</v>
      </c>
      <c r="B49" s="325">
        <v>303059</v>
      </c>
      <c r="C49" s="325">
        <v>157417</v>
      </c>
      <c r="D49" s="325">
        <v>145642</v>
      </c>
      <c r="E49" s="325">
        <v>82143</v>
      </c>
      <c r="F49" s="325"/>
      <c r="G49" s="325"/>
      <c r="H49" s="326">
        <v>220916</v>
      </c>
      <c r="I49" s="268"/>
      <c r="J49" s="264"/>
      <c r="K49" s="264"/>
    </row>
    <row r="50" spans="1:11">
      <c r="A50" s="268" t="s">
        <v>581</v>
      </c>
      <c r="B50" s="269">
        <f>(B49/B48)</f>
        <v>21.467663101225472</v>
      </c>
      <c r="C50" s="269">
        <f>(C49/C48)</f>
        <v>16.659646523441634</v>
      </c>
      <c r="D50" s="269">
        <f>(D49/D48)</f>
        <v>31.200085689802915</v>
      </c>
      <c r="E50" s="269">
        <f>(E49/E48)</f>
        <v>8.0108250438853137</v>
      </c>
      <c r="F50" s="269"/>
      <c r="G50" s="260"/>
      <c r="H50" s="269">
        <f>(H49/H48)</f>
        <v>57.187677970489254</v>
      </c>
      <c r="I50" s="268"/>
      <c r="J50" s="264"/>
      <c r="K50" s="264"/>
    </row>
    <row r="51" spans="1:11">
      <c r="A51" s="268" t="s">
        <v>582</v>
      </c>
      <c r="B51" s="272">
        <f>(B49/B44)</f>
        <v>267.48367166813767</v>
      </c>
      <c r="C51" s="272">
        <f>(C49/C44)</f>
        <v>427.76358695652175</v>
      </c>
      <c r="D51" s="272">
        <f>(D49/D44)</f>
        <v>190.38169934640524</v>
      </c>
      <c r="E51" s="272">
        <f>(E49/E44)</f>
        <v>230.0924369747899</v>
      </c>
      <c r="F51" s="272"/>
      <c r="G51" s="260"/>
      <c r="H51" s="272">
        <f>(H49/H44)</f>
        <v>284.68556701030928</v>
      </c>
      <c r="I51" s="268"/>
      <c r="J51" s="264"/>
      <c r="K51" s="264"/>
    </row>
    <row r="52" spans="1:11">
      <c r="A52" s="268" t="s">
        <v>583</v>
      </c>
      <c r="B52" s="269">
        <f>(B51*100/365)</f>
        <v>73.283197717297995</v>
      </c>
      <c r="C52" s="269">
        <f>(C51*100/365)</f>
        <v>117.19550327575939</v>
      </c>
      <c r="D52" s="269">
        <f>(D51*100/365)</f>
        <v>52.159369683946643</v>
      </c>
      <c r="E52" s="269">
        <f>(E51*100/365)</f>
        <v>63.03902382870956</v>
      </c>
      <c r="F52" s="269"/>
      <c r="G52" s="260"/>
      <c r="H52" s="269">
        <f>(H51*100/365)</f>
        <v>77.996045756249117</v>
      </c>
      <c r="I52" s="268"/>
      <c r="J52" s="264"/>
      <c r="K52" s="264"/>
    </row>
    <row r="53" spans="1:11">
      <c r="A53" s="268" t="s">
        <v>584</v>
      </c>
      <c r="B53" s="269">
        <f>(B48/B44)</f>
        <v>12.459841129744042</v>
      </c>
      <c r="C53" s="269">
        <f>(C48/C44)</f>
        <v>25.676630434782609</v>
      </c>
      <c r="D53" s="269">
        <f>(D48/D44)</f>
        <v>6.1019607843137251</v>
      </c>
      <c r="E53" s="269">
        <f>(E48/E44)</f>
        <v>28.722689075630253</v>
      </c>
      <c r="F53" s="269"/>
      <c r="G53" s="260"/>
      <c r="H53" s="269">
        <f>(H48/H44)</f>
        <v>4.9780927835051543</v>
      </c>
      <c r="I53" s="268"/>
      <c r="J53" s="264"/>
      <c r="K53" s="264"/>
    </row>
    <row r="54" spans="1:11">
      <c r="A54" s="268" t="s">
        <v>585</v>
      </c>
      <c r="B54" s="269">
        <f>((365-B51)/B53)</f>
        <v>7.8264503789757045</v>
      </c>
      <c r="C54" s="269">
        <f>((365-C51)/C53)</f>
        <v>-2.444385649275056</v>
      </c>
      <c r="D54" s="269">
        <f>((365-D51)/D53)</f>
        <v>28.616752356469579</v>
      </c>
      <c r="E54" s="269">
        <f>((365-E51)/E53)</f>
        <v>4.6968987712112344</v>
      </c>
      <c r="F54" s="269"/>
      <c r="G54" s="260"/>
      <c r="H54" s="269">
        <f>((365-H51)/H53)</f>
        <v>16.133574941755114</v>
      </c>
      <c r="I54" s="268"/>
      <c r="J54" s="264"/>
      <c r="K54" s="264"/>
    </row>
    <row r="55" spans="1:11">
      <c r="A55" s="278" t="s">
        <v>118</v>
      </c>
      <c r="B55" s="266"/>
      <c r="C55" s="260"/>
      <c r="D55" s="260"/>
      <c r="E55" s="260"/>
      <c r="F55" s="260"/>
      <c r="G55" s="260"/>
      <c r="H55" s="276"/>
      <c r="I55" s="268"/>
      <c r="J55" s="264"/>
      <c r="K55" s="264"/>
    </row>
    <row r="56" spans="1:11">
      <c r="A56" s="268" t="s">
        <v>114</v>
      </c>
      <c r="B56" s="260">
        <v>600</v>
      </c>
      <c r="C56" s="260">
        <v>410</v>
      </c>
      <c r="D56" s="260">
        <v>190</v>
      </c>
      <c r="E56" s="260">
        <v>435</v>
      </c>
      <c r="F56" s="260"/>
      <c r="G56" s="260"/>
      <c r="H56" s="276">
        <v>165</v>
      </c>
      <c r="I56" s="268"/>
      <c r="J56" s="264"/>
      <c r="K56" s="264"/>
    </row>
    <row r="57" spans="1:11">
      <c r="A57" s="268" t="s">
        <v>576</v>
      </c>
      <c r="B57" s="269">
        <f>(B56*1000/115484)</f>
        <v>5.1955249212012058</v>
      </c>
      <c r="C57" s="269">
        <f t="shared" ref="C57:H57" si="15">(C56*1000/115484)</f>
        <v>3.5502753628208237</v>
      </c>
      <c r="D57" s="269">
        <f t="shared" si="15"/>
        <v>1.6452495583803817</v>
      </c>
      <c r="E57" s="269">
        <f t="shared" si="15"/>
        <v>3.7667555678708737</v>
      </c>
      <c r="F57" s="269"/>
      <c r="G57" s="269"/>
      <c r="H57" s="269">
        <f t="shared" si="15"/>
        <v>1.4287693533303314</v>
      </c>
      <c r="I57" s="268"/>
      <c r="J57" s="264"/>
      <c r="K57" s="264"/>
    </row>
    <row r="58" spans="1:11">
      <c r="A58" s="268" t="s">
        <v>577</v>
      </c>
      <c r="B58" s="260">
        <v>202</v>
      </c>
      <c r="C58" s="260">
        <v>186</v>
      </c>
      <c r="D58" s="260">
        <v>16</v>
      </c>
      <c r="E58" s="260">
        <v>187</v>
      </c>
      <c r="F58" s="260"/>
      <c r="G58" s="272"/>
      <c r="H58" s="276">
        <v>15</v>
      </c>
      <c r="I58" s="268"/>
      <c r="J58" s="264"/>
      <c r="K58" s="264"/>
    </row>
    <row r="59" spans="1:11">
      <c r="A59" s="268" t="s">
        <v>578</v>
      </c>
      <c r="B59" s="269">
        <f>(B56/B58)</f>
        <v>2.9702970297029703</v>
      </c>
      <c r="C59" s="269">
        <f>(C56/C58)</f>
        <v>2.204301075268817</v>
      </c>
      <c r="D59" s="269">
        <f>(D56/D58)</f>
        <v>11.875</v>
      </c>
      <c r="E59" s="269">
        <f>(E56/E58)</f>
        <v>2.3262032085561497</v>
      </c>
      <c r="F59" s="269"/>
      <c r="G59" s="260"/>
      <c r="H59" s="269">
        <f>(H56/H58)</f>
        <v>11</v>
      </c>
      <c r="I59" s="268"/>
      <c r="J59" s="264"/>
      <c r="K59" s="264"/>
    </row>
    <row r="60" spans="1:11">
      <c r="A60" s="268" t="s">
        <v>579</v>
      </c>
      <c r="B60" s="325">
        <v>16001</v>
      </c>
      <c r="C60" s="325">
        <v>14094</v>
      </c>
      <c r="D60" s="325">
        <v>1907</v>
      </c>
      <c r="E60" s="325">
        <v>14262</v>
      </c>
      <c r="F60" s="325"/>
      <c r="G60" s="325"/>
      <c r="H60" s="326">
        <v>1739</v>
      </c>
      <c r="I60" s="268"/>
      <c r="J60" s="264"/>
      <c r="K60" s="264"/>
    </row>
    <row r="61" spans="1:11">
      <c r="A61" s="268" t="s">
        <v>580</v>
      </c>
      <c r="B61" s="325">
        <v>130209</v>
      </c>
      <c r="C61" s="325">
        <v>86571</v>
      </c>
      <c r="D61" s="325">
        <v>43638</v>
      </c>
      <c r="E61" s="325">
        <v>89393</v>
      </c>
      <c r="F61" s="325"/>
      <c r="G61" s="325"/>
      <c r="H61" s="326">
        <v>40816</v>
      </c>
      <c r="I61" s="268"/>
      <c r="J61" s="264"/>
      <c r="K61" s="264"/>
    </row>
    <row r="62" spans="1:11">
      <c r="A62" s="268" t="s">
        <v>581</v>
      </c>
      <c r="B62" s="269">
        <f>(B61/B60)</f>
        <v>8.1375539028810699</v>
      </c>
      <c r="C62" s="269">
        <f>(C61/C60)</f>
        <v>6.1424010217113665</v>
      </c>
      <c r="D62" s="269">
        <f>(D61/D60)</f>
        <v>22.883062401678028</v>
      </c>
      <c r="E62" s="269">
        <f>(E61/E60)</f>
        <v>6.2679147384658531</v>
      </c>
      <c r="F62" s="269"/>
      <c r="G62" s="260"/>
      <c r="H62" s="269">
        <f>(H61/H60)</f>
        <v>23.470960322024151</v>
      </c>
      <c r="I62" s="268"/>
      <c r="J62" s="264"/>
      <c r="K62" s="264"/>
    </row>
    <row r="63" spans="1:11">
      <c r="A63" s="268" t="s">
        <v>582</v>
      </c>
      <c r="B63" s="272">
        <f>(B61/B56)</f>
        <v>217.01499999999999</v>
      </c>
      <c r="C63" s="272">
        <f>(C61/C56)</f>
        <v>211.14878048780488</v>
      </c>
      <c r="D63" s="272">
        <f>(D61/D56)</f>
        <v>229.67368421052632</v>
      </c>
      <c r="E63" s="272">
        <f>(E61/E56)</f>
        <v>205.50114942528737</v>
      </c>
      <c r="F63" s="272"/>
      <c r="G63" s="260"/>
      <c r="H63" s="272">
        <f>(H61/H56)</f>
        <v>247.36969696969697</v>
      </c>
      <c r="I63" s="268"/>
      <c r="J63" s="264"/>
      <c r="K63" s="264"/>
    </row>
    <row r="64" spans="1:11">
      <c r="A64" s="268" t="s">
        <v>583</v>
      </c>
      <c r="B64" s="269">
        <f>(B63*100/365)</f>
        <v>59.456164383561642</v>
      </c>
      <c r="C64" s="269">
        <f>(C63*100/365)</f>
        <v>57.848980955562979</v>
      </c>
      <c r="D64" s="269">
        <f>(D63*100/365)</f>
        <v>62.92429704397982</v>
      </c>
      <c r="E64" s="269">
        <f>(E63*100/365)</f>
        <v>56.301684774051331</v>
      </c>
      <c r="F64" s="269"/>
      <c r="G64" s="260"/>
      <c r="H64" s="269">
        <f>(H63*100/365)</f>
        <v>67.772519717725189</v>
      </c>
      <c r="I64" s="268"/>
      <c r="J64" s="264"/>
      <c r="K64" s="264"/>
    </row>
    <row r="65" spans="1:11">
      <c r="A65" s="268" t="s">
        <v>584</v>
      </c>
      <c r="B65" s="269">
        <f>(B60/B56)</f>
        <v>26.668333333333333</v>
      </c>
      <c r="C65" s="269">
        <f>(C60/C56)</f>
        <v>34.37560975609756</v>
      </c>
      <c r="D65" s="269">
        <f>(D60/D56)</f>
        <v>10.036842105263158</v>
      </c>
      <c r="E65" s="269">
        <f>(E60/E56)</f>
        <v>32.786206896551725</v>
      </c>
      <c r="F65" s="269"/>
      <c r="G65" s="260"/>
      <c r="H65" s="269">
        <f>(H60/H56)</f>
        <v>10.539393939393939</v>
      </c>
      <c r="I65" s="268"/>
      <c r="J65" s="264"/>
      <c r="K65" s="264"/>
    </row>
    <row r="66" spans="1:11">
      <c r="A66" s="268" t="s">
        <v>585</v>
      </c>
      <c r="B66" s="269">
        <f>((365-B63)/B65)</f>
        <v>5.5490906818323857</v>
      </c>
      <c r="C66" s="269">
        <f>((365-C63)/C65)</f>
        <v>4.4755924506882359</v>
      </c>
      <c r="D66" s="269">
        <f>((365-D63)/D65)</f>
        <v>13.482957524908231</v>
      </c>
      <c r="E66" s="269">
        <f>((365-E63)/E65)</f>
        <v>4.8648155938858499</v>
      </c>
      <c r="F66" s="269"/>
      <c r="G66" s="260"/>
      <c r="H66" s="269">
        <f>((365-H63)/H65)</f>
        <v>11.161012075905694</v>
      </c>
      <c r="I66" s="268"/>
      <c r="J66" s="264"/>
      <c r="K66" s="264"/>
    </row>
    <row r="67" spans="1:11">
      <c r="A67" s="278" t="s">
        <v>119</v>
      </c>
      <c r="B67" s="266"/>
      <c r="C67" s="260"/>
      <c r="D67" s="260"/>
      <c r="E67" s="260"/>
      <c r="F67" s="260"/>
      <c r="G67" s="260"/>
      <c r="H67" s="276"/>
      <c r="I67" s="268"/>
      <c r="J67" s="264"/>
      <c r="K67" s="264"/>
    </row>
    <row r="68" spans="1:11">
      <c r="A68" s="268" t="s">
        <v>114</v>
      </c>
      <c r="B68" s="325">
        <v>1611</v>
      </c>
      <c r="C68" s="325">
        <v>452</v>
      </c>
      <c r="D68" s="325">
        <v>1159</v>
      </c>
      <c r="E68" s="325">
        <v>934</v>
      </c>
      <c r="F68" s="325"/>
      <c r="G68" s="325"/>
      <c r="H68" s="326">
        <v>677</v>
      </c>
      <c r="I68" s="268"/>
      <c r="J68" s="264"/>
      <c r="K68" s="264"/>
    </row>
    <row r="69" spans="1:11">
      <c r="A69" s="268" t="s">
        <v>576</v>
      </c>
      <c r="B69" s="269">
        <f>(B68*1000/166112)</f>
        <v>9.6982758620689662</v>
      </c>
      <c r="C69" s="269">
        <f t="shared" ref="C69:H69" si="16">(C68*1000/166112)</f>
        <v>2.7210556732806781</v>
      </c>
      <c r="D69" s="269">
        <f t="shared" si="16"/>
        <v>6.9772201887882872</v>
      </c>
      <c r="E69" s="269">
        <f t="shared" si="16"/>
        <v>5.6227123868233484</v>
      </c>
      <c r="F69" s="269"/>
      <c r="G69" s="269"/>
      <c r="H69" s="269">
        <f t="shared" si="16"/>
        <v>4.0755634752456178</v>
      </c>
      <c r="I69" s="268"/>
      <c r="J69" s="264"/>
      <c r="K69" s="264"/>
    </row>
    <row r="70" spans="1:11">
      <c r="A70" s="268" t="s">
        <v>577</v>
      </c>
      <c r="B70" s="260">
        <v>287</v>
      </c>
      <c r="C70" s="260">
        <v>232</v>
      </c>
      <c r="D70" s="260">
        <v>55</v>
      </c>
      <c r="E70" s="260">
        <v>260</v>
      </c>
      <c r="F70" s="260"/>
      <c r="G70" s="272"/>
      <c r="H70" s="276">
        <v>27</v>
      </c>
      <c r="I70" s="268"/>
      <c r="J70" s="264"/>
      <c r="K70" s="264"/>
    </row>
    <row r="71" spans="1:11">
      <c r="A71" s="268" t="s">
        <v>578</v>
      </c>
      <c r="B71" s="269">
        <f>(B68/B70)</f>
        <v>5.6132404181184672</v>
      </c>
      <c r="C71" s="269">
        <f>(C68/C70)</f>
        <v>1.9482758620689655</v>
      </c>
      <c r="D71" s="269">
        <f>(D68/D70)</f>
        <v>21.072727272727274</v>
      </c>
      <c r="E71" s="269">
        <f>(E68/E70)</f>
        <v>3.5923076923076924</v>
      </c>
      <c r="F71" s="269"/>
      <c r="G71" s="260"/>
      <c r="H71" s="269">
        <f>(H68/H70)</f>
        <v>25.074074074074073</v>
      </c>
      <c r="I71" s="268"/>
      <c r="J71" s="264"/>
      <c r="K71" s="264"/>
    </row>
    <row r="72" spans="1:11">
      <c r="A72" s="268" t="s">
        <v>579</v>
      </c>
      <c r="B72" s="325">
        <v>25955</v>
      </c>
      <c r="C72" s="325">
        <v>19394</v>
      </c>
      <c r="D72" s="325">
        <v>6561</v>
      </c>
      <c r="E72" s="325">
        <v>22166</v>
      </c>
      <c r="F72" s="325"/>
      <c r="G72" s="325"/>
      <c r="H72" s="326">
        <v>3789</v>
      </c>
      <c r="I72" s="268"/>
      <c r="J72" s="264"/>
      <c r="K72" s="264"/>
    </row>
    <row r="73" spans="1:11">
      <c r="A73" s="268" t="s">
        <v>580</v>
      </c>
      <c r="B73" s="325">
        <v>266571</v>
      </c>
      <c r="C73" s="325">
        <v>106040</v>
      </c>
      <c r="D73" s="325">
        <v>160531</v>
      </c>
      <c r="E73" s="325">
        <v>184690</v>
      </c>
      <c r="F73" s="325"/>
      <c r="G73" s="325"/>
      <c r="H73" s="326">
        <v>81881</v>
      </c>
      <c r="I73" s="268"/>
      <c r="J73" s="264"/>
      <c r="K73" s="264"/>
    </row>
    <row r="74" spans="1:11">
      <c r="A74" s="268" t="s">
        <v>581</v>
      </c>
      <c r="B74" s="269">
        <f>(B73/B72)</f>
        <v>10.270506646118282</v>
      </c>
      <c r="C74" s="269">
        <f>(C73/C72)</f>
        <v>5.4676704135299579</v>
      </c>
      <c r="D74" s="269">
        <f>(D73/D72)</f>
        <v>24.4674592287761</v>
      </c>
      <c r="E74" s="269">
        <f>(E73/E72)</f>
        <v>8.3321302896327705</v>
      </c>
      <c r="F74" s="269"/>
      <c r="G74" s="260"/>
      <c r="H74" s="269">
        <f>(H73/H72)</f>
        <v>21.610187384534179</v>
      </c>
      <c r="I74" s="268"/>
      <c r="J74" s="264"/>
      <c r="K74" s="264"/>
    </row>
    <row r="75" spans="1:11">
      <c r="A75" s="268" t="s">
        <v>582</v>
      </c>
      <c r="B75" s="272">
        <f>(B73/B68)</f>
        <v>165.46927374301677</v>
      </c>
      <c r="C75" s="272">
        <f>(C73/C68)</f>
        <v>234.60176991150442</v>
      </c>
      <c r="D75" s="272">
        <f>(D73/D68)</f>
        <v>138.50819672131146</v>
      </c>
      <c r="E75" s="272">
        <f>(E73/E68)</f>
        <v>197.74089935760171</v>
      </c>
      <c r="F75" s="272"/>
      <c r="G75" s="260"/>
      <c r="H75" s="272">
        <f>(H73/H68)</f>
        <v>120.94682422451994</v>
      </c>
      <c r="I75" s="268"/>
      <c r="J75" s="264"/>
      <c r="K75" s="264"/>
    </row>
    <row r="76" spans="1:11">
      <c r="A76" s="268" t="s">
        <v>583</v>
      </c>
      <c r="B76" s="269">
        <f>(B75*100/365)</f>
        <v>45.334047600826516</v>
      </c>
      <c r="C76" s="269">
        <f>(C75*100/365)</f>
        <v>64.274457510001213</v>
      </c>
      <c r="D76" s="269">
        <f>(D75*100/365)</f>
        <v>37.947451156523691</v>
      </c>
      <c r="E76" s="269">
        <f>(E75*100/365)</f>
        <v>54.175588865096358</v>
      </c>
      <c r="F76" s="269"/>
      <c r="G76" s="260"/>
      <c r="H76" s="269">
        <f>(H75*100/365)</f>
        <v>33.136116225895876</v>
      </c>
      <c r="I76" s="268"/>
      <c r="J76" s="264"/>
      <c r="K76" s="264"/>
    </row>
    <row r="77" spans="1:11">
      <c r="A77" s="268" t="s">
        <v>584</v>
      </c>
      <c r="B77" s="269">
        <f>(B72/B68)</f>
        <v>16.111111111111111</v>
      </c>
      <c r="C77" s="269">
        <f>(C72/C68)</f>
        <v>42.907079646017699</v>
      </c>
      <c r="D77" s="269">
        <f>(D72/D68)</f>
        <v>5.6609145815358071</v>
      </c>
      <c r="E77" s="269">
        <f>(E72/E68)</f>
        <v>23.732334047109209</v>
      </c>
      <c r="F77" s="269"/>
      <c r="G77" s="260"/>
      <c r="H77" s="269">
        <f>(H72/H68)</f>
        <v>5.5967503692762186</v>
      </c>
      <c r="I77" s="268"/>
      <c r="J77" s="264"/>
      <c r="K77" s="264"/>
    </row>
    <row r="78" spans="1:11">
      <c r="A78" s="268" t="s">
        <v>585</v>
      </c>
      <c r="B78" s="269">
        <f>((365-B75)/B77)</f>
        <v>12.384665767674822</v>
      </c>
      <c r="C78" s="269">
        <f>((365-C75)/C77)</f>
        <v>3.0390842528617101</v>
      </c>
      <c r="D78" s="269">
        <f>((365-D75)/D77)</f>
        <v>40.009754610577659</v>
      </c>
      <c r="E78" s="269">
        <f>((365-E75)/E77)</f>
        <v>7.0477307588198137</v>
      </c>
      <c r="F78" s="269"/>
      <c r="G78" s="260"/>
      <c r="H78" s="269">
        <f>((365-H75)/H77)</f>
        <v>43.606228556347318</v>
      </c>
      <c r="I78" s="268"/>
      <c r="J78" s="264"/>
      <c r="K78" s="264"/>
    </row>
    <row r="79" spans="1:11">
      <c r="A79" s="278" t="s">
        <v>586</v>
      </c>
      <c r="B79" s="266"/>
      <c r="C79" s="260"/>
      <c r="D79" s="260"/>
      <c r="E79" s="260"/>
      <c r="F79" s="260"/>
      <c r="G79" s="260"/>
      <c r="H79" s="276"/>
      <c r="I79" s="268"/>
      <c r="J79" s="264"/>
      <c r="K79" s="264"/>
    </row>
    <row r="80" spans="1:11">
      <c r="A80" s="268" t="s">
        <v>114</v>
      </c>
      <c r="B80" s="260">
        <v>356</v>
      </c>
      <c r="C80" s="260">
        <v>356</v>
      </c>
      <c r="D80" s="260"/>
      <c r="E80" s="260">
        <v>356</v>
      </c>
      <c r="F80" s="260"/>
      <c r="G80" s="260"/>
      <c r="H80" s="276"/>
      <c r="I80" s="268"/>
      <c r="J80" s="264"/>
      <c r="K80" s="264"/>
    </row>
    <row r="81" spans="1:11">
      <c r="A81" s="268" t="s">
        <v>576</v>
      </c>
      <c r="B81" s="269">
        <f>(B80*1000/106367)</f>
        <v>3.3469027047862587</v>
      </c>
      <c r="C81" s="269">
        <f t="shared" ref="C81:E81" si="17">(C80*1000/106367)</f>
        <v>3.3469027047862587</v>
      </c>
      <c r="D81" s="269"/>
      <c r="E81" s="269">
        <f t="shared" si="17"/>
        <v>3.3469027047862587</v>
      </c>
      <c r="F81" s="269"/>
      <c r="G81" s="269"/>
      <c r="H81" s="269"/>
      <c r="I81" s="268"/>
      <c r="J81" s="264"/>
      <c r="K81" s="264"/>
    </row>
    <row r="82" spans="1:11">
      <c r="A82" s="268" t="s">
        <v>577</v>
      </c>
      <c r="B82" s="260">
        <v>101</v>
      </c>
      <c r="C82" s="260">
        <v>101</v>
      </c>
      <c r="D82" s="260"/>
      <c r="E82" s="260">
        <v>101</v>
      </c>
      <c r="F82" s="260"/>
      <c r="G82" s="272"/>
      <c r="H82" s="276"/>
      <c r="I82" s="268"/>
      <c r="J82" s="264"/>
      <c r="K82" s="264"/>
    </row>
    <row r="83" spans="1:11">
      <c r="A83" s="268" t="s">
        <v>578</v>
      </c>
      <c r="B83" s="269">
        <f>(B80/B82)</f>
        <v>3.5247524752475248</v>
      </c>
      <c r="C83" s="269">
        <f>(C80/C82)</f>
        <v>3.5247524752475248</v>
      </c>
      <c r="D83" s="260"/>
      <c r="E83" s="269">
        <f>(E80/E82)</f>
        <v>3.5247524752475248</v>
      </c>
      <c r="F83" s="269"/>
      <c r="G83" s="260"/>
      <c r="H83" s="260"/>
      <c r="I83" s="268"/>
      <c r="J83" s="264"/>
      <c r="K83" s="264"/>
    </row>
    <row r="84" spans="1:11">
      <c r="A84" s="268" t="s">
        <v>579</v>
      </c>
      <c r="B84" s="325">
        <v>11069</v>
      </c>
      <c r="C84" s="325">
        <v>11069</v>
      </c>
      <c r="D84" s="325"/>
      <c r="E84" s="325">
        <v>11069</v>
      </c>
      <c r="F84" s="325"/>
      <c r="G84" s="260"/>
      <c r="H84" s="276"/>
      <c r="I84" s="268"/>
      <c r="J84" s="264"/>
      <c r="K84" s="264"/>
    </row>
    <row r="85" spans="1:11">
      <c r="A85" s="268" t="s">
        <v>580</v>
      </c>
      <c r="B85" s="325">
        <v>65359</v>
      </c>
      <c r="C85" s="325">
        <v>65359</v>
      </c>
      <c r="D85" s="325"/>
      <c r="E85" s="325">
        <v>65359</v>
      </c>
      <c r="F85" s="325"/>
      <c r="G85" s="260"/>
      <c r="H85" s="276"/>
      <c r="I85" s="268"/>
      <c r="J85" s="264"/>
      <c r="K85" s="264"/>
    </row>
    <row r="86" spans="1:11">
      <c r="A86" s="268" t="s">
        <v>581</v>
      </c>
      <c r="B86" s="269">
        <f>(B85/B84)</f>
        <v>5.9046887704399671</v>
      </c>
      <c r="C86" s="269">
        <f>(C85/C84)</f>
        <v>5.9046887704399671</v>
      </c>
      <c r="D86" s="260"/>
      <c r="E86" s="269">
        <f>(E85/E84)</f>
        <v>5.9046887704399671</v>
      </c>
      <c r="F86" s="269"/>
      <c r="G86" s="260"/>
      <c r="H86" s="260"/>
      <c r="I86" s="268"/>
      <c r="J86" s="264"/>
      <c r="K86" s="264"/>
    </row>
    <row r="87" spans="1:11">
      <c r="A87" s="268" t="s">
        <v>582</v>
      </c>
      <c r="B87" s="272">
        <f>(B85/B80)</f>
        <v>183.59269662921349</v>
      </c>
      <c r="C87" s="272">
        <f>(C85/C80)</f>
        <v>183.59269662921349</v>
      </c>
      <c r="D87" s="260"/>
      <c r="E87" s="272">
        <f>(E85/E80)</f>
        <v>183.59269662921349</v>
      </c>
      <c r="F87" s="272"/>
      <c r="G87" s="260"/>
      <c r="H87" s="260"/>
      <c r="I87" s="268"/>
      <c r="J87" s="264"/>
      <c r="K87" s="264"/>
    </row>
    <row r="88" spans="1:11">
      <c r="A88" s="268" t="s">
        <v>583</v>
      </c>
      <c r="B88" s="269">
        <f>(B87*100/365)</f>
        <v>50.299368939510551</v>
      </c>
      <c r="C88" s="269">
        <f>(C87*100/365)</f>
        <v>50.299368939510551</v>
      </c>
      <c r="D88" s="260"/>
      <c r="E88" s="269">
        <f>(E87*100/365)</f>
        <v>50.299368939510551</v>
      </c>
      <c r="F88" s="269"/>
      <c r="G88" s="260"/>
      <c r="H88" s="260"/>
      <c r="I88" s="268"/>
      <c r="J88" s="264"/>
      <c r="K88" s="264"/>
    </row>
    <row r="89" spans="1:11">
      <c r="A89" s="268" t="s">
        <v>584</v>
      </c>
      <c r="B89" s="269">
        <f>(B84/B80)</f>
        <v>31.092696629213481</v>
      </c>
      <c r="C89" s="269">
        <f>(C84/C80)</f>
        <v>31.092696629213481</v>
      </c>
      <c r="D89" s="260"/>
      <c r="E89" s="269">
        <f>(E84/E80)</f>
        <v>31.092696629213481</v>
      </c>
      <c r="F89" s="269"/>
      <c r="G89" s="260"/>
      <c r="H89" s="260"/>
      <c r="I89" s="268"/>
      <c r="J89" s="264"/>
      <c r="K89" s="264"/>
    </row>
    <row r="90" spans="1:11">
      <c r="A90" s="268" t="s">
        <v>585</v>
      </c>
      <c r="B90" s="269">
        <f>((365-B87)/B89)</f>
        <v>5.834402385039299</v>
      </c>
      <c r="C90" s="269">
        <f>((365-C87)/C89)</f>
        <v>5.834402385039299</v>
      </c>
      <c r="D90" s="260"/>
      <c r="E90" s="269">
        <f>((365-E87)/E89)</f>
        <v>5.834402385039299</v>
      </c>
      <c r="F90" s="269"/>
      <c r="G90" s="260"/>
      <c r="H90" s="260"/>
      <c r="I90" s="268"/>
      <c r="J90" s="264"/>
      <c r="K90" s="264"/>
    </row>
    <row r="91" spans="1:11">
      <c r="A91" s="278" t="s">
        <v>120</v>
      </c>
      <c r="B91" s="266"/>
      <c r="C91" s="260"/>
      <c r="D91" s="260"/>
      <c r="E91" s="260"/>
      <c r="F91" s="260"/>
      <c r="G91" s="260"/>
      <c r="H91" s="276"/>
      <c r="I91" s="268"/>
      <c r="J91" s="264"/>
      <c r="K91" s="264"/>
    </row>
    <row r="92" spans="1:11">
      <c r="A92" s="268" t="s">
        <v>114</v>
      </c>
      <c r="B92" s="260">
        <v>581</v>
      </c>
      <c r="C92" s="260">
        <v>279</v>
      </c>
      <c r="D92" s="260">
        <v>302</v>
      </c>
      <c r="E92" s="260">
        <v>279</v>
      </c>
      <c r="F92" s="260"/>
      <c r="G92" s="260"/>
      <c r="H92" s="260">
        <v>302</v>
      </c>
      <c r="I92" s="268"/>
      <c r="J92" s="264"/>
      <c r="K92" s="264"/>
    </row>
    <row r="93" spans="1:11">
      <c r="A93" s="268" t="s">
        <v>576</v>
      </c>
      <c r="B93" s="269">
        <f>(B92*1000/106258)</f>
        <v>5.4678235991642978</v>
      </c>
      <c r="C93" s="269">
        <f t="shared" ref="C93:H93" si="18">(C92*1000/106258)</f>
        <v>2.6256846543319092</v>
      </c>
      <c r="D93" s="269">
        <f t="shared" si="18"/>
        <v>2.842138944832389</v>
      </c>
      <c r="E93" s="269">
        <f t="shared" si="18"/>
        <v>2.6256846543319092</v>
      </c>
      <c r="F93" s="269"/>
      <c r="G93" s="269"/>
      <c r="H93" s="269">
        <f t="shared" si="18"/>
        <v>2.842138944832389</v>
      </c>
      <c r="I93" s="268"/>
      <c r="J93" s="264"/>
      <c r="K93" s="264"/>
    </row>
    <row r="94" spans="1:11">
      <c r="A94" s="268" t="s">
        <v>577</v>
      </c>
      <c r="B94" s="260">
        <v>129</v>
      </c>
      <c r="C94" s="260">
        <v>121</v>
      </c>
      <c r="D94" s="272">
        <v>8</v>
      </c>
      <c r="E94" s="272">
        <v>121</v>
      </c>
      <c r="F94" s="272"/>
      <c r="H94" s="276">
        <v>8</v>
      </c>
      <c r="I94" s="268"/>
      <c r="J94" s="264"/>
      <c r="K94" s="264"/>
    </row>
    <row r="95" spans="1:11">
      <c r="A95" s="268" t="s">
        <v>578</v>
      </c>
      <c r="B95" s="269">
        <f>(B92/B94)</f>
        <v>4.5038759689922481</v>
      </c>
      <c r="C95" s="269">
        <f>(C92/C94)</f>
        <v>2.3057851239669422</v>
      </c>
      <c r="D95" s="269">
        <f>(D92/D94)</f>
        <v>37.75</v>
      </c>
      <c r="E95" s="269">
        <f>(E92/E94)</f>
        <v>2.3057851239669422</v>
      </c>
      <c r="F95" s="269"/>
      <c r="G95" s="260"/>
      <c r="H95" s="269">
        <f>(H92/H94)</f>
        <v>37.75</v>
      </c>
      <c r="I95" s="268"/>
      <c r="J95" s="264"/>
      <c r="K95" s="264"/>
    </row>
    <row r="96" spans="1:11">
      <c r="A96" s="268" t="s">
        <v>579</v>
      </c>
      <c r="B96" s="325">
        <v>11893</v>
      </c>
      <c r="C96" s="325">
        <v>9164</v>
      </c>
      <c r="D96" s="325">
        <v>2729</v>
      </c>
      <c r="E96" s="325">
        <v>9164</v>
      </c>
      <c r="F96" s="325"/>
      <c r="G96" s="325"/>
      <c r="H96" s="325">
        <v>2729</v>
      </c>
      <c r="I96" s="268"/>
      <c r="J96" s="264"/>
      <c r="K96" s="264"/>
    </row>
    <row r="97" spans="1:14">
      <c r="A97" s="268" t="s">
        <v>580</v>
      </c>
      <c r="B97" s="325">
        <v>96342</v>
      </c>
      <c r="C97" s="325">
        <v>54213</v>
      </c>
      <c r="D97" s="325">
        <v>42129</v>
      </c>
      <c r="E97" s="325">
        <v>54213</v>
      </c>
      <c r="F97" s="325"/>
      <c r="G97" s="325"/>
      <c r="H97" s="325">
        <v>42129</v>
      </c>
      <c r="I97" s="268"/>
      <c r="J97" s="264"/>
      <c r="K97" s="264"/>
    </row>
    <row r="98" spans="1:14">
      <c r="A98" s="268" t="s">
        <v>581</v>
      </c>
      <c r="B98" s="269">
        <f>(B97/B96)</f>
        <v>8.1007315227444714</v>
      </c>
      <c r="C98" s="269">
        <f>(C97/C96)</f>
        <v>5.9158664338716713</v>
      </c>
      <c r="D98" s="269">
        <f>(D97/D96)</f>
        <v>15.437522902161964</v>
      </c>
      <c r="E98" s="269">
        <f>(E97/E96)</f>
        <v>5.9158664338716713</v>
      </c>
      <c r="F98" s="269"/>
      <c r="G98" s="260"/>
      <c r="H98" s="269">
        <f>(H97/H96)</f>
        <v>15.437522902161964</v>
      </c>
      <c r="I98" s="268"/>
      <c r="J98" s="264"/>
      <c r="K98" s="264"/>
    </row>
    <row r="99" spans="1:14">
      <c r="A99" s="268" t="s">
        <v>582</v>
      </c>
      <c r="B99" s="272">
        <f>(B97/B92)</f>
        <v>165.82099827882959</v>
      </c>
      <c r="C99" s="272">
        <f>(C97/C92)</f>
        <v>194.31182795698925</v>
      </c>
      <c r="D99" s="272">
        <f>(D97/D92)</f>
        <v>139.5</v>
      </c>
      <c r="E99" s="272">
        <f>(E97/E92)</f>
        <v>194.31182795698925</v>
      </c>
      <c r="F99" s="272"/>
      <c r="G99" s="260"/>
      <c r="H99" s="272">
        <f>(H97/H92)</f>
        <v>139.5</v>
      </c>
      <c r="I99" s="268"/>
      <c r="J99" s="264"/>
      <c r="K99" s="264"/>
    </row>
    <row r="100" spans="1:14">
      <c r="A100" s="268" t="s">
        <v>583</v>
      </c>
      <c r="B100" s="269">
        <f>(B99*100/365)</f>
        <v>45.430410487350571</v>
      </c>
      <c r="C100" s="269">
        <f>(C99*100/365)</f>
        <v>53.23611724849021</v>
      </c>
      <c r="D100" s="269">
        <f>(D99*100/365)</f>
        <v>38.219178082191782</v>
      </c>
      <c r="E100" s="269">
        <f>(E99*100/365)</f>
        <v>53.23611724849021</v>
      </c>
      <c r="F100" s="269"/>
      <c r="G100" s="260"/>
      <c r="H100" s="269">
        <f>(H99*100/365)</f>
        <v>38.219178082191782</v>
      </c>
      <c r="I100" s="268"/>
      <c r="J100" s="264"/>
      <c r="K100" s="264"/>
    </row>
    <row r="101" spans="1:14">
      <c r="A101" s="268" t="s">
        <v>584</v>
      </c>
      <c r="B101" s="269">
        <f>(B96/B92)</f>
        <v>20.46987951807229</v>
      </c>
      <c r="C101" s="269">
        <f>(C96/C92)</f>
        <v>32.845878136200717</v>
      </c>
      <c r="D101" s="269">
        <f>(D96/D92)</f>
        <v>9.0364238410596034</v>
      </c>
      <c r="E101" s="269">
        <f>(E96/E92)</f>
        <v>32.845878136200717</v>
      </c>
      <c r="F101" s="269"/>
      <c r="G101" s="260"/>
      <c r="H101" s="269">
        <f>(H96/H92)</f>
        <v>9.0364238410596034</v>
      </c>
      <c r="I101" s="268"/>
      <c r="J101" s="264"/>
      <c r="K101" s="264"/>
    </row>
    <row r="102" spans="1:14">
      <c r="A102" s="268" t="s">
        <v>585</v>
      </c>
      <c r="B102" s="269">
        <f>((365-B99)/B101)</f>
        <v>9.7303455814344577</v>
      </c>
      <c r="C102" s="269">
        <f>((365-C99)/C101)</f>
        <v>5.1966390222610217</v>
      </c>
      <c r="D102" s="269">
        <f>((365-D99)/D101)</f>
        <v>24.954562110663243</v>
      </c>
      <c r="E102" s="269">
        <f>((365-E99)/E101)</f>
        <v>5.1966390222610217</v>
      </c>
      <c r="F102" s="269"/>
      <c r="G102" s="260"/>
      <c r="H102" s="269">
        <f>((365-H99)/H101)</f>
        <v>24.954562110663243</v>
      </c>
      <c r="I102" s="268"/>
      <c r="J102" s="264"/>
      <c r="K102" s="264"/>
    </row>
    <row r="103" spans="1:14">
      <c r="A103" s="278" t="s">
        <v>121</v>
      </c>
      <c r="B103" s="266"/>
      <c r="C103" s="260"/>
      <c r="D103" s="260"/>
      <c r="E103" s="260"/>
      <c r="F103" s="260"/>
      <c r="G103" s="260"/>
      <c r="H103" s="276"/>
      <c r="I103" s="268"/>
      <c r="J103" s="264"/>
      <c r="K103" s="264"/>
    </row>
    <row r="104" spans="1:14">
      <c r="A104" s="268" t="s">
        <v>114</v>
      </c>
      <c r="B104" s="325">
        <v>2603</v>
      </c>
      <c r="C104" s="325">
        <v>1231</v>
      </c>
      <c r="D104" s="325">
        <v>1372</v>
      </c>
      <c r="E104" s="325"/>
      <c r="F104" s="325">
        <v>12</v>
      </c>
      <c r="G104" s="325">
        <v>1170</v>
      </c>
      <c r="H104" s="326">
        <v>1421</v>
      </c>
      <c r="I104" s="268"/>
      <c r="J104" s="264"/>
      <c r="K104" s="264"/>
    </row>
    <row r="105" spans="1:14">
      <c r="A105" s="268" t="s">
        <v>576</v>
      </c>
      <c r="B105" s="269">
        <f>(B104*1000/282730)</f>
        <v>9.2066636013157428</v>
      </c>
      <c r="C105" s="269">
        <f t="shared" ref="C105:H105" si="19">(C104*1000/282730)</f>
        <v>4.3539772928235418</v>
      </c>
      <c r="D105" s="269">
        <f t="shared" si="19"/>
        <v>4.852686308492201</v>
      </c>
      <c r="E105" s="269"/>
      <c r="F105" s="269">
        <f t="shared" si="19"/>
        <v>4.2443320482439074E-2</v>
      </c>
      <c r="G105" s="269">
        <f t="shared" si="19"/>
        <v>4.1382237470378103</v>
      </c>
      <c r="H105" s="269">
        <f t="shared" si="19"/>
        <v>5.0259965337954942</v>
      </c>
      <c r="I105" s="268"/>
      <c r="J105" s="264"/>
      <c r="K105" s="264"/>
    </row>
    <row r="106" spans="1:14">
      <c r="A106" s="268" t="s">
        <v>577</v>
      </c>
      <c r="B106" s="260">
        <v>545</v>
      </c>
      <c r="C106" s="260">
        <v>494</v>
      </c>
      <c r="D106" s="260">
        <v>51</v>
      </c>
      <c r="E106" s="260"/>
      <c r="F106" s="260">
        <v>1</v>
      </c>
      <c r="G106" s="272">
        <v>453</v>
      </c>
      <c r="H106" s="276">
        <v>91</v>
      </c>
      <c r="I106" s="268"/>
      <c r="J106" s="258"/>
      <c r="K106" s="258"/>
      <c r="L106" s="258"/>
      <c r="M106" s="271"/>
      <c r="N106" s="276"/>
    </row>
    <row r="107" spans="1:14">
      <c r="A107" s="268" t="s">
        <v>578</v>
      </c>
      <c r="B107" s="269">
        <f t="shared" ref="B107:H107" si="20">(B104/B106)</f>
        <v>4.7761467889908253</v>
      </c>
      <c r="C107" s="269">
        <f t="shared" si="20"/>
        <v>2.4919028340080973</v>
      </c>
      <c r="D107" s="269">
        <f t="shared" si="20"/>
        <v>26.901960784313726</v>
      </c>
      <c r="E107" s="269"/>
      <c r="F107" s="269">
        <f t="shared" ref="F107" si="21">(F104/F106)</f>
        <v>12</v>
      </c>
      <c r="G107" s="269">
        <f t="shared" si="20"/>
        <v>2.5827814569536423</v>
      </c>
      <c r="H107" s="269">
        <f t="shared" si="20"/>
        <v>15.615384615384615</v>
      </c>
      <c r="I107" s="268"/>
      <c r="J107" s="264"/>
      <c r="K107" s="264"/>
    </row>
    <row r="108" spans="1:14">
      <c r="A108" s="268" t="s">
        <v>579</v>
      </c>
      <c r="B108" s="325">
        <v>48751</v>
      </c>
      <c r="C108" s="325">
        <v>44122</v>
      </c>
      <c r="D108" s="325">
        <v>4629</v>
      </c>
      <c r="E108" s="325"/>
      <c r="F108" s="325">
        <v>194</v>
      </c>
      <c r="G108" s="325">
        <v>42591</v>
      </c>
      <c r="H108" s="326">
        <v>5966</v>
      </c>
      <c r="I108" s="329"/>
      <c r="K108" s="264"/>
    </row>
    <row r="109" spans="1:14">
      <c r="A109" s="268" t="s">
        <v>580</v>
      </c>
      <c r="B109" s="325">
        <v>505919</v>
      </c>
      <c r="C109" s="325">
        <v>235570</v>
      </c>
      <c r="D109" s="325">
        <v>270349</v>
      </c>
      <c r="E109" s="325"/>
      <c r="F109" s="325">
        <v>1269</v>
      </c>
      <c r="G109" s="325">
        <v>223698</v>
      </c>
      <c r="H109" s="326">
        <v>280952</v>
      </c>
      <c r="I109" s="329"/>
      <c r="J109" s="264"/>
      <c r="K109" s="264"/>
    </row>
    <row r="110" spans="1:14">
      <c r="A110" s="268" t="s">
        <v>581</v>
      </c>
      <c r="B110" s="269">
        <f t="shared" ref="B110:H110" si="22">(B109/B108)</f>
        <v>10.377612766917602</v>
      </c>
      <c r="C110" s="269">
        <f t="shared" si="22"/>
        <v>5.3390598794252302</v>
      </c>
      <c r="D110" s="269">
        <f t="shared" si="22"/>
        <v>58.403326852451933</v>
      </c>
      <c r="E110" s="269"/>
      <c r="F110" s="269">
        <f t="shared" ref="F110" si="23">(F109/F108)</f>
        <v>6.5412371134020617</v>
      </c>
      <c r="G110" s="269">
        <f t="shared" si="22"/>
        <v>5.2522363879692895</v>
      </c>
      <c r="H110" s="269">
        <f t="shared" si="22"/>
        <v>47.092189071404626</v>
      </c>
      <c r="I110" s="268"/>
      <c r="J110" s="264"/>
      <c r="K110" s="264"/>
    </row>
    <row r="111" spans="1:14">
      <c r="A111" s="268" t="s">
        <v>582</v>
      </c>
      <c r="B111" s="272">
        <f t="shared" ref="B111:H111" si="24">(B109/B104)</f>
        <v>194.35996926623127</v>
      </c>
      <c r="C111" s="272">
        <f t="shared" si="24"/>
        <v>191.36474411047928</v>
      </c>
      <c r="D111" s="272">
        <f t="shared" si="24"/>
        <v>197.04737609329447</v>
      </c>
      <c r="E111" s="272"/>
      <c r="F111" s="272">
        <f t="shared" ref="F111" si="25">(F109/F104)</f>
        <v>105.75</v>
      </c>
      <c r="G111" s="272">
        <f t="shared" si="24"/>
        <v>191.1948717948718</v>
      </c>
      <c r="H111" s="272">
        <f t="shared" si="24"/>
        <v>197.71428571428572</v>
      </c>
      <c r="I111" s="268"/>
      <c r="J111" s="264"/>
      <c r="K111" s="264"/>
    </row>
    <row r="112" spans="1:14">
      <c r="A112" s="268" t="s">
        <v>583</v>
      </c>
      <c r="B112" s="269">
        <f t="shared" ref="B112:H112" si="26">(B111*100/365)</f>
        <v>53.249306648282541</v>
      </c>
      <c r="C112" s="269">
        <f t="shared" si="26"/>
        <v>52.428697016569672</v>
      </c>
      <c r="D112" s="269">
        <f t="shared" si="26"/>
        <v>53.985582491313558</v>
      </c>
      <c r="E112" s="269"/>
      <c r="F112" s="269">
        <f t="shared" ref="F112" si="27">(F111*100/365)</f>
        <v>28.972602739726028</v>
      </c>
      <c r="G112" s="269">
        <f t="shared" si="26"/>
        <v>52.382156656129261</v>
      </c>
      <c r="H112" s="269">
        <f t="shared" si="26"/>
        <v>54.168297455968691</v>
      </c>
      <c r="I112" s="268"/>
      <c r="J112" s="264"/>
      <c r="K112" s="264"/>
    </row>
    <row r="113" spans="1:11">
      <c r="A113" s="268" t="s">
        <v>584</v>
      </c>
      <c r="B113" s="269">
        <f t="shared" ref="B113:H113" si="28">(B108/B104)</f>
        <v>18.728774490971954</v>
      </c>
      <c r="C113" s="269">
        <f t="shared" si="28"/>
        <v>35.842404549147034</v>
      </c>
      <c r="D113" s="269">
        <f t="shared" si="28"/>
        <v>3.3739067055393588</v>
      </c>
      <c r="E113" s="269"/>
      <c r="F113" s="269">
        <f t="shared" ref="F113" si="29">(F108/F104)</f>
        <v>16.166666666666668</v>
      </c>
      <c r="G113" s="269">
        <f t="shared" si="28"/>
        <v>36.402564102564099</v>
      </c>
      <c r="H113" s="269">
        <f t="shared" si="28"/>
        <v>4.1984517945109081</v>
      </c>
      <c r="I113" s="268"/>
      <c r="J113" s="264"/>
      <c r="K113" s="264"/>
    </row>
    <row r="114" spans="1:11">
      <c r="A114" s="268" t="s">
        <v>585</v>
      </c>
      <c r="B114" s="269">
        <f t="shared" ref="B114:H114" si="30">((365-B111)/B113)</f>
        <v>9.1111156694221656</v>
      </c>
      <c r="C114" s="269">
        <f t="shared" si="30"/>
        <v>4.8444086850097463</v>
      </c>
      <c r="D114" s="269">
        <f t="shared" si="30"/>
        <v>49.779866061784396</v>
      </c>
      <c r="E114" s="269"/>
      <c r="F114" s="269">
        <f t="shared" ref="F114" si="31">((365-F111)/F113)</f>
        <v>16.036082474226802</v>
      </c>
      <c r="G114" s="269">
        <f t="shared" si="30"/>
        <v>4.774529830245827</v>
      </c>
      <c r="H114" s="269">
        <f t="shared" si="30"/>
        <v>39.844619510559838</v>
      </c>
      <c r="I114" s="268"/>
      <c r="J114" s="264"/>
      <c r="K114" s="264"/>
    </row>
    <row r="115" spans="1:11">
      <c r="A115" s="278" t="s">
        <v>587</v>
      </c>
      <c r="B115" s="266"/>
      <c r="C115" s="260"/>
      <c r="D115" s="260"/>
      <c r="E115" s="260"/>
      <c r="F115" s="260"/>
      <c r="G115" s="260"/>
      <c r="H115" s="276"/>
      <c r="I115" s="268"/>
      <c r="J115" s="264"/>
      <c r="K115" s="264"/>
    </row>
    <row r="116" spans="1:11">
      <c r="A116" s="268" t="s">
        <v>114</v>
      </c>
      <c r="B116" s="260">
        <v>94</v>
      </c>
      <c r="C116" s="260">
        <v>94</v>
      </c>
      <c r="D116" s="260"/>
      <c r="E116" s="260">
        <v>76</v>
      </c>
      <c r="F116" s="260">
        <v>18</v>
      </c>
      <c r="G116" s="260"/>
      <c r="H116" s="276"/>
      <c r="I116" s="268"/>
      <c r="J116" s="264"/>
      <c r="K116" s="264"/>
    </row>
    <row r="117" spans="1:11">
      <c r="A117" s="268" t="s">
        <v>576</v>
      </c>
      <c r="B117" s="269">
        <f>(B116*1000/44625)</f>
        <v>2.1064425770308124</v>
      </c>
      <c r="C117" s="269">
        <f t="shared" ref="C117:F117" si="32">(C116*1000/44625)</f>
        <v>2.1064425770308124</v>
      </c>
      <c r="D117" s="269"/>
      <c r="E117" s="269">
        <f t="shared" si="32"/>
        <v>1.7030812324929971</v>
      </c>
      <c r="F117" s="269">
        <f t="shared" si="32"/>
        <v>0.40336134453781514</v>
      </c>
      <c r="G117" s="260"/>
      <c r="H117" s="260"/>
      <c r="I117" s="268"/>
      <c r="J117" s="264"/>
      <c r="K117" s="264"/>
    </row>
    <row r="118" spans="1:11">
      <c r="A118" s="268" t="s">
        <v>577</v>
      </c>
      <c r="B118" s="260">
        <v>22</v>
      </c>
      <c r="C118" s="260">
        <v>22</v>
      </c>
      <c r="D118" s="260"/>
      <c r="E118" s="260">
        <v>20</v>
      </c>
      <c r="F118" s="260">
        <v>2</v>
      </c>
      <c r="G118" s="260"/>
      <c r="H118" s="276"/>
      <c r="I118" s="268"/>
      <c r="J118" s="264"/>
      <c r="K118" s="264"/>
    </row>
    <row r="119" spans="1:11">
      <c r="A119" s="268" t="s">
        <v>578</v>
      </c>
      <c r="B119" s="269">
        <f>(B116/B118)</f>
        <v>4.2727272727272725</v>
      </c>
      <c r="C119" s="269">
        <f>(C116/C118)</f>
        <v>4.2727272727272725</v>
      </c>
      <c r="D119" s="260"/>
      <c r="E119" s="269">
        <f>(E116/E118)</f>
        <v>3.8</v>
      </c>
      <c r="F119" s="269">
        <f>(F116/F118)</f>
        <v>9</v>
      </c>
      <c r="G119" s="260"/>
      <c r="H119" s="260"/>
      <c r="I119" s="268"/>
      <c r="J119" s="264"/>
      <c r="K119" s="264"/>
    </row>
    <row r="120" spans="1:11">
      <c r="A120" s="268" t="s">
        <v>579</v>
      </c>
      <c r="B120" s="325">
        <v>3564</v>
      </c>
      <c r="C120" s="325">
        <v>3564</v>
      </c>
      <c r="D120" s="325"/>
      <c r="E120" s="325">
        <v>3084</v>
      </c>
      <c r="F120" s="325">
        <v>480</v>
      </c>
      <c r="G120" s="325"/>
      <c r="H120" s="276"/>
      <c r="I120" s="268"/>
      <c r="J120" s="264"/>
      <c r="K120" s="264"/>
    </row>
    <row r="121" spans="1:11">
      <c r="A121" s="268" t="s">
        <v>580</v>
      </c>
      <c r="B121" s="325">
        <v>21551</v>
      </c>
      <c r="C121" s="325">
        <v>21551</v>
      </c>
      <c r="D121" s="325"/>
      <c r="E121" s="325">
        <v>15817</v>
      </c>
      <c r="F121" s="325">
        <v>5734</v>
      </c>
      <c r="G121" s="325"/>
      <c r="H121" s="276"/>
      <c r="I121" s="268"/>
      <c r="J121" s="264"/>
      <c r="K121" s="264"/>
    </row>
    <row r="122" spans="1:11">
      <c r="A122" s="268" t="s">
        <v>581</v>
      </c>
      <c r="B122" s="269">
        <f>(B121/B120)</f>
        <v>6.0468574635241303</v>
      </c>
      <c r="C122" s="269">
        <f>(C121/C120)</f>
        <v>6.0468574635241303</v>
      </c>
      <c r="D122" s="260"/>
      <c r="E122" s="269">
        <f>(E121/E120)</f>
        <v>5.1287289234760056</v>
      </c>
      <c r="F122" s="269">
        <f>(F121/F120)</f>
        <v>11.945833333333333</v>
      </c>
      <c r="G122" s="269"/>
      <c r="H122" s="260"/>
      <c r="I122" s="268"/>
      <c r="J122" s="264"/>
      <c r="K122" s="264"/>
    </row>
    <row r="123" spans="1:11">
      <c r="A123" s="268" t="s">
        <v>582</v>
      </c>
      <c r="B123" s="272">
        <f>(B121/B116)</f>
        <v>229.2659574468085</v>
      </c>
      <c r="C123" s="272">
        <f>(C121/C116)</f>
        <v>229.2659574468085</v>
      </c>
      <c r="D123" s="260"/>
      <c r="E123" s="272">
        <f>(E121/E116)</f>
        <v>208.11842105263159</v>
      </c>
      <c r="F123" s="272">
        <f>(F121/F116)</f>
        <v>318.55555555555554</v>
      </c>
      <c r="G123" s="260"/>
      <c r="H123" s="260"/>
      <c r="I123" s="268"/>
      <c r="J123" s="264"/>
      <c r="K123" s="264"/>
    </row>
    <row r="124" spans="1:11">
      <c r="A124" s="268" t="s">
        <v>583</v>
      </c>
      <c r="B124" s="269">
        <f>(B123*100/365)</f>
        <v>62.812591081317393</v>
      </c>
      <c r="C124" s="269">
        <f>(C123*100/365)</f>
        <v>62.812591081317393</v>
      </c>
      <c r="D124" s="260"/>
      <c r="E124" s="269">
        <f>(E123*100/365)</f>
        <v>57.01874549387167</v>
      </c>
      <c r="F124" s="269">
        <f>(F123*100/365)</f>
        <v>87.275494672754945</v>
      </c>
      <c r="G124" s="260"/>
      <c r="H124" s="260"/>
      <c r="I124" s="268"/>
      <c r="J124" s="264"/>
      <c r="K124" s="264"/>
    </row>
    <row r="125" spans="1:11">
      <c r="A125" s="268" t="s">
        <v>584</v>
      </c>
      <c r="B125" s="269">
        <f>(B120/B116)</f>
        <v>37.914893617021278</v>
      </c>
      <c r="C125" s="269">
        <f>(C120/C116)</f>
        <v>37.914893617021278</v>
      </c>
      <c r="D125" s="260"/>
      <c r="E125" s="269">
        <f>(E120/E116)</f>
        <v>40.578947368421055</v>
      </c>
      <c r="F125" s="269">
        <f>(F120/F116)</f>
        <v>26.666666666666668</v>
      </c>
      <c r="G125" s="260"/>
      <c r="H125" s="260"/>
      <c r="I125" s="268"/>
      <c r="J125" s="264"/>
      <c r="K125" s="264"/>
    </row>
    <row r="126" spans="1:11">
      <c r="A126" s="268" t="s">
        <v>585</v>
      </c>
      <c r="B126" s="269">
        <f>((365-B123)/B125)</f>
        <v>3.57996632996633</v>
      </c>
      <c r="C126" s="269">
        <f>((365-C123)/C125)</f>
        <v>3.57996632996633</v>
      </c>
      <c r="D126" s="260"/>
      <c r="E126" s="269">
        <f>((365-E123)/E125)</f>
        <v>3.8660830090791176</v>
      </c>
      <c r="F126" s="269">
        <f>((365-F123)/F125)</f>
        <v>1.7416666666666671</v>
      </c>
      <c r="G126" s="260"/>
      <c r="H126" s="260"/>
      <c r="I126" s="268"/>
      <c r="J126" s="264"/>
      <c r="K126" s="264"/>
    </row>
    <row r="127" spans="1:11">
      <c r="A127" s="278" t="s">
        <v>588</v>
      </c>
      <c r="B127" s="266"/>
      <c r="C127" s="260"/>
      <c r="D127" s="260"/>
      <c r="E127" s="260"/>
      <c r="F127" s="260"/>
      <c r="G127" s="260"/>
      <c r="H127" s="276"/>
      <c r="I127" s="268"/>
      <c r="J127" s="264"/>
      <c r="K127" s="264"/>
    </row>
    <row r="128" spans="1:11">
      <c r="A128" s="268" t="s">
        <v>114</v>
      </c>
      <c r="B128" s="260">
        <v>228</v>
      </c>
      <c r="C128" s="260">
        <v>223</v>
      </c>
      <c r="D128" s="260">
        <v>5</v>
      </c>
      <c r="E128" s="260">
        <v>228</v>
      </c>
      <c r="F128" s="260"/>
      <c r="G128" s="260"/>
      <c r="H128" s="276"/>
      <c r="I128" s="268"/>
      <c r="J128" s="264"/>
      <c r="K128" s="264"/>
    </row>
    <row r="129" spans="1:11">
      <c r="A129" s="268" t="s">
        <v>576</v>
      </c>
      <c r="B129" s="269">
        <f>(B128*1000/73641)</f>
        <v>3.0961013565812521</v>
      </c>
      <c r="C129" s="269">
        <f t="shared" ref="C129:E129" si="33">(C128*1000/73641)</f>
        <v>3.028204397007102</v>
      </c>
      <c r="D129" s="269">
        <f t="shared" si="33"/>
        <v>6.7896959574150276E-2</v>
      </c>
      <c r="E129" s="269">
        <f t="shared" si="33"/>
        <v>3.0961013565812521</v>
      </c>
      <c r="F129" s="269"/>
      <c r="G129" s="260"/>
      <c r="H129" s="260"/>
      <c r="I129" s="268"/>
      <c r="J129" s="264"/>
      <c r="K129" s="264"/>
    </row>
    <row r="130" spans="1:11">
      <c r="A130" s="268" t="s">
        <v>577</v>
      </c>
      <c r="B130" s="260">
        <v>73</v>
      </c>
      <c r="C130" s="260">
        <v>73</v>
      </c>
      <c r="D130" s="272">
        <v>0</v>
      </c>
      <c r="E130" s="260">
        <v>73</v>
      </c>
      <c r="F130" s="260"/>
      <c r="G130" s="272"/>
      <c r="H130" s="276"/>
      <c r="I130" s="268"/>
      <c r="J130" s="264"/>
      <c r="K130" s="264"/>
    </row>
    <row r="131" spans="1:11">
      <c r="A131" s="268" t="s">
        <v>578</v>
      </c>
      <c r="B131" s="269">
        <f>(B128/B130)</f>
        <v>3.1232876712328768</v>
      </c>
      <c r="C131" s="269">
        <f>(C128/C130)</f>
        <v>3.0547945205479454</v>
      </c>
      <c r="D131" s="269" t="e">
        <f>(D128/D130)</f>
        <v>#DIV/0!</v>
      </c>
      <c r="E131" s="269">
        <f>(E128/E130)</f>
        <v>3.1232876712328768</v>
      </c>
      <c r="F131" s="269"/>
      <c r="G131" s="260"/>
      <c r="H131" s="260"/>
      <c r="I131" s="268"/>
      <c r="J131" s="264"/>
      <c r="K131" s="264"/>
    </row>
    <row r="132" spans="1:11">
      <c r="A132" s="268" t="s">
        <v>579</v>
      </c>
      <c r="B132" s="325">
        <v>8409</v>
      </c>
      <c r="C132" s="325">
        <v>8387</v>
      </c>
      <c r="D132" s="325">
        <v>22</v>
      </c>
      <c r="E132" s="325">
        <v>8409</v>
      </c>
      <c r="F132" s="325"/>
      <c r="G132" s="260"/>
      <c r="H132" s="276"/>
      <c r="I132" s="268"/>
      <c r="J132" s="264"/>
      <c r="K132" s="264"/>
    </row>
    <row r="133" spans="1:11">
      <c r="A133" s="268" t="s">
        <v>580</v>
      </c>
      <c r="B133" s="325">
        <v>48339</v>
      </c>
      <c r="C133" s="325">
        <v>48178</v>
      </c>
      <c r="D133" s="325">
        <v>161</v>
      </c>
      <c r="E133" s="325">
        <v>48339</v>
      </c>
      <c r="F133" s="325"/>
      <c r="G133" s="260"/>
      <c r="H133" s="276"/>
      <c r="I133" s="268"/>
      <c r="J133" s="264"/>
      <c r="K133" s="264"/>
    </row>
    <row r="134" spans="1:11">
      <c r="A134" s="268" t="s">
        <v>581</v>
      </c>
      <c r="B134" s="269">
        <f>(B133/B132)</f>
        <v>5.7484837673920799</v>
      </c>
      <c r="C134" s="269">
        <f>(C133/C132)</f>
        <v>5.7443662811493983</v>
      </c>
      <c r="D134" s="269">
        <f>(D133/D132)</f>
        <v>7.3181818181818183</v>
      </c>
      <c r="E134" s="269">
        <f>(E133/E132)</f>
        <v>5.7484837673920799</v>
      </c>
      <c r="F134" s="269"/>
      <c r="G134" s="260"/>
      <c r="H134" s="260"/>
      <c r="I134" s="268"/>
      <c r="J134" s="264"/>
      <c r="K134" s="264"/>
    </row>
    <row r="135" spans="1:11">
      <c r="A135" s="268" t="s">
        <v>582</v>
      </c>
      <c r="B135" s="272">
        <f>(B133/B128)</f>
        <v>212.01315789473685</v>
      </c>
      <c r="C135" s="272">
        <f>(C133/C128)</f>
        <v>216.04484304932734</v>
      </c>
      <c r="D135" s="272">
        <f>(D133/D128)</f>
        <v>32.200000000000003</v>
      </c>
      <c r="E135" s="272">
        <f>(E133/E128)</f>
        <v>212.01315789473685</v>
      </c>
      <c r="F135" s="272"/>
      <c r="G135" s="260"/>
      <c r="H135" s="260"/>
      <c r="I135" s="268"/>
      <c r="J135" s="264"/>
      <c r="K135" s="264"/>
    </row>
    <row r="136" spans="1:11">
      <c r="A136" s="268" t="s">
        <v>583</v>
      </c>
      <c r="B136" s="269">
        <f>(B135*100/365)</f>
        <v>58.085796683489541</v>
      </c>
      <c r="C136" s="269">
        <f>(C135*100/365)</f>
        <v>59.190367958719825</v>
      </c>
      <c r="D136" s="269">
        <f>(D135*100/365)</f>
        <v>8.8219178082191796</v>
      </c>
      <c r="E136" s="269">
        <f>(E135*100/365)</f>
        <v>58.085796683489541</v>
      </c>
      <c r="F136" s="269"/>
      <c r="G136" s="260"/>
      <c r="H136" s="260"/>
      <c r="I136" s="268"/>
      <c r="J136" s="264"/>
      <c r="K136" s="264"/>
    </row>
    <row r="137" spans="1:11">
      <c r="A137" s="268" t="s">
        <v>584</v>
      </c>
      <c r="B137" s="269">
        <f>(B132/B128)</f>
        <v>36.881578947368418</v>
      </c>
      <c r="C137" s="269">
        <f>(C132/C128)</f>
        <v>37.609865470852021</v>
      </c>
      <c r="D137" s="269">
        <f>(D132/D128)</f>
        <v>4.4000000000000004</v>
      </c>
      <c r="E137" s="269">
        <f>(E132/E128)</f>
        <v>36.881578947368418</v>
      </c>
      <c r="F137" s="269"/>
      <c r="G137" s="260"/>
      <c r="H137" s="260"/>
      <c r="I137" s="268"/>
      <c r="J137" s="264"/>
      <c r="K137" s="264"/>
    </row>
    <row r="138" spans="1:11">
      <c r="A138" s="268" t="s">
        <v>585</v>
      </c>
      <c r="B138" s="269">
        <f>((365-B135)/B137)</f>
        <v>4.1480556546557263</v>
      </c>
      <c r="C138" s="269">
        <f>((365-C135)/C137)</f>
        <v>3.9605341600095385</v>
      </c>
      <c r="D138" s="269">
        <f>((365-D135)/D137)</f>
        <v>75.636363636363626</v>
      </c>
      <c r="E138" s="269">
        <f>((365-E135)/E137)</f>
        <v>4.1480556546557263</v>
      </c>
      <c r="F138" s="269"/>
      <c r="G138" s="260"/>
      <c r="H138" s="260"/>
      <c r="I138" s="268"/>
      <c r="J138" s="264"/>
      <c r="K138" s="264"/>
    </row>
    <row r="139" spans="1:11">
      <c r="A139" s="278" t="s">
        <v>122</v>
      </c>
      <c r="B139" s="266"/>
      <c r="C139" s="260"/>
      <c r="D139" s="260"/>
      <c r="E139" s="260"/>
      <c r="F139" s="260"/>
      <c r="G139" s="260"/>
      <c r="H139" s="276"/>
      <c r="I139" s="268"/>
      <c r="J139" s="264"/>
      <c r="K139" s="264"/>
    </row>
    <row r="140" spans="1:11">
      <c r="A140" s="268" t="s">
        <v>114</v>
      </c>
      <c r="B140" s="260">
        <v>586</v>
      </c>
      <c r="C140" s="260">
        <v>309</v>
      </c>
      <c r="D140" s="260">
        <v>277</v>
      </c>
      <c r="E140" s="260">
        <v>326</v>
      </c>
      <c r="F140" s="260"/>
      <c r="G140" s="260"/>
      <c r="H140" s="260">
        <v>260</v>
      </c>
      <c r="I140" s="268"/>
      <c r="J140" s="264"/>
      <c r="K140" s="264"/>
    </row>
    <row r="141" spans="1:11">
      <c r="A141" s="268" t="s">
        <v>576</v>
      </c>
      <c r="B141" s="269">
        <f>(B140*1000/66256)</f>
        <v>8.8444820091765273</v>
      </c>
      <c r="C141" s="269">
        <f t="shared" ref="C141:H141" si="34">(C140*1000/66256)</f>
        <v>4.6637285679787492</v>
      </c>
      <c r="D141" s="269">
        <f t="shared" si="34"/>
        <v>4.180753441197778</v>
      </c>
      <c r="E141" s="269">
        <f t="shared" si="34"/>
        <v>4.9203091040811398</v>
      </c>
      <c r="F141" s="269"/>
      <c r="G141" s="269"/>
      <c r="H141" s="269">
        <f t="shared" si="34"/>
        <v>3.9241729050953875</v>
      </c>
      <c r="I141" s="268"/>
      <c r="J141" s="264"/>
      <c r="K141" s="264"/>
    </row>
    <row r="142" spans="1:11">
      <c r="A142" s="268" t="s">
        <v>577</v>
      </c>
      <c r="B142" s="260">
        <v>119</v>
      </c>
      <c r="C142" s="260">
        <v>108</v>
      </c>
      <c r="D142" s="272">
        <v>11</v>
      </c>
      <c r="E142" s="260">
        <v>108</v>
      </c>
      <c r="F142" s="260"/>
      <c r="G142" s="272"/>
      <c r="H142" s="276">
        <v>11</v>
      </c>
      <c r="I142" s="268"/>
      <c r="J142" s="264"/>
      <c r="K142" s="264"/>
    </row>
    <row r="143" spans="1:11">
      <c r="A143" s="268" t="s">
        <v>578</v>
      </c>
      <c r="B143" s="269">
        <f>(B140/B142)</f>
        <v>4.9243697478991599</v>
      </c>
      <c r="C143" s="269">
        <f>(C140/C142)</f>
        <v>2.8611111111111112</v>
      </c>
      <c r="D143" s="269">
        <f>(D140/D142)</f>
        <v>25.181818181818183</v>
      </c>
      <c r="E143" s="269">
        <f>(E140/E142)</f>
        <v>3.0185185185185186</v>
      </c>
      <c r="F143" s="269"/>
      <c r="G143" s="260"/>
      <c r="H143" s="269">
        <f>(H140/H142)</f>
        <v>23.636363636363637</v>
      </c>
      <c r="I143" s="268"/>
      <c r="J143" s="264"/>
      <c r="K143" s="264"/>
    </row>
    <row r="144" spans="1:11">
      <c r="A144" s="268" t="s">
        <v>579</v>
      </c>
      <c r="B144" s="325">
        <v>12605</v>
      </c>
      <c r="C144" s="325">
        <v>10393</v>
      </c>
      <c r="D144" s="325">
        <v>2212</v>
      </c>
      <c r="E144" s="325">
        <v>10397</v>
      </c>
      <c r="F144" s="325"/>
      <c r="G144" s="325"/>
      <c r="H144" s="325">
        <v>2208</v>
      </c>
      <c r="I144" s="268"/>
      <c r="J144" s="264"/>
      <c r="K144" s="264"/>
    </row>
    <row r="145" spans="1:11">
      <c r="A145" s="268" t="s">
        <v>580</v>
      </c>
      <c r="B145" s="325">
        <v>100569</v>
      </c>
      <c r="C145" s="325">
        <v>59527</v>
      </c>
      <c r="D145" s="325">
        <v>41042</v>
      </c>
      <c r="E145" s="325">
        <v>59612</v>
      </c>
      <c r="F145" s="325"/>
      <c r="G145" s="325"/>
      <c r="H145" s="325">
        <v>40957</v>
      </c>
      <c r="I145" s="268"/>
      <c r="J145" s="264"/>
      <c r="K145" s="264"/>
    </row>
    <row r="146" spans="1:11">
      <c r="A146" s="268" t="s">
        <v>581</v>
      </c>
      <c r="B146" s="269">
        <f>(B145/B144)</f>
        <v>7.9785005950019832</v>
      </c>
      <c r="C146" s="269">
        <f>(C145/C144)</f>
        <v>5.7276051188299819</v>
      </c>
      <c r="D146" s="269">
        <f>(D145/D144)</f>
        <v>18.554249547920435</v>
      </c>
      <c r="E146" s="269">
        <f>(E145/E144)</f>
        <v>5.7335769933634699</v>
      </c>
      <c r="F146" s="269"/>
      <c r="G146" s="260"/>
      <c r="H146" s="269">
        <f>(H145/H144)</f>
        <v>18.549365942028984</v>
      </c>
      <c r="I146" s="268"/>
      <c r="J146" s="264"/>
      <c r="K146" s="264"/>
    </row>
    <row r="147" spans="1:11">
      <c r="A147" s="268" t="s">
        <v>582</v>
      </c>
      <c r="B147" s="272">
        <f>(B145/B140)</f>
        <v>171.61945392491467</v>
      </c>
      <c r="C147" s="272">
        <f>(C145/C140)</f>
        <v>192.64401294498381</v>
      </c>
      <c r="D147" s="272">
        <f>(D145/D140)</f>
        <v>148.16606498194946</v>
      </c>
      <c r="E147" s="272">
        <f>(E145/E140)</f>
        <v>182.85889570552146</v>
      </c>
      <c r="F147" s="272"/>
      <c r="G147" s="260"/>
      <c r="H147" s="272">
        <f>(H145/H140)</f>
        <v>157.52692307692308</v>
      </c>
      <c r="I147" s="268"/>
      <c r="J147" s="264"/>
      <c r="K147" s="264"/>
    </row>
    <row r="148" spans="1:11">
      <c r="A148" s="268" t="s">
        <v>583</v>
      </c>
      <c r="B148" s="269">
        <f>(B147*100/365)</f>
        <v>47.019028472579365</v>
      </c>
      <c r="C148" s="269">
        <f>(C147*100/365)</f>
        <v>52.779181628762686</v>
      </c>
      <c r="D148" s="269">
        <f>(D147*100/365)</f>
        <v>40.59344246080807</v>
      </c>
      <c r="E148" s="269">
        <f>(E147*100/365)</f>
        <v>50.098327590553822</v>
      </c>
      <c r="F148" s="269"/>
      <c r="G148" s="260"/>
      <c r="H148" s="269">
        <f>(H147*100/365)</f>
        <v>43.158061116965229</v>
      </c>
      <c r="I148" s="268"/>
      <c r="J148" s="264"/>
      <c r="K148" s="264"/>
    </row>
    <row r="149" spans="1:11">
      <c r="A149" s="268" t="s">
        <v>584</v>
      </c>
      <c r="B149" s="269">
        <f>(B144/B140)</f>
        <v>21.510238907849828</v>
      </c>
      <c r="C149" s="269">
        <f>(C144/C140)</f>
        <v>33.63430420711974</v>
      </c>
      <c r="D149" s="269">
        <f>(D144/D140)</f>
        <v>7.9855595667870034</v>
      </c>
      <c r="E149" s="269">
        <f>(E144/E140)</f>
        <v>31.892638036809817</v>
      </c>
      <c r="F149" s="269"/>
      <c r="G149" s="260"/>
      <c r="H149" s="269">
        <f>(H144/H140)</f>
        <v>8.4923076923076923</v>
      </c>
      <c r="I149" s="268"/>
      <c r="J149" s="264"/>
      <c r="K149" s="264"/>
    </row>
    <row r="150" spans="1:11">
      <c r="A150" s="268" t="s">
        <v>585</v>
      </c>
      <c r="B150" s="269">
        <f>((365-B147)/B149)</f>
        <v>8.9901626338754479</v>
      </c>
      <c r="C150" s="269">
        <f>((365-C147)/C149)</f>
        <v>5.1244106610218418</v>
      </c>
      <c r="D150" s="269">
        <f>((365-D147)/D149)</f>
        <v>27.153254972875228</v>
      </c>
      <c r="E150" s="269">
        <f>((365-E147)/E149)</f>
        <v>5.7110705011060885</v>
      </c>
      <c r="F150" s="269"/>
      <c r="G150" s="260"/>
      <c r="H150" s="269">
        <f>((365-H147)/H149)</f>
        <v>24.430706521739129</v>
      </c>
      <c r="I150" s="268"/>
      <c r="J150" s="264"/>
      <c r="K150" s="264"/>
    </row>
    <row r="151" spans="1:11">
      <c r="A151" s="278" t="s">
        <v>123</v>
      </c>
      <c r="B151" s="266"/>
      <c r="C151" s="260"/>
      <c r="D151" s="260"/>
      <c r="E151" s="260"/>
      <c r="F151" s="260"/>
      <c r="G151" s="260"/>
      <c r="H151" s="276"/>
      <c r="I151" s="268"/>
      <c r="J151" s="264"/>
      <c r="K151" s="264"/>
    </row>
    <row r="152" spans="1:11">
      <c r="A152" s="268" t="s">
        <v>114</v>
      </c>
      <c r="B152" s="260">
        <v>704</v>
      </c>
      <c r="C152" s="260">
        <v>541</v>
      </c>
      <c r="D152" s="260">
        <v>163</v>
      </c>
      <c r="E152" s="260">
        <v>564</v>
      </c>
      <c r="F152" s="260"/>
      <c r="G152" s="260"/>
      <c r="H152" s="276">
        <v>140</v>
      </c>
      <c r="I152" s="268"/>
      <c r="J152" s="264"/>
      <c r="K152" s="264"/>
    </row>
    <row r="153" spans="1:11">
      <c r="A153" s="268" t="s">
        <v>576</v>
      </c>
      <c r="B153" s="269">
        <f>(B152*1000/137487)</f>
        <v>5.1204841184984762</v>
      </c>
      <c r="C153" s="269">
        <f t="shared" ref="C153:H153" si="35">(C152*1000/137487)</f>
        <v>3.934917483107494</v>
      </c>
      <c r="D153" s="269">
        <f t="shared" si="35"/>
        <v>1.1855666353909824</v>
      </c>
      <c r="E153" s="269">
        <f t="shared" si="35"/>
        <v>4.1022060267516203</v>
      </c>
      <c r="F153" s="269"/>
      <c r="G153" s="269"/>
      <c r="H153" s="269">
        <f t="shared" si="35"/>
        <v>1.0182780917468561</v>
      </c>
      <c r="I153" s="268"/>
      <c r="J153" s="264"/>
      <c r="K153" s="264"/>
    </row>
    <row r="154" spans="1:11">
      <c r="A154" s="268" t="s">
        <v>577</v>
      </c>
      <c r="B154" s="260">
        <v>283</v>
      </c>
      <c r="C154" s="260">
        <v>276</v>
      </c>
      <c r="D154" s="260">
        <v>7</v>
      </c>
      <c r="E154" s="260">
        <v>277</v>
      </c>
      <c r="F154" s="260"/>
      <c r="G154" s="272"/>
      <c r="H154" s="276">
        <v>6</v>
      </c>
      <c r="I154" s="268"/>
      <c r="J154" s="264"/>
      <c r="K154" s="264"/>
    </row>
    <row r="155" spans="1:11">
      <c r="A155" s="268" t="s">
        <v>578</v>
      </c>
      <c r="B155" s="269">
        <f>(B152/B154)</f>
        <v>2.4876325088339222</v>
      </c>
      <c r="C155" s="269">
        <f>(C152/C154)</f>
        <v>1.9601449275362319</v>
      </c>
      <c r="D155" s="269">
        <f>(D152/D154)</f>
        <v>23.285714285714285</v>
      </c>
      <c r="E155" s="269">
        <f>(E152/E154)</f>
        <v>2.036101083032491</v>
      </c>
      <c r="F155" s="269"/>
      <c r="G155" s="260"/>
      <c r="H155" s="269">
        <f>(H152/H154)</f>
        <v>23.333333333333332</v>
      </c>
      <c r="I155" s="268"/>
      <c r="J155" s="264"/>
      <c r="K155" s="264"/>
    </row>
    <row r="156" spans="1:11">
      <c r="A156" s="268" t="s">
        <v>579</v>
      </c>
      <c r="B156" s="325">
        <v>21446</v>
      </c>
      <c r="C156" s="325">
        <v>18842</v>
      </c>
      <c r="D156" s="325">
        <v>2604</v>
      </c>
      <c r="E156" s="325">
        <v>19262</v>
      </c>
      <c r="F156" s="325"/>
      <c r="G156" s="325"/>
      <c r="H156" s="325">
        <v>2184</v>
      </c>
      <c r="I156" s="268"/>
      <c r="J156" s="264"/>
      <c r="K156" s="264"/>
    </row>
    <row r="157" spans="1:11">
      <c r="A157" s="268" t="s">
        <v>580</v>
      </c>
      <c r="B157" s="325">
        <v>156368</v>
      </c>
      <c r="C157" s="325">
        <v>107207</v>
      </c>
      <c r="D157" s="325">
        <v>49161</v>
      </c>
      <c r="E157" s="325">
        <v>112472</v>
      </c>
      <c r="F157" s="325"/>
      <c r="G157" s="325"/>
      <c r="H157" s="325">
        <v>43896</v>
      </c>
      <c r="I157" s="268"/>
      <c r="J157" s="264"/>
      <c r="K157" s="264"/>
    </row>
    <row r="158" spans="1:11">
      <c r="A158" s="268" t="s">
        <v>581</v>
      </c>
      <c r="B158" s="269">
        <f>(B157/B156)</f>
        <v>7.2912431222605614</v>
      </c>
      <c r="C158" s="269">
        <f>(C157/C156)</f>
        <v>5.6897887697696632</v>
      </c>
      <c r="D158" s="269">
        <f>(D157/D156)</f>
        <v>18.879032258064516</v>
      </c>
      <c r="E158" s="269">
        <f>(E157/E156)</f>
        <v>5.839061364344305</v>
      </c>
      <c r="F158" s="269"/>
      <c r="G158" s="260"/>
      <c r="H158" s="269">
        <f>(H157/H156)</f>
        <v>20.098901098901099</v>
      </c>
      <c r="I158" s="268"/>
      <c r="J158" s="264"/>
      <c r="K158" s="264"/>
    </row>
    <row r="159" spans="1:11">
      <c r="A159" s="268" t="s">
        <v>582</v>
      </c>
      <c r="B159" s="272">
        <f>(B157/B152)</f>
        <v>222.11363636363637</v>
      </c>
      <c r="C159" s="272">
        <f>(C157/C152)</f>
        <v>198.16451016635858</v>
      </c>
      <c r="D159" s="272">
        <f>(D157/D152)</f>
        <v>301.60122699386505</v>
      </c>
      <c r="E159" s="272">
        <f>(E157/E152)</f>
        <v>199.41843971631207</v>
      </c>
      <c r="F159" s="272"/>
      <c r="G159" s="260"/>
      <c r="H159" s="272">
        <f>(H157/H152)</f>
        <v>313.54285714285714</v>
      </c>
      <c r="I159" s="268"/>
      <c r="J159" s="264"/>
      <c r="K159" s="264"/>
    </row>
    <row r="160" spans="1:11">
      <c r="A160" s="268" t="s">
        <v>583</v>
      </c>
      <c r="B160" s="269">
        <f>(B159*100/365)</f>
        <v>60.853051058530511</v>
      </c>
      <c r="C160" s="269">
        <f>(C159*100/365)</f>
        <v>54.291646620920162</v>
      </c>
      <c r="D160" s="269">
        <f>(D159*100/365)</f>
        <v>82.630473149004132</v>
      </c>
      <c r="E160" s="269">
        <f>(E159*100/365)</f>
        <v>54.635188963373167</v>
      </c>
      <c r="F160" s="269"/>
      <c r="G160" s="260"/>
      <c r="H160" s="269">
        <f>(H159*100/365)</f>
        <v>85.902152641878672</v>
      </c>
      <c r="I160" s="268"/>
      <c r="J160" s="264"/>
      <c r="K160" s="264"/>
    </row>
    <row r="161" spans="1:11">
      <c r="A161" s="268" t="s">
        <v>584</v>
      </c>
      <c r="B161" s="269">
        <f>(B156/B152)</f>
        <v>30.463068181818183</v>
      </c>
      <c r="C161" s="269">
        <f>(C156/C152)</f>
        <v>34.828096118299449</v>
      </c>
      <c r="D161" s="269">
        <f>(D156/D152)</f>
        <v>15.975460122699387</v>
      </c>
      <c r="E161" s="269">
        <f>(E156/E152)</f>
        <v>34.152482269503544</v>
      </c>
      <c r="F161" s="269"/>
      <c r="G161" s="260"/>
      <c r="H161" s="269">
        <f>(H156/H152)</f>
        <v>15.6</v>
      </c>
      <c r="I161" s="268"/>
      <c r="J161" s="264"/>
      <c r="K161" s="264"/>
    </row>
    <row r="162" spans="1:11">
      <c r="A162" s="268" t="s">
        <v>585</v>
      </c>
      <c r="B162" s="269">
        <f>((365-B159)/B161)</f>
        <v>4.6904784108924735</v>
      </c>
      <c r="C162" s="269">
        <f>((365-C159)/C161)</f>
        <v>4.7902558114849807</v>
      </c>
      <c r="D162" s="269">
        <f>((365-D159)/D161)</f>
        <v>3.9685099846390153</v>
      </c>
      <c r="E162" s="269">
        <f>((365-E159)/E161)</f>
        <v>4.848302356972277</v>
      </c>
      <c r="F162" s="269"/>
      <c r="G162" s="260"/>
      <c r="H162" s="269">
        <f>((365-H159)/H161)</f>
        <v>3.2985347985347984</v>
      </c>
      <c r="I162" s="268"/>
      <c r="J162" s="264"/>
      <c r="K162" s="264"/>
    </row>
    <row r="163" spans="1:11">
      <c r="A163" s="278" t="s">
        <v>124</v>
      </c>
      <c r="B163" s="266"/>
      <c r="C163" s="260"/>
      <c r="D163" s="260"/>
      <c r="E163" s="260"/>
      <c r="F163" s="260"/>
      <c r="G163" s="260"/>
      <c r="H163" s="276"/>
      <c r="I163" s="268"/>
      <c r="J163" s="264"/>
      <c r="K163" s="264"/>
    </row>
    <row r="164" spans="1:11">
      <c r="A164" s="268" t="s">
        <v>114</v>
      </c>
      <c r="B164" s="325">
        <v>1032</v>
      </c>
      <c r="C164" s="325">
        <v>470</v>
      </c>
      <c r="D164" s="325">
        <v>562</v>
      </c>
      <c r="E164" s="325">
        <v>429</v>
      </c>
      <c r="F164" s="325"/>
      <c r="G164" s="325"/>
      <c r="H164" s="326">
        <v>603</v>
      </c>
      <c r="I164" s="268"/>
      <c r="J164" s="264"/>
      <c r="K164" s="264"/>
    </row>
    <row r="165" spans="1:11">
      <c r="A165" s="268" t="s">
        <v>576</v>
      </c>
      <c r="B165" s="269">
        <f>(B164*1000/168213)</f>
        <v>6.1350787394553334</v>
      </c>
      <c r="C165" s="269">
        <f t="shared" ref="C165:H165" si="36">(C164*1000/168213)</f>
        <v>2.7940765576976809</v>
      </c>
      <c r="D165" s="269">
        <f t="shared" si="36"/>
        <v>3.3410021817576525</v>
      </c>
      <c r="E165" s="269">
        <f t="shared" si="36"/>
        <v>2.5503379643666064</v>
      </c>
      <c r="F165" s="269"/>
      <c r="G165" s="269"/>
      <c r="H165" s="269">
        <f t="shared" si="36"/>
        <v>3.5847407750887266</v>
      </c>
      <c r="I165" s="268"/>
      <c r="J165" s="264"/>
      <c r="K165" s="264"/>
    </row>
    <row r="166" spans="1:11">
      <c r="A166" s="268" t="s">
        <v>577</v>
      </c>
      <c r="B166" s="260">
        <v>215</v>
      </c>
      <c r="C166" s="260">
        <v>189</v>
      </c>
      <c r="D166" s="260">
        <v>26</v>
      </c>
      <c r="E166" s="260">
        <v>173</v>
      </c>
      <c r="F166" s="260"/>
      <c r="G166" s="272"/>
      <c r="H166" s="276">
        <v>42</v>
      </c>
      <c r="I166" s="268"/>
      <c r="J166" s="264"/>
      <c r="K166" s="264"/>
    </row>
    <row r="167" spans="1:11">
      <c r="A167" s="268" t="s">
        <v>578</v>
      </c>
      <c r="B167" s="269">
        <f>(B164/B166)</f>
        <v>4.8</v>
      </c>
      <c r="C167" s="269">
        <f t="shared" ref="C167:H167" si="37">(C164/C166)</f>
        <v>2.486772486772487</v>
      </c>
      <c r="D167" s="269">
        <f t="shared" si="37"/>
        <v>21.615384615384617</v>
      </c>
      <c r="E167" s="269">
        <f t="shared" si="37"/>
        <v>2.4797687861271678</v>
      </c>
      <c r="F167" s="269"/>
      <c r="G167" s="269"/>
      <c r="H167" s="269">
        <f t="shared" si="37"/>
        <v>14.357142857142858</v>
      </c>
      <c r="I167" s="268"/>
      <c r="J167" s="264"/>
      <c r="K167" s="264"/>
    </row>
    <row r="168" spans="1:11">
      <c r="A168" s="268" t="s">
        <v>579</v>
      </c>
      <c r="B168" s="325">
        <v>21475</v>
      </c>
      <c r="C168" s="325">
        <v>20026</v>
      </c>
      <c r="D168" s="325">
        <v>1449</v>
      </c>
      <c r="E168" s="325">
        <v>17839</v>
      </c>
      <c r="F168" s="325"/>
      <c r="G168" s="325"/>
      <c r="H168" s="326">
        <v>3636</v>
      </c>
      <c r="I168" s="268"/>
      <c r="J168" s="264"/>
      <c r="K168" s="264"/>
    </row>
    <row r="169" spans="1:11">
      <c r="A169" s="268" t="s">
        <v>580</v>
      </c>
      <c r="B169" s="325">
        <v>234574</v>
      </c>
      <c r="C169" s="325">
        <v>101700</v>
      </c>
      <c r="D169" s="325">
        <v>132874</v>
      </c>
      <c r="E169" s="325">
        <v>92511</v>
      </c>
      <c r="F169" s="325"/>
      <c r="G169" s="325"/>
      <c r="H169" s="326">
        <v>142063</v>
      </c>
      <c r="I169" s="268"/>
      <c r="J169" s="264"/>
      <c r="K169" s="264"/>
    </row>
    <row r="170" spans="1:11">
      <c r="A170" s="268" t="s">
        <v>581</v>
      </c>
      <c r="B170" s="269">
        <f>(B169/B168)</f>
        <v>10.923119906868452</v>
      </c>
      <c r="C170" s="269">
        <f>(C169/C168)</f>
        <v>5.0783980824927593</v>
      </c>
      <c r="D170" s="269">
        <f>(D169/D168)</f>
        <v>91.700483091787433</v>
      </c>
      <c r="E170" s="269">
        <f>(E169/E168)</f>
        <v>5.1858848590167614</v>
      </c>
      <c r="F170" s="269"/>
      <c r="G170" s="260"/>
      <c r="H170" s="269">
        <f>(H169/H168)</f>
        <v>39.071232123212319</v>
      </c>
      <c r="I170" s="268"/>
      <c r="J170" s="264"/>
      <c r="K170" s="264"/>
    </row>
    <row r="171" spans="1:11">
      <c r="A171" s="268" t="s">
        <v>582</v>
      </c>
      <c r="B171" s="272">
        <f>(B169/B164)</f>
        <v>227.30038759689921</v>
      </c>
      <c r="C171" s="272">
        <f>(C169/C164)</f>
        <v>216.38297872340425</v>
      </c>
      <c r="D171" s="272">
        <f>(D169/D164)</f>
        <v>236.4306049822064</v>
      </c>
      <c r="E171" s="272">
        <f>(E169/E164)</f>
        <v>215.64335664335664</v>
      </c>
      <c r="F171" s="272"/>
      <c r="G171" s="260"/>
      <c r="H171" s="272">
        <f>(H169/H164)</f>
        <v>235.59369817578772</v>
      </c>
      <c r="I171" s="268"/>
      <c r="J171" s="264"/>
      <c r="K171" s="264"/>
    </row>
    <row r="172" spans="1:11">
      <c r="A172" s="268" t="s">
        <v>583</v>
      </c>
      <c r="B172" s="269">
        <f>(B171*100/365)</f>
        <v>62.274078793671016</v>
      </c>
      <c r="C172" s="269">
        <f>(C171*100/365)</f>
        <v>59.283007869425823</v>
      </c>
      <c r="D172" s="269">
        <f>(D171*100/365)</f>
        <v>64.775508214303116</v>
      </c>
      <c r="E172" s="269">
        <f>(E171*100/365)</f>
        <v>59.080371683111409</v>
      </c>
      <c r="F172" s="269"/>
      <c r="G172" s="260"/>
      <c r="H172" s="269">
        <f>(H171*100/365)</f>
        <v>64.546218678298004</v>
      </c>
      <c r="I172" s="268"/>
      <c r="J172" s="264"/>
      <c r="K172" s="264"/>
    </row>
    <row r="173" spans="1:11">
      <c r="A173" s="268" t="s">
        <v>584</v>
      </c>
      <c r="B173" s="269">
        <f>(B168/B164)</f>
        <v>20.809108527131784</v>
      </c>
      <c r="C173" s="269">
        <f>(C168/C164)</f>
        <v>42.608510638297872</v>
      </c>
      <c r="D173" s="269">
        <f>(D168/D164)</f>
        <v>2.5782918149466192</v>
      </c>
      <c r="E173" s="269">
        <f>(E168/E164)</f>
        <v>41.582750582750585</v>
      </c>
      <c r="F173" s="269"/>
      <c r="G173" s="260"/>
      <c r="H173" s="269">
        <f>(H168/H164)</f>
        <v>6.0298507462686564</v>
      </c>
      <c r="I173" s="268"/>
      <c r="J173" s="264"/>
      <c r="K173" s="264"/>
    </row>
    <row r="174" spans="1:11">
      <c r="A174" s="268" t="s">
        <v>585</v>
      </c>
      <c r="B174" s="269">
        <f>((365-B171)/B173)</f>
        <v>6.6172759022118743</v>
      </c>
      <c r="C174" s="269">
        <f>((365-C171)/C173)</f>
        <v>3.4879656446619398</v>
      </c>
      <c r="D174" s="269">
        <f>((365-D171)/D173)</f>
        <v>49.866114561766736</v>
      </c>
      <c r="E174" s="269">
        <f>((365-E171)/E173)</f>
        <v>3.5917932619541455</v>
      </c>
      <c r="F174" s="269"/>
      <c r="G174" s="260"/>
      <c r="H174" s="269">
        <f>((365-H171)/H173)</f>
        <v>21.460946094609461</v>
      </c>
      <c r="I174" s="268"/>
      <c r="J174" s="264"/>
      <c r="K174" s="264"/>
    </row>
    <row r="175" spans="1:11">
      <c r="A175" s="278" t="s">
        <v>125</v>
      </c>
      <c r="B175" s="266"/>
      <c r="C175" s="260"/>
      <c r="D175" s="260"/>
      <c r="E175" s="260"/>
      <c r="F175" s="260"/>
      <c r="G175" s="260"/>
      <c r="H175" s="276"/>
      <c r="I175" s="268"/>
      <c r="J175" s="264"/>
      <c r="K175" s="264"/>
    </row>
    <row r="176" spans="1:11">
      <c r="A176" s="268" t="s">
        <v>114</v>
      </c>
      <c r="B176" s="325">
        <v>1223</v>
      </c>
      <c r="C176" s="325">
        <v>1097</v>
      </c>
      <c r="D176" s="325">
        <v>126</v>
      </c>
      <c r="E176" s="325">
        <v>126</v>
      </c>
      <c r="F176" s="325"/>
      <c r="G176" s="325">
        <v>981</v>
      </c>
      <c r="H176" s="326">
        <v>116</v>
      </c>
      <c r="I176" s="268"/>
      <c r="J176" s="264"/>
      <c r="K176" s="264"/>
    </row>
    <row r="177" spans="1:11">
      <c r="A177" s="268" t="s">
        <v>576</v>
      </c>
      <c r="B177" s="269">
        <f>(B176*1000/272673)</f>
        <v>4.4852258932860973</v>
      </c>
      <c r="C177" s="269">
        <f t="shared" ref="C177:H177" si="38">(C176*1000/272673)</f>
        <v>4.0231339369867936</v>
      </c>
      <c r="D177" s="269">
        <f t="shared" si="38"/>
        <v>0.46209195629930355</v>
      </c>
      <c r="E177" s="269">
        <f t="shared" si="38"/>
        <v>0.46209195629930355</v>
      </c>
      <c r="F177" s="269"/>
      <c r="G177" s="269">
        <f t="shared" si="38"/>
        <v>3.5977159454731491</v>
      </c>
      <c r="H177" s="269">
        <f t="shared" si="38"/>
        <v>0.42541799151364457</v>
      </c>
      <c r="I177" s="268"/>
      <c r="J177" s="264"/>
      <c r="K177" s="264"/>
    </row>
    <row r="178" spans="1:11">
      <c r="A178" s="268" t="s">
        <v>577</v>
      </c>
      <c r="B178" s="260">
        <v>556</v>
      </c>
      <c r="C178" s="260">
        <v>553</v>
      </c>
      <c r="D178" s="260">
        <v>3</v>
      </c>
      <c r="E178" s="260">
        <v>53</v>
      </c>
      <c r="F178" s="260"/>
      <c r="G178" s="272">
        <v>501</v>
      </c>
      <c r="H178" s="276">
        <v>2</v>
      </c>
      <c r="I178" s="268"/>
      <c r="J178" s="264"/>
      <c r="K178" s="264"/>
    </row>
    <row r="179" spans="1:11">
      <c r="A179" s="268" t="s">
        <v>578</v>
      </c>
      <c r="B179" s="269">
        <f t="shared" ref="B179:H179" si="39">(B176/B178)</f>
        <v>2.199640287769784</v>
      </c>
      <c r="C179" s="269">
        <f t="shared" si="39"/>
        <v>1.9837251356238699</v>
      </c>
      <c r="D179" s="269">
        <f t="shared" si="39"/>
        <v>42</v>
      </c>
      <c r="E179" s="269">
        <f t="shared" si="39"/>
        <v>2.3773584905660377</v>
      </c>
      <c r="F179" s="269"/>
      <c r="G179" s="269">
        <f t="shared" si="39"/>
        <v>1.9580838323353293</v>
      </c>
      <c r="H179" s="269">
        <f t="shared" si="39"/>
        <v>58</v>
      </c>
      <c r="I179" s="268"/>
      <c r="J179" s="264"/>
      <c r="K179" s="264"/>
    </row>
    <row r="180" spans="1:11">
      <c r="A180" s="268" t="s">
        <v>579</v>
      </c>
      <c r="B180" s="325">
        <v>42112</v>
      </c>
      <c r="C180" s="325">
        <v>41148</v>
      </c>
      <c r="D180" s="325">
        <v>964</v>
      </c>
      <c r="E180" s="325">
        <v>4428</v>
      </c>
      <c r="F180" s="325"/>
      <c r="G180" s="325">
        <v>36768</v>
      </c>
      <c r="H180" s="326">
        <v>916</v>
      </c>
      <c r="I180" s="268"/>
      <c r="J180" s="264"/>
      <c r="K180" s="264"/>
    </row>
    <row r="181" spans="1:11">
      <c r="A181" s="268" t="s">
        <v>580</v>
      </c>
      <c r="B181" s="325">
        <v>266964</v>
      </c>
      <c r="C181" s="325">
        <v>249924</v>
      </c>
      <c r="D181" s="325">
        <v>17040</v>
      </c>
      <c r="E181" s="325">
        <v>25154</v>
      </c>
      <c r="F181" s="325"/>
      <c r="G181" s="325">
        <v>225440</v>
      </c>
      <c r="H181" s="326">
        <v>16370</v>
      </c>
      <c r="I181" s="268"/>
      <c r="J181" s="264"/>
      <c r="K181" s="264"/>
    </row>
    <row r="182" spans="1:11">
      <c r="A182" s="268" t="s">
        <v>581</v>
      </c>
      <c r="B182" s="269">
        <f t="shared" ref="B182:H182" si="40">(B181/B180)</f>
        <v>6.3393806990881458</v>
      </c>
      <c r="C182" s="269">
        <f t="shared" si="40"/>
        <v>6.0737824438611838</v>
      </c>
      <c r="D182" s="269">
        <f t="shared" si="40"/>
        <v>17.676348547717843</v>
      </c>
      <c r="E182" s="269">
        <f t="shared" si="40"/>
        <v>5.6806684733514006</v>
      </c>
      <c r="F182" s="269"/>
      <c r="G182" s="269">
        <f t="shared" si="40"/>
        <v>6.1314186248912099</v>
      </c>
      <c r="H182" s="269">
        <f t="shared" si="40"/>
        <v>17.87117903930131</v>
      </c>
      <c r="I182" s="268"/>
      <c r="J182" s="264"/>
      <c r="K182" s="264"/>
    </row>
    <row r="183" spans="1:11">
      <c r="A183" s="268" t="s">
        <v>582</v>
      </c>
      <c r="B183" s="272">
        <f t="shared" ref="B183:H183" si="41">(B181/B176)</f>
        <v>218.28618152085036</v>
      </c>
      <c r="C183" s="272">
        <f t="shared" si="41"/>
        <v>227.8249772105743</v>
      </c>
      <c r="D183" s="272">
        <f t="shared" si="41"/>
        <v>135.23809523809524</v>
      </c>
      <c r="E183" s="272">
        <f t="shared" si="41"/>
        <v>199.63492063492063</v>
      </c>
      <c r="F183" s="272"/>
      <c r="G183" s="272">
        <f t="shared" si="41"/>
        <v>229.80632008154944</v>
      </c>
      <c r="H183" s="272">
        <f t="shared" si="41"/>
        <v>141.12068965517241</v>
      </c>
      <c r="I183" s="268"/>
      <c r="J183" s="264"/>
      <c r="K183" s="264"/>
    </row>
    <row r="184" spans="1:11">
      <c r="A184" s="268" t="s">
        <v>583</v>
      </c>
      <c r="B184" s="269">
        <f t="shared" ref="B184:H184" si="42">(B183*100/365)</f>
        <v>59.80443329338366</v>
      </c>
      <c r="C184" s="269">
        <f t="shared" si="42"/>
        <v>62.417801975499806</v>
      </c>
      <c r="D184" s="269">
        <f t="shared" si="42"/>
        <v>37.051532941943904</v>
      </c>
      <c r="E184" s="269">
        <f t="shared" si="42"/>
        <v>54.694498804087843</v>
      </c>
      <c r="F184" s="269"/>
      <c r="G184" s="269">
        <f t="shared" si="42"/>
        <v>62.960635638780673</v>
      </c>
      <c r="H184" s="269">
        <f t="shared" si="42"/>
        <v>38.663202645252717</v>
      </c>
      <c r="I184" s="268"/>
      <c r="J184" s="264"/>
      <c r="K184" s="264"/>
    </row>
    <row r="185" spans="1:11">
      <c r="A185" s="268" t="s">
        <v>584</v>
      </c>
      <c r="B185" s="269">
        <f t="shared" ref="B185:H185" si="43">(B180/B176)</f>
        <v>34.433360588716269</v>
      </c>
      <c r="C185" s="269">
        <f t="shared" si="43"/>
        <v>37.509571558796715</v>
      </c>
      <c r="D185" s="269">
        <f t="shared" si="43"/>
        <v>7.6507936507936511</v>
      </c>
      <c r="E185" s="269">
        <f t="shared" si="43"/>
        <v>35.142857142857146</v>
      </c>
      <c r="F185" s="269"/>
      <c r="G185" s="269">
        <f t="shared" si="43"/>
        <v>37.480122324159019</v>
      </c>
      <c r="H185" s="269">
        <f t="shared" si="43"/>
        <v>7.8965517241379306</v>
      </c>
      <c r="I185" s="268"/>
      <c r="J185" s="264"/>
      <c r="K185" s="264"/>
    </row>
    <row r="186" spans="1:11">
      <c r="A186" s="268" t="s">
        <v>585</v>
      </c>
      <c r="B186" s="269">
        <f t="shared" ref="B186:H186" si="44">((365-B183)/B185)</f>
        <v>4.2608045212765964</v>
      </c>
      <c r="C186" s="269">
        <f t="shared" si="44"/>
        <v>3.6570671721590355</v>
      </c>
      <c r="D186" s="269">
        <f t="shared" si="44"/>
        <v>30.031120331950206</v>
      </c>
      <c r="E186" s="269">
        <f t="shared" si="44"/>
        <v>4.7055103884372178</v>
      </c>
      <c r="F186" s="269"/>
      <c r="G186" s="269">
        <f t="shared" si="44"/>
        <v>3.6070768059181897</v>
      </c>
      <c r="H186" s="269">
        <f t="shared" si="44"/>
        <v>28.351528384279479</v>
      </c>
      <c r="I186" s="268"/>
      <c r="J186" s="264"/>
      <c r="K186" s="264"/>
    </row>
    <row r="187" spans="1:11">
      <c r="A187" s="278" t="s">
        <v>589</v>
      </c>
      <c r="B187" s="266"/>
      <c r="C187" s="260"/>
      <c r="D187" s="260"/>
      <c r="E187" s="260"/>
      <c r="F187" s="260"/>
      <c r="G187" s="260"/>
      <c r="H187" s="276"/>
      <c r="I187" s="268"/>
      <c r="J187" s="264"/>
      <c r="K187" s="264"/>
    </row>
    <row r="188" spans="1:11">
      <c r="A188" s="268" t="s">
        <v>114</v>
      </c>
      <c r="B188" s="260">
        <v>419</v>
      </c>
      <c r="C188" s="260">
        <v>318</v>
      </c>
      <c r="D188" s="260">
        <v>101</v>
      </c>
      <c r="E188" s="260">
        <v>419</v>
      </c>
      <c r="F188" s="260"/>
      <c r="G188" s="260"/>
      <c r="H188" s="276"/>
      <c r="I188" s="268"/>
      <c r="J188" s="264"/>
      <c r="K188" s="264"/>
    </row>
    <row r="189" spans="1:11">
      <c r="A189" s="268" t="s">
        <v>576</v>
      </c>
      <c r="B189" s="269">
        <f>(B188*1000/99210)</f>
        <v>4.223364580183449</v>
      </c>
      <c r="C189" s="269">
        <f t="shared" ref="C189:E189" si="45">(C188*1000/99210)</f>
        <v>3.2053220441487755</v>
      </c>
      <c r="D189" s="269">
        <f t="shared" si="45"/>
        <v>1.0180425360346739</v>
      </c>
      <c r="E189" s="269">
        <f t="shared" si="45"/>
        <v>4.223364580183449</v>
      </c>
      <c r="F189" s="269"/>
      <c r="G189" s="260"/>
      <c r="H189" s="260"/>
      <c r="I189" s="268"/>
      <c r="J189" s="264"/>
      <c r="K189" s="264"/>
    </row>
    <row r="190" spans="1:11">
      <c r="A190" s="268" t="s">
        <v>577</v>
      </c>
      <c r="B190" s="260">
        <v>193</v>
      </c>
      <c r="C190" s="260">
        <v>191</v>
      </c>
      <c r="D190" s="272">
        <v>2</v>
      </c>
      <c r="E190" s="260">
        <v>193</v>
      </c>
      <c r="F190" s="260"/>
      <c r="G190" s="260"/>
      <c r="H190" s="276"/>
      <c r="I190" s="268"/>
      <c r="J190" s="264"/>
      <c r="K190" s="264"/>
    </row>
    <row r="191" spans="1:11">
      <c r="A191" s="268" t="s">
        <v>578</v>
      </c>
      <c r="B191" s="269">
        <f>(B188/B190)</f>
        <v>2.1709844559585494</v>
      </c>
      <c r="C191" s="269">
        <f>(C188/C190)</f>
        <v>1.6649214659685865</v>
      </c>
      <c r="D191" s="269">
        <f>(D188/D190)</f>
        <v>50.5</v>
      </c>
      <c r="E191" s="269">
        <f>(E188/E190)</f>
        <v>2.1709844559585494</v>
      </c>
      <c r="F191" s="269"/>
      <c r="G191" s="260"/>
      <c r="H191" s="260"/>
      <c r="I191" s="268"/>
      <c r="J191" s="264"/>
      <c r="K191" s="264"/>
    </row>
    <row r="192" spans="1:11">
      <c r="A192" s="268" t="s">
        <v>579</v>
      </c>
      <c r="B192" s="325">
        <v>12171</v>
      </c>
      <c r="C192" s="325">
        <v>11625</v>
      </c>
      <c r="D192" s="325">
        <v>546</v>
      </c>
      <c r="E192" s="325">
        <v>12171</v>
      </c>
      <c r="F192" s="325"/>
      <c r="G192" s="260"/>
      <c r="H192" s="276"/>
      <c r="I192" s="268"/>
      <c r="J192" s="264"/>
      <c r="K192" s="264"/>
    </row>
    <row r="193" spans="1:11">
      <c r="A193" s="268" t="s">
        <v>580</v>
      </c>
      <c r="B193" s="325">
        <v>84594</v>
      </c>
      <c r="C193" s="325">
        <v>68436</v>
      </c>
      <c r="D193" s="325">
        <v>16158</v>
      </c>
      <c r="E193" s="325">
        <v>84594</v>
      </c>
      <c r="F193" s="325"/>
      <c r="G193" s="260"/>
      <c r="H193" s="276"/>
      <c r="I193" s="268"/>
      <c r="J193" s="264"/>
      <c r="K193" s="264"/>
    </row>
    <row r="194" spans="1:11">
      <c r="A194" s="268" t="s">
        <v>581</v>
      </c>
      <c r="B194" s="269">
        <f>(B193/B192)</f>
        <v>6.9504560019719008</v>
      </c>
      <c r="C194" s="269">
        <f>(C193/C192)</f>
        <v>5.886967741935484</v>
      </c>
      <c r="D194" s="269">
        <f>(D193/D192)</f>
        <v>29.593406593406595</v>
      </c>
      <c r="E194" s="269">
        <f>(E193/E192)</f>
        <v>6.9504560019719008</v>
      </c>
      <c r="F194" s="269"/>
      <c r="G194" s="260"/>
      <c r="H194" s="260"/>
      <c r="I194" s="268"/>
      <c r="J194" s="264"/>
      <c r="K194" s="264"/>
    </row>
    <row r="195" spans="1:11">
      <c r="A195" s="268" t="s">
        <v>582</v>
      </c>
      <c r="B195" s="272">
        <f>(B193/B188)</f>
        <v>201.89498806682579</v>
      </c>
      <c r="C195" s="272">
        <f>(C193/C188)</f>
        <v>215.20754716981133</v>
      </c>
      <c r="D195" s="272">
        <f>(D193/D188)</f>
        <v>159.98019801980197</v>
      </c>
      <c r="E195" s="272">
        <f>(E193/E188)</f>
        <v>201.89498806682579</v>
      </c>
      <c r="F195" s="272"/>
      <c r="G195" s="260"/>
      <c r="H195" s="260"/>
      <c r="I195" s="268"/>
      <c r="J195" s="264"/>
      <c r="K195" s="264"/>
    </row>
    <row r="196" spans="1:11">
      <c r="A196" s="268" t="s">
        <v>583</v>
      </c>
      <c r="B196" s="269">
        <f>(B195*100/365)</f>
        <v>55.31369536077419</v>
      </c>
      <c r="C196" s="269">
        <f>(C195*100/365)</f>
        <v>58.960971827345574</v>
      </c>
      <c r="D196" s="269">
        <f>(D195*100/365)</f>
        <v>43.830191238301907</v>
      </c>
      <c r="E196" s="269">
        <f>(E195*100/365)</f>
        <v>55.31369536077419</v>
      </c>
      <c r="F196" s="269"/>
      <c r="G196" s="260"/>
      <c r="H196" s="260"/>
      <c r="I196" s="268"/>
      <c r="J196" s="264"/>
      <c r="K196" s="264"/>
    </row>
    <row r="197" spans="1:11">
      <c r="A197" s="268" t="s">
        <v>584</v>
      </c>
      <c r="B197" s="269">
        <f>(B192/B188)</f>
        <v>29.047732696897373</v>
      </c>
      <c r="C197" s="269">
        <f>(C192/C188)</f>
        <v>36.556603773584904</v>
      </c>
      <c r="D197" s="269">
        <f>(D192/D188)</f>
        <v>5.4059405940594063</v>
      </c>
      <c r="E197" s="269">
        <f>(E192/E188)</f>
        <v>29.047732696897373</v>
      </c>
      <c r="F197" s="269"/>
      <c r="G197" s="260"/>
      <c r="H197" s="260"/>
      <c r="I197" s="268"/>
      <c r="J197" s="264"/>
      <c r="K197" s="264"/>
    </row>
    <row r="198" spans="1:11">
      <c r="A198" s="268" t="s">
        <v>585</v>
      </c>
      <c r="B198" s="269">
        <f>((365-B195)/B197)</f>
        <v>5.6150686057020787</v>
      </c>
      <c r="C198" s="269">
        <f>((365-C195)/C197)</f>
        <v>4.0975483870967739</v>
      </c>
      <c r="D198" s="269">
        <f>((365-D195)/D197)</f>
        <v>37.924908424908423</v>
      </c>
      <c r="E198" s="269">
        <f>((365-E195)/E197)</f>
        <v>5.6150686057020787</v>
      </c>
      <c r="F198" s="269"/>
      <c r="G198" s="260"/>
      <c r="H198" s="260"/>
      <c r="I198" s="268"/>
      <c r="J198" s="264"/>
      <c r="K198" s="264"/>
    </row>
    <row r="199" spans="1:11">
      <c r="A199" s="278" t="s">
        <v>590</v>
      </c>
      <c r="B199" s="266"/>
      <c r="C199" s="260"/>
      <c r="D199" s="260"/>
      <c r="E199" s="260"/>
      <c r="F199" s="260"/>
      <c r="G199" s="260"/>
      <c r="H199" s="276"/>
      <c r="I199" s="268"/>
      <c r="J199" s="264"/>
      <c r="K199" s="264"/>
    </row>
    <row r="200" spans="1:11">
      <c r="A200" s="268" t="s">
        <v>114</v>
      </c>
      <c r="B200" s="260">
        <v>474</v>
      </c>
      <c r="C200" s="260">
        <v>466</v>
      </c>
      <c r="D200" s="260">
        <v>8</v>
      </c>
      <c r="E200" s="260">
        <v>474</v>
      </c>
      <c r="F200" s="260"/>
      <c r="G200" s="260"/>
      <c r="H200" s="276"/>
      <c r="I200" s="268"/>
      <c r="J200" s="264"/>
      <c r="K200" s="264"/>
    </row>
    <row r="201" spans="1:11">
      <c r="A201" s="268" t="s">
        <v>576</v>
      </c>
      <c r="B201" s="269">
        <f>(B200*1000/150985)</f>
        <v>3.1393847070901084</v>
      </c>
      <c r="C201" s="269">
        <f t="shared" ref="C201:E201" si="46">(C200*1000/150985)</f>
        <v>3.0863993111898531</v>
      </c>
      <c r="D201" s="269">
        <f t="shared" si="46"/>
        <v>5.2985395900254993E-2</v>
      </c>
      <c r="E201" s="269">
        <f t="shared" si="46"/>
        <v>3.1393847070901084</v>
      </c>
      <c r="F201" s="269"/>
      <c r="G201" s="260"/>
      <c r="H201" s="260"/>
      <c r="I201" s="268"/>
      <c r="J201" s="264"/>
      <c r="K201" s="264"/>
    </row>
    <row r="202" spans="1:11">
      <c r="A202" s="268" t="s">
        <v>577</v>
      </c>
      <c r="B202" s="260">
        <v>214</v>
      </c>
      <c r="C202" s="260">
        <v>214</v>
      </c>
      <c r="D202" s="260">
        <v>0</v>
      </c>
      <c r="E202" s="260">
        <v>214</v>
      </c>
      <c r="F202" s="260"/>
      <c r="G202" s="272"/>
      <c r="H202" s="276"/>
      <c r="I202" s="268"/>
      <c r="J202" s="264"/>
      <c r="K202" s="264"/>
    </row>
    <row r="203" spans="1:11">
      <c r="A203" s="268" t="s">
        <v>578</v>
      </c>
      <c r="B203" s="269">
        <f>(B200/B202)</f>
        <v>2.2149532710280373</v>
      </c>
      <c r="C203" s="269">
        <f>(C200/C202)</f>
        <v>2.1775700934579438</v>
      </c>
      <c r="D203" s="269"/>
      <c r="E203" s="269">
        <f>(E200/E202)</f>
        <v>2.2149532710280373</v>
      </c>
      <c r="F203" s="269"/>
      <c r="G203" s="260"/>
      <c r="H203" s="260"/>
      <c r="I203" s="268"/>
      <c r="J203" s="264"/>
      <c r="K203" s="264"/>
    </row>
    <row r="204" spans="1:11">
      <c r="A204" s="268" t="s">
        <v>579</v>
      </c>
      <c r="B204" s="325">
        <v>15184</v>
      </c>
      <c r="C204" s="325">
        <v>15171</v>
      </c>
      <c r="D204" s="325">
        <v>13</v>
      </c>
      <c r="E204" s="325">
        <v>15184</v>
      </c>
      <c r="F204" s="325"/>
      <c r="G204" s="260"/>
      <c r="H204" s="276"/>
      <c r="I204" s="268"/>
      <c r="J204" s="264"/>
      <c r="K204" s="264"/>
    </row>
    <row r="205" spans="1:11">
      <c r="A205" s="268" t="s">
        <v>580</v>
      </c>
      <c r="B205" s="325">
        <v>88735</v>
      </c>
      <c r="C205" s="325">
        <v>88474</v>
      </c>
      <c r="D205" s="325">
        <v>261</v>
      </c>
      <c r="E205" s="325">
        <v>88735</v>
      </c>
      <c r="F205" s="325"/>
      <c r="G205" s="260"/>
      <c r="H205" s="276"/>
      <c r="I205" s="268"/>
      <c r="J205" s="264"/>
      <c r="K205" s="264"/>
    </row>
    <row r="206" spans="1:11">
      <c r="A206" s="268" t="s">
        <v>581</v>
      </c>
      <c r="B206" s="269">
        <f>(B205/B204)</f>
        <v>5.8439805057955745</v>
      </c>
      <c r="C206" s="269">
        <f>(C205/C204)</f>
        <v>5.8317843253575905</v>
      </c>
      <c r="D206" s="269">
        <f>(D205/D204)</f>
        <v>20.076923076923077</v>
      </c>
      <c r="E206" s="269">
        <f>(E205/E204)</f>
        <v>5.8439805057955745</v>
      </c>
      <c r="F206" s="269"/>
      <c r="G206" s="260"/>
      <c r="H206" s="260"/>
      <c r="I206" s="268"/>
      <c r="J206" s="264"/>
      <c r="K206" s="264"/>
    </row>
    <row r="207" spans="1:11">
      <c r="A207" s="268" t="s">
        <v>582</v>
      </c>
      <c r="B207" s="272">
        <f>(B205/B200)</f>
        <v>187.20464135021098</v>
      </c>
      <c r="C207" s="272">
        <f>(C205/C200)</f>
        <v>189.85836909871244</v>
      </c>
      <c r="D207" s="272">
        <f>(D205/D200)</f>
        <v>32.625</v>
      </c>
      <c r="E207" s="272">
        <f>(E205/E200)</f>
        <v>187.20464135021098</v>
      </c>
      <c r="F207" s="272"/>
      <c r="G207" s="260"/>
      <c r="H207" s="260"/>
      <c r="I207" s="268"/>
      <c r="J207" s="264"/>
      <c r="K207" s="264"/>
    </row>
    <row r="208" spans="1:11">
      <c r="A208" s="268" t="s">
        <v>583</v>
      </c>
      <c r="B208" s="269">
        <f>(B207*100/365)</f>
        <v>51.288942835674241</v>
      </c>
      <c r="C208" s="269">
        <f>(C207*100/365)</f>
        <v>52.015991533893818</v>
      </c>
      <c r="D208" s="269">
        <f>(D207*100/365)</f>
        <v>8.9383561643835616</v>
      </c>
      <c r="E208" s="269">
        <f>(E207*100/365)</f>
        <v>51.288942835674241</v>
      </c>
      <c r="F208" s="269"/>
      <c r="G208" s="260"/>
      <c r="H208" s="260"/>
      <c r="I208" s="268"/>
      <c r="J208" s="264"/>
      <c r="K208" s="264"/>
    </row>
    <row r="209" spans="1:11">
      <c r="A209" s="268" t="s">
        <v>584</v>
      </c>
      <c r="B209" s="269">
        <f>(B204/B200)</f>
        <v>32.033755274261601</v>
      </c>
      <c r="C209" s="269">
        <f>(C204/C200)</f>
        <v>32.555793991416309</v>
      </c>
      <c r="D209" s="269">
        <f>(D204/D200)</f>
        <v>1.625</v>
      </c>
      <c r="E209" s="269">
        <f>(E204/E200)</f>
        <v>32.033755274261601</v>
      </c>
      <c r="F209" s="269"/>
      <c r="G209" s="260"/>
      <c r="H209" s="260"/>
      <c r="I209" s="268"/>
      <c r="J209" s="264"/>
      <c r="K209" s="264"/>
    </row>
    <row r="210" spans="1:11">
      <c r="A210" s="268" t="s">
        <v>585</v>
      </c>
      <c r="B210" s="269">
        <f>((365-B207)/B209)</f>
        <v>5.5502502634351947</v>
      </c>
      <c r="C210" s="269">
        <f>((365-C207)/C209)</f>
        <v>5.379737657372619</v>
      </c>
      <c r="D210" s="269">
        <f>((365-D207)/D209)</f>
        <v>204.53846153846155</v>
      </c>
      <c r="E210" s="269">
        <f>((365-E207)/E209)</f>
        <v>5.5502502634351947</v>
      </c>
      <c r="F210" s="269"/>
      <c r="G210" s="260"/>
      <c r="H210" s="260"/>
      <c r="I210" s="268"/>
      <c r="J210" s="264"/>
      <c r="K210" s="264"/>
    </row>
    <row r="211" spans="1:11">
      <c r="A211" s="278" t="s">
        <v>591</v>
      </c>
      <c r="B211" s="266"/>
      <c r="C211" s="260"/>
      <c r="D211" s="260"/>
      <c r="E211" s="260"/>
      <c r="F211" s="260"/>
      <c r="G211" s="260"/>
      <c r="H211" s="260"/>
      <c r="I211" s="257"/>
      <c r="J211" s="264"/>
      <c r="K211" s="264"/>
    </row>
    <row r="212" spans="1:11">
      <c r="A212" s="268" t="s">
        <v>114</v>
      </c>
      <c r="B212" s="325">
        <v>1936</v>
      </c>
      <c r="C212" s="325">
        <v>1443</v>
      </c>
      <c r="D212" s="325">
        <v>493</v>
      </c>
      <c r="E212" s="325"/>
      <c r="F212" s="325">
        <v>52</v>
      </c>
      <c r="G212" s="325">
        <v>1419</v>
      </c>
      <c r="H212" s="325">
        <v>465</v>
      </c>
      <c r="I212" s="257"/>
      <c r="J212" s="264"/>
      <c r="K212" s="264"/>
    </row>
    <row r="213" spans="1:11">
      <c r="A213" s="268" t="s">
        <v>576</v>
      </c>
      <c r="B213" s="269">
        <f>(B212*1000/447747)</f>
        <v>4.3238704000250143</v>
      </c>
      <c r="C213" s="269">
        <f t="shared" ref="C213:H213" si="47">(C212*1000/447747)</f>
        <v>3.2228021628285615</v>
      </c>
      <c r="D213" s="269">
        <f t="shared" si="47"/>
        <v>1.1010682371964524</v>
      </c>
      <c r="E213" s="269"/>
      <c r="F213" s="269">
        <f t="shared" si="47"/>
        <v>0.11613701487670493</v>
      </c>
      <c r="G213" s="269">
        <f t="shared" si="47"/>
        <v>3.1692004636546978</v>
      </c>
      <c r="H213" s="269">
        <f t="shared" si="47"/>
        <v>1.0385329214936114</v>
      </c>
      <c r="I213" s="257"/>
      <c r="J213" s="264"/>
      <c r="K213" s="264"/>
    </row>
    <row r="214" spans="1:11">
      <c r="A214" s="268" t="s">
        <v>577</v>
      </c>
      <c r="B214" s="260">
        <v>714</v>
      </c>
      <c r="C214" s="260">
        <v>706</v>
      </c>
      <c r="D214" s="272">
        <v>8</v>
      </c>
      <c r="E214" s="260"/>
      <c r="F214" s="260">
        <v>6</v>
      </c>
      <c r="G214" s="272">
        <v>702</v>
      </c>
      <c r="H214" s="272">
        <v>6</v>
      </c>
      <c r="I214" s="257"/>
      <c r="J214" s="264"/>
      <c r="K214" s="264"/>
    </row>
    <row r="215" spans="1:11">
      <c r="A215" s="268" t="s">
        <v>578</v>
      </c>
      <c r="B215" s="269">
        <f t="shared" ref="B215:H215" si="48">(B212/B214)</f>
        <v>2.7114845938375352</v>
      </c>
      <c r="C215" s="269">
        <f t="shared" si="48"/>
        <v>2.0439093484419262</v>
      </c>
      <c r="D215" s="269">
        <f t="shared" si="48"/>
        <v>61.625</v>
      </c>
      <c r="E215" s="269"/>
      <c r="F215" s="269">
        <f t="shared" ref="F215" si="49">(F212/F214)</f>
        <v>8.6666666666666661</v>
      </c>
      <c r="G215" s="269">
        <f t="shared" si="48"/>
        <v>2.0213675213675213</v>
      </c>
      <c r="H215" s="269">
        <f t="shared" si="48"/>
        <v>77.5</v>
      </c>
      <c r="I215" s="257"/>
      <c r="J215" s="264"/>
      <c r="K215" s="264"/>
    </row>
    <row r="216" spans="1:11">
      <c r="A216" s="268" t="s">
        <v>579</v>
      </c>
      <c r="B216" s="325">
        <v>44456</v>
      </c>
      <c r="C216" s="325">
        <v>42602</v>
      </c>
      <c r="D216" s="325">
        <v>1854</v>
      </c>
      <c r="E216" s="325"/>
      <c r="F216" s="325">
        <v>435</v>
      </c>
      <c r="G216" s="325">
        <v>42319</v>
      </c>
      <c r="H216" s="325">
        <v>1702</v>
      </c>
      <c r="I216" s="257"/>
      <c r="J216" s="264"/>
      <c r="K216" s="264"/>
    </row>
    <row r="217" spans="1:11">
      <c r="A217" s="268" t="s">
        <v>580</v>
      </c>
      <c r="B217" s="325">
        <v>326212</v>
      </c>
      <c r="C217" s="325">
        <v>291714</v>
      </c>
      <c r="D217" s="325">
        <v>34498</v>
      </c>
      <c r="E217" s="325"/>
      <c r="F217" s="325">
        <v>6820</v>
      </c>
      <c r="G217" s="325">
        <v>287973</v>
      </c>
      <c r="H217" s="325">
        <v>31419</v>
      </c>
      <c r="I217" s="257"/>
      <c r="J217" s="264"/>
      <c r="K217" s="264"/>
    </row>
    <row r="218" spans="1:11">
      <c r="A218" s="268" t="s">
        <v>581</v>
      </c>
      <c r="B218" s="269">
        <f t="shared" ref="B218:H218" si="50">(B217/B216)</f>
        <v>7.3378621558394821</v>
      </c>
      <c r="C218" s="269">
        <f t="shared" si="50"/>
        <v>6.8474250035209616</v>
      </c>
      <c r="D218" s="269">
        <f t="shared" si="50"/>
        <v>18.607335490830636</v>
      </c>
      <c r="E218" s="269"/>
      <c r="F218" s="269">
        <f t="shared" ref="F218" si="51">(F217/F216)</f>
        <v>15.678160919540231</v>
      </c>
      <c r="G218" s="269">
        <f t="shared" si="50"/>
        <v>6.8048158037760818</v>
      </c>
      <c r="H218" s="269">
        <f t="shared" si="50"/>
        <v>18.460047003525265</v>
      </c>
      <c r="I218" s="257"/>
      <c r="J218" s="264"/>
      <c r="K218" s="264"/>
    </row>
    <row r="219" spans="1:11">
      <c r="A219" s="268" t="s">
        <v>582</v>
      </c>
      <c r="B219" s="272">
        <f t="shared" ref="B219:H219" si="52">(B217/B212)</f>
        <v>168.49793388429751</v>
      </c>
      <c r="C219" s="272">
        <f t="shared" si="52"/>
        <v>202.15800415800416</v>
      </c>
      <c r="D219" s="272">
        <f t="shared" si="52"/>
        <v>69.975659229208929</v>
      </c>
      <c r="E219" s="272"/>
      <c r="F219" s="272">
        <f t="shared" ref="F219" si="53">(F217/F212)</f>
        <v>131.15384615384616</v>
      </c>
      <c r="G219" s="272">
        <f t="shared" si="52"/>
        <v>202.94080338266386</v>
      </c>
      <c r="H219" s="272">
        <f t="shared" si="52"/>
        <v>67.567741935483866</v>
      </c>
      <c r="I219" s="257"/>
      <c r="J219" s="264"/>
      <c r="K219" s="264"/>
    </row>
    <row r="220" spans="1:11">
      <c r="A220" s="268" t="s">
        <v>583</v>
      </c>
      <c r="B220" s="269">
        <f t="shared" ref="B220:H220" si="54">(B219*100/365)</f>
        <v>46.163817502547268</v>
      </c>
      <c r="C220" s="269">
        <f t="shared" si="54"/>
        <v>55.385754563836755</v>
      </c>
      <c r="D220" s="269">
        <f t="shared" si="54"/>
        <v>19.171413487454501</v>
      </c>
      <c r="E220" s="269"/>
      <c r="F220" s="269">
        <f t="shared" ref="F220" si="55">(F219*100/365)</f>
        <v>35.932560590094837</v>
      </c>
      <c r="G220" s="269">
        <f t="shared" si="54"/>
        <v>55.600220104839416</v>
      </c>
      <c r="H220" s="269">
        <f t="shared" si="54"/>
        <v>18.511710119310649</v>
      </c>
      <c r="I220" s="257"/>
      <c r="J220" s="264"/>
      <c r="K220" s="264"/>
    </row>
    <row r="221" spans="1:11">
      <c r="A221" s="268" t="s">
        <v>584</v>
      </c>
      <c r="B221" s="269">
        <f t="shared" ref="B221:H221" si="56">(B216/B212)</f>
        <v>22.962809917355372</v>
      </c>
      <c r="C221" s="269">
        <f t="shared" si="56"/>
        <v>29.523215523215523</v>
      </c>
      <c r="D221" s="269">
        <f t="shared" si="56"/>
        <v>3.7606490872210951</v>
      </c>
      <c r="E221" s="269"/>
      <c r="F221" s="269">
        <f t="shared" ref="F221" si="57">(F216/F212)</f>
        <v>8.365384615384615</v>
      </c>
      <c r="G221" s="269">
        <f t="shared" si="56"/>
        <v>29.823114869626497</v>
      </c>
      <c r="H221" s="269">
        <f t="shared" si="56"/>
        <v>3.6602150537634408</v>
      </c>
      <c r="I221" s="257"/>
      <c r="J221" s="264"/>
      <c r="K221" s="264"/>
    </row>
    <row r="222" spans="1:11">
      <c r="A222" s="268" t="s">
        <v>585</v>
      </c>
      <c r="B222" s="269">
        <f t="shared" ref="B222:H222" si="58">((365-B219)/B221)</f>
        <v>8.5574050746805828</v>
      </c>
      <c r="C222" s="269">
        <f t="shared" si="58"/>
        <v>5.515726961175532</v>
      </c>
      <c r="D222" s="269">
        <f t="shared" si="58"/>
        <v>78.450377562028052</v>
      </c>
      <c r="E222" s="269"/>
      <c r="F222" s="269">
        <f t="shared" ref="F222" si="59">((365-F219)/F221)</f>
        <v>27.954022988505749</v>
      </c>
      <c r="G222" s="269">
        <f t="shared" si="58"/>
        <v>5.4340130910465749</v>
      </c>
      <c r="H222" s="269">
        <f t="shared" si="58"/>
        <v>81.260869565217391</v>
      </c>
      <c r="I222" s="257"/>
      <c r="J222" s="264"/>
      <c r="K222" s="264"/>
    </row>
    <row r="223" spans="1:11">
      <c r="A223" s="278" t="s">
        <v>126</v>
      </c>
      <c r="B223" s="266"/>
      <c r="C223" s="260"/>
      <c r="D223" s="260"/>
      <c r="E223" s="260"/>
      <c r="F223" s="260"/>
      <c r="G223" s="260"/>
      <c r="H223" s="276"/>
      <c r="I223" s="268"/>
      <c r="J223" s="264"/>
      <c r="K223" s="264"/>
    </row>
    <row r="224" spans="1:11">
      <c r="A224" s="268" t="s">
        <v>114</v>
      </c>
      <c r="B224" s="260">
        <v>753</v>
      </c>
      <c r="C224" s="260">
        <v>506</v>
      </c>
      <c r="D224" s="260">
        <v>247</v>
      </c>
      <c r="E224" s="260">
        <v>427</v>
      </c>
      <c r="F224" s="260">
        <v>106</v>
      </c>
      <c r="G224" s="260"/>
      <c r="H224" s="276">
        <v>220</v>
      </c>
      <c r="I224" s="268"/>
      <c r="J224" s="264"/>
      <c r="K224" s="264"/>
    </row>
    <row r="225" spans="1:11">
      <c r="A225" s="268" t="s">
        <v>576</v>
      </c>
      <c r="B225" s="269">
        <f>(B224*1000/209573)</f>
        <v>3.5930200932372012</v>
      </c>
      <c r="C225" s="269">
        <f t="shared" ref="C225:H225" si="60">(C224*1000/209573)</f>
        <v>2.4144331569429269</v>
      </c>
      <c r="D225" s="269">
        <f t="shared" si="60"/>
        <v>1.1785869362942745</v>
      </c>
      <c r="E225" s="269">
        <f t="shared" si="60"/>
        <v>2.0374762016099401</v>
      </c>
      <c r="F225" s="269">
        <f t="shared" si="60"/>
        <v>0.50579034513033649</v>
      </c>
      <c r="G225" s="269"/>
      <c r="H225" s="269">
        <f t="shared" si="60"/>
        <v>1.0497535464969248</v>
      </c>
      <c r="I225" s="268"/>
      <c r="J225" s="264"/>
      <c r="K225" s="264"/>
    </row>
    <row r="226" spans="1:11">
      <c r="A226" s="268" t="s">
        <v>577</v>
      </c>
      <c r="B226" s="260">
        <v>221</v>
      </c>
      <c r="C226" s="260">
        <v>213</v>
      </c>
      <c r="D226" s="260">
        <v>8</v>
      </c>
      <c r="E226" s="260">
        <v>210</v>
      </c>
      <c r="F226" s="260">
        <v>3</v>
      </c>
      <c r="G226" s="260"/>
      <c r="H226" s="276">
        <v>8</v>
      </c>
      <c r="I226" s="268"/>
      <c r="J226" s="264"/>
      <c r="K226" s="264"/>
    </row>
    <row r="227" spans="1:11">
      <c r="A227" s="268" t="s">
        <v>578</v>
      </c>
      <c r="B227" s="269">
        <f>(B224/B226)</f>
        <v>3.4072398190045248</v>
      </c>
      <c r="C227" s="269">
        <f>(C224/C226)</f>
        <v>2.375586854460094</v>
      </c>
      <c r="D227" s="269">
        <f>(D224/D226)</f>
        <v>30.875</v>
      </c>
      <c r="E227" s="269">
        <f>(E224/E226)</f>
        <v>2.0333333333333332</v>
      </c>
      <c r="F227" s="269">
        <f>(F224/F226)</f>
        <v>35.333333333333336</v>
      </c>
      <c r="G227" s="269"/>
      <c r="H227" s="269">
        <f>(H224/H226)</f>
        <v>27.5</v>
      </c>
      <c r="I227" s="268"/>
      <c r="J227" s="264"/>
      <c r="K227" s="264"/>
    </row>
    <row r="228" spans="1:11">
      <c r="A228" s="268" t="s">
        <v>579</v>
      </c>
      <c r="B228" s="325">
        <v>17959</v>
      </c>
      <c r="C228" s="325">
        <v>16481</v>
      </c>
      <c r="D228" s="325">
        <v>1478</v>
      </c>
      <c r="E228" s="325">
        <v>15684</v>
      </c>
      <c r="F228" s="325">
        <v>970</v>
      </c>
      <c r="G228" s="325"/>
      <c r="H228" s="326">
        <v>1305</v>
      </c>
      <c r="I228" s="329"/>
      <c r="J228" s="264"/>
      <c r="K228" s="264"/>
    </row>
    <row r="229" spans="1:11">
      <c r="A229" s="268" t="s">
        <v>580</v>
      </c>
      <c r="B229" s="325">
        <v>131603</v>
      </c>
      <c r="C229" s="325">
        <v>106361</v>
      </c>
      <c r="D229" s="325">
        <v>25242</v>
      </c>
      <c r="E229" s="325">
        <v>89260</v>
      </c>
      <c r="F229" s="325">
        <v>19738</v>
      </c>
      <c r="G229" s="325"/>
      <c r="H229" s="326">
        <v>22605</v>
      </c>
      <c r="I229" s="329"/>
      <c r="J229" s="264"/>
      <c r="K229" s="264"/>
    </row>
    <row r="230" spans="1:11">
      <c r="A230" s="268" t="s">
        <v>581</v>
      </c>
      <c r="B230" s="269">
        <f>(B229/B228)</f>
        <v>7.3279692633220108</v>
      </c>
      <c r="C230" s="269">
        <f>(C229/C228)</f>
        <v>6.4535525756932222</v>
      </c>
      <c r="D230" s="269">
        <f>(D229/D228)</f>
        <v>17.078484438430312</v>
      </c>
      <c r="E230" s="269">
        <f>(E229/E228)</f>
        <v>5.6911502167814332</v>
      </c>
      <c r="F230" s="269">
        <f>(F229/F228)</f>
        <v>20.348453608247421</v>
      </c>
      <c r="G230" s="269"/>
      <c r="H230" s="269">
        <f>(H229/H228)</f>
        <v>17.321839080459771</v>
      </c>
      <c r="I230" s="268"/>
      <c r="J230" s="264"/>
      <c r="K230" s="264"/>
    </row>
    <row r="231" spans="1:11">
      <c r="A231" s="268" t="s">
        <v>582</v>
      </c>
      <c r="B231" s="272">
        <f>(B229/B224)</f>
        <v>174.77158034528551</v>
      </c>
      <c r="C231" s="272">
        <f>(C229/C224)</f>
        <v>210.199604743083</v>
      </c>
      <c r="D231" s="272">
        <f>(D229/D224)</f>
        <v>102.19433198380567</v>
      </c>
      <c r="E231" s="272">
        <f>(E229/E224)</f>
        <v>209.03981264637002</v>
      </c>
      <c r="F231" s="272">
        <f>(F229/F224)</f>
        <v>186.20754716981133</v>
      </c>
      <c r="G231" s="272"/>
      <c r="H231" s="272">
        <f>(H229/H224)</f>
        <v>102.75</v>
      </c>
      <c r="I231" s="268"/>
      <c r="J231" s="264"/>
      <c r="K231" s="264"/>
    </row>
    <row r="232" spans="1:11">
      <c r="A232" s="268" t="s">
        <v>583</v>
      </c>
      <c r="B232" s="269">
        <f>(B231*100/365)</f>
        <v>47.882624752133019</v>
      </c>
      <c r="C232" s="269">
        <f>(C231*100/365)</f>
        <v>57.588932806324109</v>
      </c>
      <c r="D232" s="269">
        <f>(D231*100/365)</f>
        <v>27.998447118850866</v>
      </c>
      <c r="E232" s="269">
        <f>(E231*100/365)</f>
        <v>57.271181546950686</v>
      </c>
      <c r="F232" s="269">
        <f>(F231*100/365)</f>
        <v>51.015766347893518</v>
      </c>
      <c r="G232" s="269"/>
      <c r="H232" s="269">
        <f>(H231*100/365)</f>
        <v>28.150684931506849</v>
      </c>
      <c r="I232" s="268"/>
      <c r="J232" s="264"/>
      <c r="K232" s="264"/>
    </row>
    <row r="233" spans="1:11">
      <c r="A233" s="268" t="s">
        <v>584</v>
      </c>
      <c r="B233" s="269">
        <f>(B228/B224)</f>
        <v>23.849933598937582</v>
      </c>
      <c r="C233" s="269">
        <f>(C228/C224)</f>
        <v>32.571146245059289</v>
      </c>
      <c r="D233" s="269">
        <f>(D228/D224)</f>
        <v>5.9838056680161946</v>
      </c>
      <c r="E233" s="269">
        <f>(E228/E224)</f>
        <v>36.730679156908664</v>
      </c>
      <c r="F233" s="269">
        <f>(F228/F224)</f>
        <v>9.1509433962264151</v>
      </c>
      <c r="G233" s="269"/>
      <c r="H233" s="269">
        <f>(H228/H224)</f>
        <v>5.9318181818181817</v>
      </c>
      <c r="I233" s="268"/>
      <c r="J233" s="264"/>
      <c r="K233" s="264"/>
    </row>
    <row r="234" spans="1:11">
      <c r="A234" s="268" t="s">
        <v>585</v>
      </c>
      <c r="B234" s="269">
        <f>((365-B231)/B233)</f>
        <v>7.9760565733058639</v>
      </c>
      <c r="C234" s="269">
        <f>((365-C231)/C233)</f>
        <v>4.752684909896244</v>
      </c>
      <c r="D234" s="269">
        <f>((365-D231)/D233)</f>
        <v>43.919485791610278</v>
      </c>
      <c r="E234" s="269">
        <f>((365-E231)/E233)</f>
        <v>4.2460469268043868</v>
      </c>
      <c r="F234" s="269">
        <f>((365-F231)/F233)</f>
        <v>19.538144329896905</v>
      </c>
      <c r="G234" s="269"/>
      <c r="H234" s="269">
        <f>((365-H231)/H233)</f>
        <v>44.21072796934866</v>
      </c>
      <c r="I234" s="268"/>
      <c r="J234" s="264"/>
      <c r="K234" s="264"/>
    </row>
    <row r="235" spans="1:11">
      <c r="A235" s="278" t="s">
        <v>681</v>
      </c>
      <c r="B235" s="266"/>
      <c r="C235" s="260"/>
      <c r="D235" s="260"/>
      <c r="E235" s="260"/>
      <c r="F235" s="260"/>
      <c r="G235" s="260"/>
      <c r="H235" s="276"/>
      <c r="I235" s="268"/>
      <c r="J235" s="264"/>
      <c r="K235" s="264"/>
    </row>
    <row r="236" spans="1:11">
      <c r="A236" s="268" t="s">
        <v>114</v>
      </c>
      <c r="B236" s="260">
        <v>573</v>
      </c>
      <c r="C236" s="260">
        <v>295</v>
      </c>
      <c r="D236" s="260">
        <v>278</v>
      </c>
      <c r="E236" s="260">
        <v>309</v>
      </c>
      <c r="F236" s="260">
        <v>14</v>
      </c>
      <c r="G236" s="260"/>
      <c r="H236" s="276">
        <v>250</v>
      </c>
      <c r="I236" s="268"/>
      <c r="J236" s="260"/>
      <c r="K236" s="264"/>
    </row>
    <row r="237" spans="1:11">
      <c r="A237" s="268" t="s">
        <v>576</v>
      </c>
      <c r="B237" s="269">
        <f>(B236*1000/121816)</f>
        <v>4.7038155907269985</v>
      </c>
      <c r="C237" s="269">
        <f t="shared" ref="C237:H237" si="61">(C236*1000/121816)</f>
        <v>2.4216851645104089</v>
      </c>
      <c r="D237" s="269">
        <f t="shared" si="61"/>
        <v>2.2821304262165891</v>
      </c>
      <c r="E237" s="269">
        <f t="shared" si="61"/>
        <v>2.5366125960464965</v>
      </c>
      <c r="F237" s="269">
        <f t="shared" si="61"/>
        <v>0.11492743153608721</v>
      </c>
      <c r="G237" s="269"/>
      <c r="H237" s="269">
        <f t="shared" si="61"/>
        <v>2.0522755631444145</v>
      </c>
      <c r="I237" s="268"/>
      <c r="J237" s="260"/>
      <c r="K237" s="264"/>
    </row>
    <row r="238" spans="1:11">
      <c r="A238" s="268" t="s">
        <v>577</v>
      </c>
      <c r="B238" s="260">
        <v>144</v>
      </c>
      <c r="C238" s="260">
        <v>136</v>
      </c>
      <c r="D238" s="260">
        <v>8</v>
      </c>
      <c r="E238" s="260">
        <v>134</v>
      </c>
      <c r="F238" s="260">
        <v>3</v>
      </c>
      <c r="G238" s="260"/>
      <c r="H238" s="276">
        <v>7</v>
      </c>
      <c r="I238" s="268"/>
      <c r="J238" s="264"/>
      <c r="K238" s="264"/>
    </row>
    <row r="239" spans="1:11">
      <c r="A239" s="268" t="s">
        <v>578</v>
      </c>
      <c r="B239" s="269">
        <f>(B236/B238)</f>
        <v>3.9791666666666665</v>
      </c>
      <c r="C239" s="269">
        <f>(C236/C238)</f>
        <v>2.1691176470588234</v>
      </c>
      <c r="D239" s="269">
        <f>(D236/D238)</f>
        <v>34.75</v>
      </c>
      <c r="E239" s="269">
        <f>(E236/E238)</f>
        <v>2.3059701492537314</v>
      </c>
      <c r="F239" s="269">
        <f>(F236/F238)</f>
        <v>4.666666666666667</v>
      </c>
      <c r="G239" s="260"/>
      <c r="H239" s="269">
        <f>(H236/H238)</f>
        <v>35.714285714285715</v>
      </c>
      <c r="I239" s="268"/>
      <c r="J239" s="264"/>
      <c r="K239" s="264"/>
    </row>
    <row r="240" spans="1:11">
      <c r="A240" s="268" t="s">
        <v>579</v>
      </c>
      <c r="B240" s="325">
        <v>11390</v>
      </c>
      <c r="C240" s="325">
        <v>9837</v>
      </c>
      <c r="D240" s="325">
        <v>1553</v>
      </c>
      <c r="E240" s="325">
        <v>9865</v>
      </c>
      <c r="F240" s="325">
        <v>131</v>
      </c>
      <c r="G240" s="325"/>
      <c r="H240" s="326">
        <v>1394</v>
      </c>
      <c r="I240" s="329"/>
      <c r="J240" s="264"/>
      <c r="K240" s="264"/>
    </row>
    <row r="241" spans="1:11">
      <c r="A241" s="268" t="s">
        <v>580</v>
      </c>
      <c r="B241" s="325">
        <v>85519</v>
      </c>
      <c r="C241" s="325">
        <v>55657</v>
      </c>
      <c r="D241" s="325">
        <v>29862</v>
      </c>
      <c r="E241" s="325">
        <v>57003</v>
      </c>
      <c r="F241" s="325">
        <v>416</v>
      </c>
      <c r="G241" s="325"/>
      <c r="H241" s="326">
        <v>28100</v>
      </c>
      <c r="I241" s="329"/>
      <c r="J241" s="264"/>
      <c r="K241" s="264"/>
    </row>
    <row r="242" spans="1:11">
      <c r="A242" s="268" t="s">
        <v>581</v>
      </c>
      <c r="B242" s="269">
        <f>(B241/B240)</f>
        <v>7.5082528533801582</v>
      </c>
      <c r="C242" s="269">
        <f>(C241/C240)</f>
        <v>5.6579241638710993</v>
      </c>
      <c r="D242" s="269">
        <f>(D241/D240)</f>
        <v>19.228589826142951</v>
      </c>
      <c r="E242" s="269">
        <f>(E241/E240)</f>
        <v>5.7783071464774451</v>
      </c>
      <c r="F242" s="269">
        <f>(F241/F240)</f>
        <v>3.1755725190839694</v>
      </c>
      <c r="G242" s="260"/>
      <c r="H242" s="269">
        <f>(H241/H240)</f>
        <v>20.157819225251075</v>
      </c>
      <c r="I242" s="268"/>
      <c r="J242" s="264"/>
      <c r="K242" s="264"/>
    </row>
    <row r="243" spans="1:11">
      <c r="A243" s="268" t="s">
        <v>582</v>
      </c>
      <c r="B243" s="272">
        <f>(B241/B236)</f>
        <v>149.24781849912739</v>
      </c>
      <c r="C243" s="272">
        <f>(C241/C236)</f>
        <v>188.66779661016949</v>
      </c>
      <c r="D243" s="272">
        <f>(D241/D236)</f>
        <v>107.41726618705036</v>
      </c>
      <c r="E243" s="272">
        <f>(E241/E236)</f>
        <v>184.47572815533979</v>
      </c>
      <c r="F243" s="272">
        <f>(F241/F236)</f>
        <v>29.714285714285715</v>
      </c>
      <c r="G243" s="260"/>
      <c r="H243" s="272">
        <f>(H241/H236)</f>
        <v>112.4</v>
      </c>
      <c r="I243" s="268"/>
      <c r="J243" s="264"/>
      <c r="K243" s="264"/>
    </row>
    <row r="244" spans="1:11">
      <c r="A244" s="268" t="s">
        <v>583</v>
      </c>
      <c r="B244" s="269">
        <f>(B243*100/365)</f>
        <v>40.889813287432162</v>
      </c>
      <c r="C244" s="269">
        <f>(C243*100/365)</f>
        <v>51.689807290457395</v>
      </c>
      <c r="D244" s="269">
        <f>(D243*100/365)</f>
        <v>29.429387996452153</v>
      </c>
      <c r="E244" s="269">
        <f>(E243*100/365)</f>
        <v>50.541295385024597</v>
      </c>
      <c r="F244" s="269">
        <f>(F243*100/365)</f>
        <v>8.1409001956947158</v>
      </c>
      <c r="G244" s="260"/>
      <c r="H244" s="269">
        <f>(H243*100/365)</f>
        <v>30.794520547945204</v>
      </c>
      <c r="I244" s="268"/>
      <c r="J244" s="264"/>
      <c r="K244" s="264"/>
    </row>
    <row r="245" spans="1:11">
      <c r="A245" s="268" t="s">
        <v>584</v>
      </c>
      <c r="B245" s="269">
        <f>(B240/B236)</f>
        <v>19.877835951134379</v>
      </c>
      <c r="C245" s="269">
        <f>(C240/C236)</f>
        <v>33.34576271186441</v>
      </c>
      <c r="D245" s="269">
        <f>(D240/D236)</f>
        <v>5.5863309352517989</v>
      </c>
      <c r="E245" s="269">
        <f>(E240/E236)</f>
        <v>31.925566343042071</v>
      </c>
      <c r="F245" s="269">
        <f>(F240/F236)</f>
        <v>9.3571428571428577</v>
      </c>
      <c r="G245" s="260"/>
      <c r="H245" s="269">
        <f>(H240/H236)</f>
        <v>5.5759999999999996</v>
      </c>
      <c r="I245" s="268"/>
      <c r="J245" s="264"/>
      <c r="K245" s="264"/>
    </row>
    <row r="246" spans="1:11">
      <c r="A246" s="268" t="s">
        <v>585</v>
      </c>
      <c r="B246" s="269">
        <f>((365-B243)/B245)</f>
        <v>10.853906935908693</v>
      </c>
      <c r="C246" s="269">
        <f>((365-C243)/C245)</f>
        <v>5.287994307207482</v>
      </c>
      <c r="D246" s="269">
        <f>((365-D243)/D245)</f>
        <v>46.109465550547327</v>
      </c>
      <c r="E246" s="269">
        <f>((365-E243)/E245)</f>
        <v>5.6545362392295999</v>
      </c>
      <c r="F246" s="269">
        <f>((365-F243)/F245)</f>
        <v>35.832061068702288</v>
      </c>
      <c r="G246" s="260"/>
      <c r="H246" s="269">
        <f>((365-H243)/H245)</f>
        <v>45.301291248206603</v>
      </c>
      <c r="I246" s="268"/>
      <c r="J246" s="264"/>
      <c r="K246" s="264"/>
    </row>
    <row r="247" spans="1:11">
      <c r="A247" s="278" t="s">
        <v>592</v>
      </c>
      <c r="B247" s="266"/>
      <c r="C247" s="260"/>
      <c r="D247" s="260"/>
      <c r="E247" s="260"/>
      <c r="F247" s="260"/>
      <c r="G247" s="260"/>
      <c r="H247" s="276"/>
      <c r="I247" s="268"/>
      <c r="J247" s="264"/>
      <c r="K247" s="264"/>
    </row>
    <row r="248" spans="1:11">
      <c r="A248" s="268" t="s">
        <v>114</v>
      </c>
      <c r="B248" s="260">
        <v>294</v>
      </c>
      <c r="C248" s="260">
        <v>292</v>
      </c>
      <c r="D248" s="260">
        <v>2</v>
      </c>
      <c r="E248" s="260">
        <v>294</v>
      </c>
      <c r="F248" s="260"/>
      <c r="G248" s="260"/>
      <c r="H248" s="276"/>
      <c r="I248" s="268"/>
      <c r="J248" s="264"/>
      <c r="K248" s="264"/>
    </row>
    <row r="249" spans="1:11">
      <c r="A249" s="268" t="s">
        <v>576</v>
      </c>
      <c r="B249" s="269">
        <f>(B248*1000/109232)</f>
        <v>2.6915189688003514</v>
      </c>
      <c r="C249" s="269">
        <f t="shared" ref="C249:E249" si="62">(C248*1000/109232)</f>
        <v>2.6732093159513695</v>
      </c>
      <c r="D249" s="269">
        <f t="shared" si="62"/>
        <v>1.8309652848981985E-2</v>
      </c>
      <c r="E249" s="269">
        <f t="shared" si="62"/>
        <v>2.6915189688003514</v>
      </c>
      <c r="F249" s="269"/>
      <c r="G249" s="260"/>
      <c r="H249" s="260"/>
      <c r="I249" s="268"/>
      <c r="J249" s="264"/>
      <c r="K249" s="264"/>
    </row>
    <row r="250" spans="1:11">
      <c r="A250" s="268" t="s">
        <v>577</v>
      </c>
      <c r="B250" s="260">
        <v>136</v>
      </c>
      <c r="C250" s="260">
        <v>136</v>
      </c>
      <c r="D250" s="260"/>
      <c r="E250" s="260">
        <v>136</v>
      </c>
      <c r="F250" s="260"/>
      <c r="G250" s="272"/>
      <c r="H250" s="276"/>
      <c r="I250" s="268"/>
      <c r="J250" s="264"/>
      <c r="K250" s="264"/>
    </row>
    <row r="251" spans="1:11">
      <c r="A251" s="268" t="s">
        <v>578</v>
      </c>
      <c r="B251" s="269">
        <f>(B248/B250)</f>
        <v>2.1617647058823528</v>
      </c>
      <c r="C251" s="269">
        <f>(C248/C250)</f>
        <v>2.1470588235294117</v>
      </c>
      <c r="D251" s="269">
        <v>0</v>
      </c>
      <c r="E251" s="269">
        <f>(E248/E250)</f>
        <v>2.1617647058823528</v>
      </c>
      <c r="F251" s="269"/>
      <c r="G251" s="260"/>
      <c r="H251" s="260"/>
      <c r="I251" s="268"/>
      <c r="J251" s="264"/>
      <c r="K251" s="264"/>
    </row>
    <row r="252" spans="1:11">
      <c r="A252" s="268" t="s">
        <v>579</v>
      </c>
      <c r="B252" s="325">
        <v>14465</v>
      </c>
      <c r="C252" s="325">
        <v>14420</v>
      </c>
      <c r="D252" s="325">
        <v>45</v>
      </c>
      <c r="E252" s="325">
        <v>14465</v>
      </c>
      <c r="F252" s="325"/>
      <c r="G252" s="260"/>
      <c r="H252" s="276"/>
      <c r="I252" s="268"/>
      <c r="J252" s="264"/>
      <c r="K252" s="264"/>
    </row>
    <row r="253" spans="1:11">
      <c r="A253" s="268" t="s">
        <v>580</v>
      </c>
      <c r="B253" s="325">
        <v>83811</v>
      </c>
      <c r="C253" s="325">
        <v>83595</v>
      </c>
      <c r="D253" s="325">
        <v>216</v>
      </c>
      <c r="E253" s="325">
        <v>83811</v>
      </c>
      <c r="F253" s="325"/>
      <c r="G253" s="260"/>
      <c r="H253" s="276"/>
      <c r="I253" s="268"/>
      <c r="J253" s="264"/>
      <c r="K253" s="264"/>
    </row>
    <row r="254" spans="1:11">
      <c r="A254" s="268" t="s">
        <v>581</v>
      </c>
      <c r="B254" s="269">
        <f>(B253/B252)</f>
        <v>5.7940546145869343</v>
      </c>
      <c r="C254" s="269">
        <f>(C253/C252)</f>
        <v>5.7971567267683772</v>
      </c>
      <c r="D254" s="269">
        <f>(D253/D252)</f>
        <v>4.8</v>
      </c>
      <c r="E254" s="269">
        <f>(E253/E252)</f>
        <v>5.7940546145869343</v>
      </c>
      <c r="F254" s="269"/>
      <c r="G254" s="260"/>
      <c r="H254" s="260"/>
      <c r="I254" s="268"/>
      <c r="J254" s="264"/>
      <c r="K254" s="264"/>
    </row>
    <row r="255" spans="1:11">
      <c r="A255" s="268" t="s">
        <v>582</v>
      </c>
      <c r="B255" s="272">
        <f>(B253/B248)</f>
        <v>285.07142857142856</v>
      </c>
      <c r="C255" s="272">
        <f>(C253/C248)</f>
        <v>286.28424657534248</v>
      </c>
      <c r="D255" s="272">
        <f>(D253/D248)</f>
        <v>108</v>
      </c>
      <c r="E255" s="272">
        <f>(E253/E248)</f>
        <v>285.07142857142856</v>
      </c>
      <c r="F255" s="272"/>
      <c r="G255" s="260"/>
      <c r="H255" s="260"/>
      <c r="I255" s="268"/>
      <c r="J255" s="264"/>
      <c r="K255" s="264"/>
    </row>
    <row r="256" spans="1:11">
      <c r="A256" s="268" t="s">
        <v>583</v>
      </c>
      <c r="B256" s="269">
        <f>(B255*100/365)</f>
        <v>78.101761252446181</v>
      </c>
      <c r="C256" s="269">
        <f>(C255*100/365)</f>
        <v>78.434040157628075</v>
      </c>
      <c r="D256" s="269">
        <f>(D255*100/365)</f>
        <v>29.589041095890412</v>
      </c>
      <c r="E256" s="269">
        <f>(E255*100/365)</f>
        <v>78.101761252446181</v>
      </c>
      <c r="F256" s="269"/>
      <c r="G256" s="260"/>
      <c r="H256" s="260"/>
      <c r="I256" s="268"/>
      <c r="J256" s="264"/>
      <c r="K256" s="264"/>
    </row>
    <row r="257" spans="1:13">
      <c r="A257" s="268" t="s">
        <v>584</v>
      </c>
      <c r="B257" s="269">
        <f>(B252/B248)</f>
        <v>49.200680272108841</v>
      </c>
      <c r="C257" s="269">
        <f>(C252/C248)</f>
        <v>49.38356164383562</v>
      </c>
      <c r="D257" s="269">
        <f>(D252/D248)</f>
        <v>22.5</v>
      </c>
      <c r="E257" s="269">
        <f>(E252/E248)</f>
        <v>49.200680272108841</v>
      </c>
      <c r="F257" s="269"/>
      <c r="G257" s="260"/>
      <c r="H257" s="260"/>
      <c r="I257" s="268"/>
      <c r="J257" s="264"/>
      <c r="K257" s="264"/>
    </row>
    <row r="258" spans="1:13">
      <c r="A258" s="268" t="s">
        <v>585</v>
      </c>
      <c r="B258" s="269">
        <f>((365-B255)/B257)</f>
        <v>1.6245419979260287</v>
      </c>
      <c r="C258" s="269">
        <f>((365-C255)/C257)</f>
        <v>1.5939667128987514</v>
      </c>
      <c r="D258" s="269">
        <f>((365-D255)/D257)</f>
        <v>11.422222222222222</v>
      </c>
      <c r="E258" s="269">
        <f>((365-E255)/E257)</f>
        <v>1.6245419979260287</v>
      </c>
      <c r="F258" s="269"/>
      <c r="G258" s="260"/>
      <c r="H258" s="260"/>
      <c r="I258" s="257"/>
      <c r="J258" s="264"/>
    </row>
    <row r="259" spans="1:13">
      <c r="A259" s="268"/>
      <c r="C259" s="260"/>
      <c r="D259" s="260"/>
      <c r="E259" s="260"/>
      <c r="F259" s="260"/>
      <c r="G259" s="260"/>
      <c r="H259" s="260"/>
      <c r="I259" s="257"/>
      <c r="J259" s="264"/>
    </row>
    <row r="260" spans="1:13">
      <c r="A260" s="268"/>
      <c r="C260" s="260"/>
      <c r="D260" s="260"/>
      <c r="E260" s="260"/>
      <c r="F260" s="260"/>
      <c r="G260" s="260"/>
      <c r="H260" s="260"/>
      <c r="I260" s="257"/>
      <c r="J260" s="264"/>
    </row>
    <row r="261" spans="1:13">
      <c r="A261" s="262" t="s">
        <v>682</v>
      </c>
      <c r="B261" s="266"/>
      <c r="C261" s="260"/>
      <c r="D261" s="255"/>
      <c r="E261" s="255"/>
      <c r="F261" s="255"/>
      <c r="G261" s="255"/>
      <c r="H261" s="255"/>
      <c r="I261" s="262"/>
      <c r="J261" s="264"/>
      <c r="K261" s="264"/>
    </row>
    <row r="262" spans="1:13">
      <c r="A262" s="268" t="s">
        <v>114</v>
      </c>
      <c r="B262" s="325">
        <v>23139</v>
      </c>
      <c r="C262" s="325">
        <v>14943</v>
      </c>
      <c r="D262" s="325">
        <v>8196</v>
      </c>
      <c r="E262" s="325">
        <v>6310</v>
      </c>
      <c r="F262" s="325">
        <v>202</v>
      </c>
      <c r="G262" s="325">
        <v>9257</v>
      </c>
      <c r="H262" s="325">
        <v>7370</v>
      </c>
      <c r="I262" s="330"/>
      <c r="J262" s="264"/>
      <c r="K262" s="264"/>
    </row>
    <row r="263" spans="1:13">
      <c r="A263" s="268" t="s">
        <v>576</v>
      </c>
      <c r="B263" s="269">
        <f>(B262*1000/4065253)</f>
        <v>5.6918966667019246</v>
      </c>
      <c r="C263" s="269">
        <f t="shared" ref="C263:H263" si="63">(C262*1000/4065253)</f>
        <v>3.6757859842917524</v>
      </c>
      <c r="D263" s="269">
        <f t="shared" si="63"/>
        <v>2.0161106824101722</v>
      </c>
      <c r="E263" s="269">
        <f t="shared" si="63"/>
        <v>1.5521789172777192</v>
      </c>
      <c r="F263" s="269">
        <f t="shared" si="63"/>
        <v>4.9689404324896873E-2</v>
      </c>
      <c r="G263" s="269">
        <f t="shared" si="63"/>
        <v>2.2771030486909423</v>
      </c>
      <c r="H263" s="269">
        <f t="shared" si="63"/>
        <v>1.8129252964083662</v>
      </c>
      <c r="I263" s="269"/>
      <c r="J263" s="264"/>
      <c r="K263" s="264"/>
    </row>
    <row r="264" spans="1:13" s="257" customFormat="1">
      <c r="A264" s="268" t="s">
        <v>577</v>
      </c>
      <c r="B264" s="325">
        <v>7181</v>
      </c>
      <c r="C264" s="325">
        <v>6802</v>
      </c>
      <c r="D264" s="325">
        <v>378</v>
      </c>
      <c r="E264" s="325">
        <v>2484</v>
      </c>
      <c r="F264" s="325">
        <v>15</v>
      </c>
      <c r="G264" s="325">
        <v>4162</v>
      </c>
      <c r="H264" s="325">
        <v>520</v>
      </c>
      <c r="I264" s="330"/>
      <c r="J264" s="260"/>
      <c r="K264" s="260"/>
      <c r="L264" s="260"/>
      <c r="M264" s="260"/>
    </row>
    <row r="265" spans="1:13">
      <c r="A265" s="268" t="s">
        <v>578</v>
      </c>
      <c r="B265" s="269">
        <f t="shared" ref="B265:H265" si="64">(B262/B264)</f>
        <v>3.2222531680824398</v>
      </c>
      <c r="C265" s="269">
        <f t="shared" si="64"/>
        <v>2.19685386650985</v>
      </c>
      <c r="D265" s="269">
        <f t="shared" si="64"/>
        <v>21.682539682539684</v>
      </c>
      <c r="E265" s="269">
        <f t="shared" si="64"/>
        <v>2.5402576489533013</v>
      </c>
      <c r="F265" s="269">
        <f t="shared" si="64"/>
        <v>13.466666666666667</v>
      </c>
      <c r="G265" s="269">
        <f t="shared" si="64"/>
        <v>2.2241710716001921</v>
      </c>
      <c r="H265" s="269">
        <f t="shared" si="64"/>
        <v>14.173076923076923</v>
      </c>
      <c r="I265" s="422"/>
      <c r="J265" s="264"/>
      <c r="K265" s="264"/>
    </row>
    <row r="266" spans="1:13">
      <c r="A266" s="268" t="s">
        <v>579</v>
      </c>
      <c r="B266" s="325">
        <v>581093</v>
      </c>
      <c r="C266" s="325">
        <v>530117</v>
      </c>
      <c r="D266" s="325">
        <v>50976</v>
      </c>
      <c r="E266" s="325">
        <v>208512</v>
      </c>
      <c r="F266" s="325">
        <v>2210</v>
      </c>
      <c r="G266" s="325">
        <v>314286</v>
      </c>
      <c r="H266" s="325">
        <v>56085</v>
      </c>
      <c r="I266" s="330"/>
      <c r="J266" s="264"/>
      <c r="K266" s="264"/>
      <c r="L266" s="264"/>
    </row>
    <row r="267" spans="1:13">
      <c r="A267" s="268" t="s">
        <v>580</v>
      </c>
      <c r="B267" s="325">
        <v>4676614</v>
      </c>
      <c r="C267" s="325">
        <v>3171456</v>
      </c>
      <c r="D267" s="325">
        <v>1505158</v>
      </c>
      <c r="E267" s="325">
        <v>1292471</v>
      </c>
      <c r="F267" s="325">
        <v>33977</v>
      </c>
      <c r="G267" s="325">
        <v>1958895</v>
      </c>
      <c r="H267" s="325">
        <v>1391271</v>
      </c>
      <c r="I267" s="324"/>
      <c r="J267" s="264"/>
      <c r="K267" s="264"/>
    </row>
    <row r="268" spans="1:13">
      <c r="A268" s="268" t="s">
        <v>581</v>
      </c>
      <c r="B268" s="269">
        <f t="shared" ref="B268:H268" si="65">(B267/B266)</f>
        <v>8.0479613418161975</v>
      </c>
      <c r="C268" s="269">
        <f t="shared" si="65"/>
        <v>5.9825585672596802</v>
      </c>
      <c r="D268" s="269">
        <f t="shared" si="65"/>
        <v>29.526796924042685</v>
      </c>
      <c r="E268" s="269">
        <f t="shared" si="65"/>
        <v>6.1985449278698592</v>
      </c>
      <c r="F268" s="269">
        <f t="shared" si="65"/>
        <v>15.374208144796381</v>
      </c>
      <c r="G268" s="269">
        <f t="shared" si="65"/>
        <v>6.232842061052672</v>
      </c>
      <c r="H268" s="269">
        <f t="shared" si="65"/>
        <v>24.80647231880182</v>
      </c>
      <c r="I268" s="262"/>
      <c r="J268" s="264"/>
      <c r="K268" s="264"/>
    </row>
    <row r="269" spans="1:13">
      <c r="A269" s="268" t="s">
        <v>582</v>
      </c>
      <c r="B269" s="272">
        <f t="shared" ref="B269:H269" si="66">(B267/B262)</f>
        <v>202.10959851333246</v>
      </c>
      <c r="C269" s="272">
        <f t="shared" si="66"/>
        <v>212.23690022083917</v>
      </c>
      <c r="D269" s="272">
        <f t="shared" si="66"/>
        <v>183.64543679843825</v>
      </c>
      <c r="E269" s="272">
        <f t="shared" si="66"/>
        <v>204.82900158478606</v>
      </c>
      <c r="F269" s="272">
        <f t="shared" si="66"/>
        <v>168.20297029702971</v>
      </c>
      <c r="G269" s="272">
        <f t="shared" si="66"/>
        <v>211.6122933995895</v>
      </c>
      <c r="H269" s="272">
        <f t="shared" si="66"/>
        <v>188.77489823609227</v>
      </c>
      <c r="I269" s="262"/>
      <c r="J269" s="264"/>
      <c r="K269" s="264"/>
    </row>
    <row r="270" spans="1:13">
      <c r="A270" s="268" t="s">
        <v>583</v>
      </c>
      <c r="B270" s="269">
        <f t="shared" ref="B270:H270" si="67">(B269*100/365)</f>
        <v>55.372492743378757</v>
      </c>
      <c r="C270" s="269">
        <f t="shared" si="67"/>
        <v>58.147095950914839</v>
      </c>
      <c r="D270" s="269">
        <f t="shared" si="67"/>
        <v>50.313818300941982</v>
      </c>
      <c r="E270" s="269">
        <f t="shared" si="67"/>
        <v>56.117534680763306</v>
      </c>
      <c r="F270" s="269">
        <f t="shared" si="67"/>
        <v>46.08300556083006</v>
      </c>
      <c r="G270" s="269">
        <f t="shared" si="67"/>
        <v>57.975970794408084</v>
      </c>
      <c r="H270" s="269">
        <f t="shared" si="67"/>
        <v>51.719150201669116</v>
      </c>
      <c r="I270" s="262"/>
      <c r="J270" s="264"/>
      <c r="K270" s="264"/>
    </row>
    <row r="271" spans="1:13">
      <c r="A271" s="268" t="s">
        <v>584</v>
      </c>
      <c r="B271" s="269">
        <f t="shared" ref="B271:H271" si="68">(B266/B262)</f>
        <v>25.113142313842431</v>
      </c>
      <c r="C271" s="269">
        <f t="shared" si="68"/>
        <v>35.475941912601215</v>
      </c>
      <c r="D271" s="269">
        <f t="shared" si="68"/>
        <v>6.219619326500732</v>
      </c>
      <c r="E271" s="269">
        <f t="shared" si="68"/>
        <v>33.044690966719493</v>
      </c>
      <c r="F271" s="269">
        <f t="shared" si="68"/>
        <v>10.940594059405941</v>
      </c>
      <c r="G271" s="269">
        <f t="shared" si="68"/>
        <v>33.951172085988979</v>
      </c>
      <c r="H271" s="269">
        <f t="shared" si="68"/>
        <v>7.6099050203527812</v>
      </c>
      <c r="I271" s="262"/>
      <c r="J271" s="264"/>
      <c r="K271" s="264"/>
    </row>
    <row r="272" spans="1:13">
      <c r="A272" s="268" t="s">
        <v>585</v>
      </c>
      <c r="B272" s="269">
        <f t="shared" ref="B272:H272" si="69">((365-B269)/B271)</f>
        <v>6.486261235292802</v>
      </c>
      <c r="C272" s="269">
        <f t="shared" si="69"/>
        <v>4.3061041241839071</v>
      </c>
      <c r="D272" s="269">
        <f t="shared" si="69"/>
        <v>29.158466729441308</v>
      </c>
      <c r="E272" s="269">
        <f t="shared" si="69"/>
        <v>4.8471023250460403</v>
      </c>
      <c r="F272" s="269">
        <f t="shared" si="69"/>
        <v>17.987782805429863</v>
      </c>
      <c r="G272" s="269">
        <f t="shared" si="69"/>
        <v>4.5178913473715028</v>
      </c>
      <c r="H272" s="269">
        <f t="shared" si="69"/>
        <v>23.157332620130159</v>
      </c>
      <c r="I272" s="262"/>
      <c r="J272" s="264"/>
      <c r="K272" s="264"/>
    </row>
    <row r="273" spans="1:11">
      <c r="A273" s="268"/>
      <c r="B273" s="269"/>
      <c r="C273" s="269"/>
      <c r="D273" s="269"/>
      <c r="E273" s="269"/>
      <c r="F273" s="269"/>
      <c r="G273" s="269"/>
      <c r="H273" s="269"/>
      <c r="I273" s="262"/>
      <c r="J273" s="264"/>
      <c r="K273" s="264"/>
    </row>
    <row r="274" spans="1:11">
      <c r="A274" s="262"/>
      <c r="B274" s="265"/>
      <c r="C274" s="260"/>
      <c r="D274" s="269"/>
      <c r="E274" s="269"/>
      <c r="F274" s="269"/>
      <c r="G274" s="269"/>
      <c r="H274" s="269"/>
      <c r="I274" s="262"/>
      <c r="J274" s="264"/>
      <c r="K274" s="264"/>
    </row>
    <row r="275" spans="1:11">
      <c r="A275" s="268" t="s">
        <v>655</v>
      </c>
      <c r="B275" s="269"/>
      <c r="C275" s="269"/>
      <c r="D275" s="269"/>
      <c r="E275" s="269"/>
      <c r="F275" s="269"/>
      <c r="G275" s="269"/>
      <c r="H275" s="269"/>
      <c r="I275" s="257"/>
    </row>
    <row r="276" spans="1:11">
      <c r="A276" s="268" t="s">
        <v>699</v>
      </c>
      <c r="B276" s="269"/>
      <c r="C276" s="269"/>
      <c r="D276" s="269"/>
      <c r="E276" s="269"/>
      <c r="F276" s="269"/>
      <c r="G276" s="269"/>
      <c r="H276" s="269"/>
      <c r="I276" s="283"/>
    </row>
    <row r="277" spans="1:11">
      <c r="A277" s="268"/>
      <c r="C277" s="260"/>
      <c r="D277" s="260"/>
      <c r="E277" s="260"/>
      <c r="F277" s="260"/>
      <c r="G277" s="260"/>
      <c r="H277" s="260"/>
      <c r="I277" s="283"/>
    </row>
    <row r="278" spans="1:11">
      <c r="A278" s="268"/>
      <c r="B278" s="272"/>
      <c r="C278" s="272"/>
      <c r="D278" s="260"/>
      <c r="E278" s="260"/>
      <c r="F278" s="260"/>
      <c r="G278" s="284"/>
      <c r="H278" s="260"/>
      <c r="I278" s="268"/>
    </row>
    <row r="279" spans="1:11">
      <c r="A279" s="278"/>
      <c r="B279" s="269"/>
      <c r="C279" s="269"/>
      <c r="D279" s="269"/>
      <c r="E279" s="269"/>
      <c r="F279" s="269"/>
      <c r="G279" s="269"/>
      <c r="H279" s="269"/>
      <c r="I279" s="268"/>
    </row>
    <row r="280" spans="1:11">
      <c r="A280" s="268"/>
      <c r="B280" s="272"/>
      <c r="C280" s="272"/>
      <c r="D280" s="272"/>
      <c r="E280" s="272"/>
      <c r="F280" s="272"/>
      <c r="G280" s="272"/>
      <c r="H280" s="272"/>
      <c r="I280" s="257"/>
    </row>
    <row r="281" spans="1:11">
      <c r="A281" s="268"/>
      <c r="B281" s="269"/>
      <c r="C281" s="269"/>
      <c r="D281" s="269"/>
      <c r="E281" s="269"/>
      <c r="F281" s="269"/>
      <c r="G281" s="269"/>
      <c r="H281" s="269"/>
      <c r="I281" s="268"/>
    </row>
    <row r="282" spans="1:11">
      <c r="A282" s="268"/>
      <c r="B282" s="269"/>
      <c r="C282" s="269"/>
      <c r="D282" s="269"/>
      <c r="E282" s="269"/>
      <c r="F282" s="269"/>
      <c r="G282" s="269"/>
      <c r="H282" s="269"/>
      <c r="I282" s="268"/>
    </row>
    <row r="283" spans="1:11">
      <c r="A283" s="268"/>
      <c r="B283" s="269"/>
      <c r="C283" s="269"/>
      <c r="D283" s="269"/>
      <c r="E283" s="269"/>
      <c r="F283" s="269"/>
      <c r="G283" s="269"/>
      <c r="H283" s="269"/>
      <c r="I283" s="268"/>
    </row>
    <row r="284" spans="1:11">
      <c r="B284" s="279"/>
      <c r="C284" s="280"/>
      <c r="D284" s="280"/>
      <c r="E284" s="280"/>
      <c r="F284" s="280"/>
      <c r="G284" s="280"/>
      <c r="H284" s="280"/>
      <c r="I284" s="268"/>
    </row>
    <row r="285" spans="1:11">
      <c r="A285" s="262"/>
      <c r="B285" s="279"/>
      <c r="C285" s="280"/>
      <c r="D285" s="280"/>
      <c r="E285" s="280"/>
      <c r="F285" s="280"/>
      <c r="G285" s="280"/>
      <c r="H285" s="280"/>
      <c r="I285" s="268"/>
    </row>
    <row r="286" spans="1:11">
      <c r="A286" s="268"/>
      <c r="B286" s="279"/>
      <c r="C286" s="280"/>
      <c r="D286" s="280"/>
      <c r="E286" s="280"/>
      <c r="F286" s="280"/>
      <c r="G286" s="280"/>
      <c r="H286" s="280"/>
    </row>
    <row r="287" spans="1:11">
      <c r="A287" s="268"/>
      <c r="B287" s="279"/>
      <c r="C287" s="280"/>
      <c r="D287" s="280"/>
      <c r="E287" s="280"/>
      <c r="F287" s="280"/>
      <c r="G287" s="280"/>
      <c r="H287" s="280"/>
      <c r="I287" s="268"/>
    </row>
    <row r="288" spans="1:11">
      <c r="A288" s="268"/>
      <c r="B288" s="279"/>
      <c r="C288" s="280"/>
      <c r="D288" s="280"/>
      <c r="E288" s="280"/>
      <c r="F288" s="280"/>
      <c r="G288" s="280"/>
      <c r="H288" s="280"/>
      <c r="I288" s="268"/>
    </row>
    <row r="289" spans="1:11">
      <c r="A289" s="268"/>
      <c r="B289" s="279"/>
      <c r="C289" s="280"/>
      <c r="D289" s="280"/>
      <c r="E289" s="280"/>
      <c r="F289" s="280"/>
      <c r="G289" s="280"/>
      <c r="H289" s="280"/>
      <c r="I289" s="268"/>
    </row>
    <row r="290" spans="1:11">
      <c r="A290" s="268"/>
      <c r="B290" s="279"/>
      <c r="C290" s="280"/>
      <c r="D290" s="280"/>
      <c r="E290" s="280"/>
      <c r="F290" s="280"/>
      <c r="G290" s="280"/>
      <c r="H290" s="280"/>
    </row>
    <row r="291" spans="1:11">
      <c r="A291" s="268"/>
      <c r="B291" s="279"/>
      <c r="C291" s="280"/>
      <c r="D291" s="280"/>
      <c r="E291" s="280"/>
      <c r="F291" s="280"/>
      <c r="G291" s="280"/>
      <c r="H291" s="280"/>
    </row>
    <row r="292" spans="1:11">
      <c r="A292" s="268"/>
      <c r="B292" s="279"/>
      <c r="C292" s="280"/>
      <c r="D292" s="280"/>
      <c r="E292" s="280"/>
      <c r="F292" s="280"/>
      <c r="G292" s="280"/>
      <c r="H292" s="280"/>
    </row>
    <row r="293" spans="1:11">
      <c r="A293" s="268"/>
      <c r="B293" s="279"/>
      <c r="C293" s="280"/>
      <c r="D293" s="280"/>
      <c r="E293" s="280"/>
      <c r="F293" s="280"/>
      <c r="G293" s="280"/>
      <c r="H293" s="280"/>
      <c r="I293" s="267"/>
      <c r="J293" s="264"/>
      <c r="K293" s="264"/>
    </row>
    <row r="294" spans="1:11">
      <c r="A294" s="268"/>
      <c r="B294" s="279"/>
      <c r="C294" s="280"/>
      <c r="D294" s="280"/>
      <c r="E294" s="280"/>
      <c r="F294" s="280"/>
      <c r="G294" s="280"/>
      <c r="H294" s="280"/>
      <c r="I294" s="267"/>
      <c r="J294" s="264"/>
      <c r="K294" s="264"/>
    </row>
    <row r="295" spans="1:11">
      <c r="A295" s="268"/>
      <c r="B295" s="279"/>
      <c r="C295" s="280"/>
      <c r="D295" s="280"/>
      <c r="E295" s="280"/>
      <c r="F295" s="280"/>
      <c r="G295" s="280"/>
      <c r="H295" s="280"/>
      <c r="I295" s="274"/>
      <c r="J295" s="264"/>
      <c r="K295" s="275"/>
    </row>
    <row r="296" spans="1:11">
      <c r="A296" s="268"/>
      <c r="B296" s="279"/>
      <c r="C296" s="280"/>
      <c r="D296" s="280"/>
      <c r="E296" s="280"/>
      <c r="F296" s="280"/>
      <c r="G296" s="280"/>
      <c r="H296" s="280"/>
      <c r="I296" s="274"/>
      <c r="J296" s="264"/>
      <c r="K296" s="264"/>
    </row>
    <row r="297" spans="1:11">
      <c r="A297" s="268"/>
      <c r="B297" s="279"/>
      <c r="C297" s="280"/>
      <c r="D297" s="280"/>
      <c r="E297" s="280"/>
      <c r="F297" s="280"/>
      <c r="G297" s="280"/>
      <c r="H297" s="280"/>
      <c r="I297" s="267"/>
      <c r="J297" s="264"/>
      <c r="K297" s="264"/>
    </row>
    <row r="298" spans="1:11">
      <c r="A298" s="262"/>
      <c r="B298" s="279"/>
      <c r="C298" s="280"/>
      <c r="D298" s="281"/>
      <c r="E298" s="280"/>
      <c r="F298" s="280"/>
      <c r="G298" s="280"/>
      <c r="H298" s="280"/>
      <c r="I298" s="267"/>
      <c r="J298" s="264"/>
      <c r="K298" s="264"/>
    </row>
    <row r="299" spans="1:11">
      <c r="A299" s="268"/>
      <c r="B299" s="282"/>
      <c r="C299" s="280"/>
      <c r="D299" s="280"/>
      <c r="E299" s="281"/>
      <c r="F299" s="281"/>
      <c r="G299" s="280"/>
      <c r="H299" s="281"/>
      <c r="I299" s="274"/>
      <c r="J299" s="264"/>
      <c r="K299" s="275"/>
    </row>
    <row r="300" spans="1:11">
      <c r="A300" s="283"/>
      <c r="B300" s="279"/>
      <c r="C300" s="280"/>
      <c r="D300" s="280"/>
      <c r="E300" s="280"/>
      <c r="F300" s="280"/>
      <c r="G300" s="280"/>
      <c r="H300" s="280"/>
      <c r="I300" s="274"/>
      <c r="J300" s="264"/>
      <c r="K300" s="264"/>
    </row>
    <row r="301" spans="1:11">
      <c r="B301" s="279"/>
      <c r="C301" s="280"/>
      <c r="D301" s="280"/>
      <c r="E301" s="280"/>
      <c r="F301" s="280"/>
      <c r="G301" s="280"/>
      <c r="H301" s="282"/>
      <c r="I301" s="268"/>
      <c r="J301" s="264"/>
      <c r="K301" s="264"/>
    </row>
    <row r="302" spans="1:11">
      <c r="A302" s="283"/>
      <c r="B302" s="279"/>
      <c r="C302" s="280"/>
      <c r="D302" s="280"/>
      <c r="E302" s="280"/>
      <c r="F302" s="280"/>
      <c r="G302" s="280"/>
      <c r="H302" s="280"/>
      <c r="I302" s="268"/>
      <c r="J302" s="264"/>
      <c r="K302" s="264"/>
    </row>
    <row r="303" spans="1:11">
      <c r="A303" s="268"/>
      <c r="B303" s="279"/>
      <c r="C303" s="280"/>
      <c r="D303" s="280"/>
      <c r="E303" s="280"/>
      <c r="F303" s="280"/>
      <c r="G303" s="280"/>
      <c r="H303" s="282"/>
      <c r="I303" s="268"/>
      <c r="J303" s="264"/>
      <c r="K303" s="264"/>
    </row>
    <row r="304" spans="1:11">
      <c r="A304" s="268"/>
      <c r="B304" s="279"/>
      <c r="C304" s="280"/>
      <c r="D304" s="280"/>
      <c r="E304" s="280"/>
      <c r="F304" s="280"/>
      <c r="G304" s="280"/>
      <c r="H304" s="282"/>
      <c r="I304" s="268"/>
      <c r="J304" s="264"/>
      <c r="K304" s="264"/>
    </row>
    <row r="305" spans="1:11">
      <c r="A305" s="268"/>
      <c r="B305" s="272"/>
      <c r="C305" s="272"/>
      <c r="D305" s="272"/>
      <c r="E305" s="272"/>
      <c r="F305" s="272"/>
      <c r="G305" s="272"/>
      <c r="H305" s="272"/>
      <c r="I305" s="268"/>
      <c r="J305" s="264"/>
      <c r="K305" s="264"/>
    </row>
    <row r="306" spans="1:11">
      <c r="A306" s="268"/>
      <c r="B306" s="272"/>
      <c r="C306" s="271"/>
      <c r="D306" s="271"/>
      <c r="E306" s="271"/>
      <c r="F306" s="271"/>
      <c r="G306" s="271"/>
      <c r="H306" s="271"/>
      <c r="I306" s="268"/>
      <c r="J306" s="264"/>
      <c r="K306" s="264"/>
    </row>
    <row r="307" spans="1:11">
      <c r="A307" s="268"/>
      <c r="B307" s="269"/>
      <c r="C307" s="270"/>
      <c r="D307" s="270"/>
      <c r="E307" s="270"/>
      <c r="F307" s="270"/>
      <c r="G307" s="270"/>
      <c r="H307" s="270"/>
      <c r="I307" s="268"/>
      <c r="J307" s="264"/>
      <c r="K307" s="264"/>
    </row>
    <row r="308" spans="1:11">
      <c r="A308" s="268"/>
      <c r="B308" s="269"/>
      <c r="C308" s="270"/>
      <c r="D308" s="270"/>
      <c r="E308" s="270"/>
      <c r="F308" s="270"/>
      <c r="G308" s="270"/>
      <c r="H308" s="270"/>
      <c r="I308" s="268"/>
      <c r="J308" s="264"/>
      <c r="K308" s="264"/>
    </row>
    <row r="309" spans="1:11">
      <c r="A309" s="268"/>
      <c r="B309" s="272"/>
      <c r="C309" s="271"/>
      <c r="D309" s="271"/>
      <c r="E309" s="271"/>
      <c r="F309" s="271"/>
      <c r="G309" s="271"/>
      <c r="H309" s="271"/>
      <c r="I309" s="268"/>
      <c r="J309" s="264"/>
      <c r="K309" s="264"/>
    </row>
    <row r="310" spans="1:11">
      <c r="A310" s="268"/>
      <c r="B310" s="272"/>
      <c r="C310" s="271"/>
      <c r="D310" s="271"/>
      <c r="E310" s="271"/>
      <c r="F310" s="271"/>
      <c r="G310" s="271"/>
      <c r="H310" s="284"/>
      <c r="I310" s="268"/>
      <c r="J310" s="264"/>
      <c r="K310" s="264"/>
    </row>
    <row r="311" spans="1:11">
      <c r="A311" s="268"/>
      <c r="B311" s="272"/>
      <c r="C311" s="271"/>
      <c r="D311" s="271"/>
      <c r="E311" s="271"/>
      <c r="F311" s="271"/>
      <c r="G311" s="271"/>
      <c r="H311" s="284"/>
      <c r="I311" s="268"/>
      <c r="J311" s="264"/>
      <c r="K311" s="264"/>
    </row>
    <row r="312" spans="1:11">
      <c r="A312" s="268"/>
      <c r="B312" s="272"/>
      <c r="C312" s="271"/>
      <c r="D312" s="271"/>
      <c r="E312" s="271"/>
      <c r="F312" s="271"/>
      <c r="G312" s="271"/>
      <c r="H312" s="284"/>
      <c r="I312" s="268"/>
      <c r="J312" s="264"/>
      <c r="K312" s="264"/>
    </row>
    <row r="313" spans="1:11">
      <c r="A313" s="268"/>
      <c r="B313" s="272"/>
      <c r="C313" s="271"/>
      <c r="D313" s="271"/>
      <c r="E313" s="271"/>
      <c r="F313" s="271"/>
      <c r="G313" s="271"/>
      <c r="H313" s="284"/>
      <c r="I313" s="268"/>
      <c r="J313" s="264"/>
      <c r="K313" s="264"/>
    </row>
    <row r="314" spans="1:11">
      <c r="A314" s="262"/>
      <c r="B314" s="272"/>
      <c r="C314" s="271"/>
      <c r="D314" s="271"/>
      <c r="E314" s="271"/>
      <c r="F314" s="271"/>
      <c r="G314" s="271"/>
      <c r="H314" s="271"/>
      <c r="I314" s="267"/>
    </row>
    <row r="315" spans="1:11">
      <c r="B315" s="272"/>
      <c r="C315" s="271"/>
      <c r="D315" s="271"/>
      <c r="E315" s="271"/>
      <c r="F315" s="271"/>
      <c r="G315" s="271"/>
      <c r="H315" s="271"/>
      <c r="I315" s="267"/>
    </row>
    <row r="316" spans="1:11">
      <c r="A316" s="262"/>
      <c r="B316" s="272"/>
      <c r="C316" s="271"/>
      <c r="D316" s="271"/>
      <c r="E316" s="271"/>
      <c r="F316" s="271"/>
      <c r="G316" s="271"/>
      <c r="H316" s="271"/>
      <c r="I316" s="267"/>
    </row>
    <row r="317" spans="1:11">
      <c r="B317" s="272"/>
      <c r="C317" s="271"/>
      <c r="D317" s="271"/>
      <c r="E317" s="271"/>
      <c r="F317" s="271"/>
      <c r="G317" s="277"/>
      <c r="H317" s="271"/>
      <c r="I317" s="274"/>
    </row>
    <row r="318" spans="1:11">
      <c r="A318" s="268"/>
      <c r="B318" s="272"/>
      <c r="C318" s="271"/>
      <c r="D318" s="271"/>
      <c r="E318" s="271"/>
      <c r="F318" s="271"/>
      <c r="G318" s="271"/>
      <c r="H318" s="271"/>
      <c r="I318" s="274"/>
    </row>
    <row r="319" spans="1:11">
      <c r="B319" s="272"/>
      <c r="C319" s="271"/>
      <c r="D319" s="271"/>
      <c r="E319" s="271"/>
      <c r="F319" s="271"/>
      <c r="G319" s="271"/>
      <c r="H319" s="271"/>
    </row>
    <row r="320" spans="1:11">
      <c r="A320" s="262"/>
      <c r="B320" s="272"/>
      <c r="C320" s="271"/>
      <c r="D320" s="271"/>
      <c r="E320" s="271"/>
      <c r="F320" s="271"/>
      <c r="G320" s="271"/>
      <c r="H320" s="271"/>
      <c r="I320" s="268"/>
    </row>
    <row r="321" spans="1:13">
      <c r="A321" s="262"/>
      <c r="B321" s="272"/>
      <c r="C321" s="271"/>
      <c r="D321" s="271"/>
      <c r="E321" s="271"/>
      <c r="F321" s="271"/>
      <c r="G321" s="271"/>
      <c r="H321" s="271"/>
      <c r="I321" s="268"/>
    </row>
    <row r="322" spans="1:13">
      <c r="A322" s="262"/>
      <c r="B322" s="285"/>
      <c r="C322" s="271"/>
      <c r="D322" s="271"/>
      <c r="E322" s="271"/>
      <c r="F322" s="271"/>
      <c r="G322" s="271"/>
      <c r="H322" s="271"/>
      <c r="I322" s="268"/>
    </row>
    <row r="323" spans="1:13">
      <c r="A323" s="262"/>
      <c r="B323" s="285"/>
      <c r="C323" s="271"/>
      <c r="D323" s="271"/>
      <c r="E323" s="271"/>
      <c r="F323" s="271"/>
      <c r="G323" s="271"/>
      <c r="H323" s="271"/>
      <c r="I323" s="268"/>
    </row>
    <row r="324" spans="1:13">
      <c r="B324" s="272"/>
      <c r="C324" s="271"/>
      <c r="D324" s="271"/>
      <c r="E324" s="271"/>
      <c r="F324" s="271"/>
      <c r="G324" s="271"/>
      <c r="H324" s="271"/>
      <c r="I324" s="268"/>
    </row>
    <row r="325" spans="1:13">
      <c r="A325" s="262"/>
      <c r="B325" s="285"/>
      <c r="C325" s="271"/>
      <c r="D325" s="271"/>
      <c r="E325" s="271"/>
      <c r="F325" s="271"/>
      <c r="G325" s="271"/>
      <c r="H325" s="271"/>
      <c r="I325" s="268"/>
    </row>
    <row r="326" spans="1:13">
      <c r="B326" s="272"/>
      <c r="C326" s="271"/>
      <c r="D326" s="271"/>
      <c r="E326" s="271"/>
      <c r="F326" s="271"/>
      <c r="G326" s="271"/>
      <c r="H326" s="271"/>
    </row>
    <row r="327" spans="1:13">
      <c r="A327" s="262"/>
      <c r="B327" s="285"/>
      <c r="C327" s="271"/>
      <c r="D327" s="271"/>
      <c r="E327" s="271"/>
      <c r="F327" s="271"/>
      <c r="G327" s="271"/>
      <c r="H327" s="271"/>
      <c r="I327" s="268"/>
    </row>
    <row r="328" spans="1:13">
      <c r="A328" s="262"/>
      <c r="B328" s="272"/>
      <c r="C328" s="271"/>
      <c r="D328" s="271"/>
      <c r="E328" s="271"/>
      <c r="F328" s="271"/>
      <c r="G328" s="271"/>
      <c r="H328" s="271"/>
      <c r="I328" s="268"/>
    </row>
    <row r="329" spans="1:13">
      <c r="A329" s="262"/>
      <c r="B329" s="285"/>
      <c r="C329" s="271"/>
      <c r="D329" s="271"/>
      <c r="E329" s="271"/>
      <c r="F329" s="271"/>
      <c r="G329" s="271"/>
      <c r="H329" s="271"/>
      <c r="I329" s="268"/>
    </row>
    <row r="330" spans="1:13">
      <c r="B330" s="272"/>
      <c r="C330" s="272"/>
      <c r="D330" s="272"/>
      <c r="E330" s="272"/>
      <c r="F330" s="272"/>
      <c r="G330" s="272"/>
      <c r="H330" s="272"/>
    </row>
    <row r="331" spans="1:13">
      <c r="A331" s="262"/>
    </row>
    <row r="332" spans="1:13">
      <c r="A332" s="268"/>
      <c r="I332" s="264"/>
      <c r="J332" s="258"/>
      <c r="K332" s="258"/>
      <c r="L332" s="258"/>
      <c r="M332" s="258"/>
    </row>
    <row r="333" spans="1:13">
      <c r="A333" s="268"/>
      <c r="G333" s="261"/>
      <c r="I333" s="267"/>
      <c r="J333" s="264"/>
      <c r="K333" s="264"/>
    </row>
    <row r="334" spans="1:13">
      <c r="A334" s="268"/>
      <c r="G334" s="271"/>
      <c r="H334" s="273"/>
      <c r="I334" s="274"/>
      <c r="J334" s="264"/>
      <c r="K334" s="264"/>
    </row>
    <row r="335" spans="1:13">
      <c r="A335" s="268"/>
      <c r="G335" s="271"/>
      <c r="H335" s="276"/>
      <c r="I335" s="268"/>
      <c r="J335" s="264"/>
      <c r="K335" s="264"/>
    </row>
    <row r="336" spans="1:13">
      <c r="A336" s="268"/>
      <c r="G336" s="271"/>
      <c r="H336" s="276"/>
      <c r="I336" s="268"/>
      <c r="J336" s="264"/>
      <c r="K336" s="264"/>
    </row>
    <row r="337" spans="1:11">
      <c r="A337" s="268"/>
      <c r="G337" s="271"/>
      <c r="H337" s="276"/>
      <c r="I337" s="268"/>
      <c r="J337" s="264"/>
      <c r="K337" s="264"/>
    </row>
    <row r="338" spans="1:11">
      <c r="A338" s="268"/>
      <c r="D338" s="271"/>
      <c r="G338" s="271"/>
      <c r="H338" s="276"/>
      <c r="I338" s="268"/>
      <c r="J338" s="264"/>
      <c r="K338" s="264"/>
    </row>
    <row r="339" spans="1:11">
      <c r="A339" s="268"/>
      <c r="G339" s="271"/>
      <c r="H339" s="276"/>
      <c r="I339" s="268"/>
      <c r="J339" s="264"/>
      <c r="K339" s="264"/>
    </row>
    <row r="340" spans="1:11">
      <c r="A340" s="268"/>
      <c r="G340" s="271"/>
      <c r="H340" s="276"/>
      <c r="I340" s="268"/>
      <c r="J340" s="264"/>
      <c r="K340" s="264"/>
    </row>
    <row r="341" spans="1:11">
      <c r="A341" s="268"/>
      <c r="G341" s="271"/>
      <c r="H341" s="276"/>
      <c r="I341" s="268"/>
      <c r="J341" s="264"/>
      <c r="K341" s="264"/>
    </row>
    <row r="342" spans="1:11">
      <c r="A342" s="268"/>
      <c r="H342" s="276"/>
      <c r="I342" s="268"/>
      <c r="J342" s="264"/>
      <c r="K342" s="264"/>
    </row>
    <row r="343" spans="1:11">
      <c r="A343" s="268"/>
      <c r="G343" s="271"/>
      <c r="H343" s="276"/>
      <c r="I343" s="268"/>
      <c r="J343" s="264"/>
      <c r="K343" s="264"/>
    </row>
    <row r="344" spans="1:11">
      <c r="A344" s="262"/>
      <c r="I344" s="267"/>
    </row>
    <row r="345" spans="1:11">
      <c r="A345" s="262"/>
      <c r="I345" s="267"/>
    </row>
    <row r="346" spans="1:11">
      <c r="A346" s="268"/>
      <c r="I346" s="274"/>
    </row>
    <row r="347" spans="1:11">
      <c r="A347" s="262"/>
      <c r="I347" s="268"/>
    </row>
    <row r="348" spans="1:11">
      <c r="A348" s="262"/>
      <c r="B348" s="255"/>
      <c r="I348" s="268"/>
    </row>
    <row r="349" spans="1:11">
      <c r="A349" s="262"/>
      <c r="B349" s="255"/>
      <c r="I349" s="268"/>
    </row>
    <row r="350" spans="1:11">
      <c r="A350" s="262"/>
      <c r="B350" s="255"/>
      <c r="I350" s="268"/>
    </row>
    <row r="351" spans="1:11">
      <c r="A351" s="262"/>
      <c r="B351" s="255"/>
      <c r="I351" s="268"/>
    </row>
    <row r="352" spans="1:11">
      <c r="A352" s="262"/>
    </row>
    <row r="353" spans="1:11">
      <c r="A353" s="268"/>
      <c r="G353" s="261"/>
      <c r="I353" s="267"/>
      <c r="J353" s="264"/>
      <c r="K353" s="264"/>
    </row>
    <row r="354" spans="1:11">
      <c r="A354" s="268"/>
      <c r="G354" s="271"/>
      <c r="H354" s="276"/>
      <c r="I354" s="268"/>
      <c r="J354" s="264"/>
      <c r="K354" s="264"/>
    </row>
    <row r="355" spans="1:11">
      <c r="A355" s="268"/>
      <c r="G355" s="271"/>
      <c r="H355" s="276"/>
      <c r="I355" s="268"/>
      <c r="J355" s="264"/>
      <c r="K355" s="264"/>
    </row>
    <row r="356" spans="1:11">
      <c r="A356" s="268"/>
      <c r="G356" s="271"/>
      <c r="H356" s="276"/>
      <c r="I356" s="268"/>
      <c r="J356" s="264"/>
      <c r="K356" s="264"/>
    </row>
    <row r="357" spans="1:11">
      <c r="A357" s="268"/>
      <c r="C357" s="260"/>
      <c r="D357" s="260"/>
      <c r="E357" s="260"/>
      <c r="F357" s="260"/>
      <c r="G357" s="260"/>
      <c r="H357" s="260"/>
      <c r="I357" s="268"/>
      <c r="J357" s="264"/>
      <c r="K357" s="264"/>
    </row>
    <row r="358" spans="1:11" s="290" customFormat="1">
      <c r="A358" s="286"/>
      <c r="B358" s="287"/>
      <c r="C358" s="288"/>
      <c r="D358" s="263"/>
      <c r="E358" s="263"/>
      <c r="F358" s="263"/>
      <c r="G358" s="288"/>
      <c r="H358" s="263"/>
      <c r="I358" s="289"/>
      <c r="J358" s="289"/>
      <c r="K358" s="289"/>
    </row>
    <row r="359" spans="1:11">
      <c r="A359" s="268"/>
      <c r="D359" s="271"/>
      <c r="G359" s="271"/>
      <c r="H359" s="276"/>
      <c r="I359" s="268"/>
      <c r="J359" s="264"/>
      <c r="K359" s="264"/>
    </row>
    <row r="360" spans="1:11">
      <c r="A360" s="268"/>
      <c r="G360" s="271"/>
      <c r="H360" s="276"/>
      <c r="I360" s="268"/>
      <c r="J360" s="264"/>
      <c r="K360" s="264"/>
    </row>
    <row r="361" spans="1:11">
      <c r="A361" s="268"/>
      <c r="D361" s="271"/>
      <c r="G361" s="271"/>
      <c r="H361" s="276"/>
      <c r="I361" s="268"/>
      <c r="J361" s="264"/>
      <c r="K361" s="264"/>
    </row>
    <row r="362" spans="1:11">
      <c r="A362" s="268"/>
      <c r="H362" s="276"/>
      <c r="I362" s="268"/>
      <c r="J362" s="264"/>
      <c r="K362" s="264"/>
    </row>
    <row r="363" spans="1:11">
      <c r="A363" s="268"/>
      <c r="D363" s="271"/>
      <c r="G363" s="271"/>
      <c r="H363" s="276"/>
      <c r="I363" s="268"/>
      <c r="J363" s="264"/>
      <c r="K363" s="264"/>
    </row>
    <row r="364" spans="1:11">
      <c r="A364" s="268"/>
      <c r="D364" s="271"/>
      <c r="G364" s="271"/>
      <c r="H364" s="276"/>
      <c r="I364" s="268"/>
      <c r="J364" s="264"/>
      <c r="K364" s="264"/>
    </row>
    <row r="365" spans="1:11">
      <c r="A365" s="268"/>
      <c r="D365" s="271"/>
      <c r="H365" s="276"/>
      <c r="I365" s="268"/>
      <c r="J365" s="264"/>
      <c r="K365" s="264"/>
    </row>
    <row r="366" spans="1:11">
      <c r="A366" s="268"/>
      <c r="D366" s="271"/>
      <c r="G366" s="271"/>
      <c r="H366" s="271"/>
      <c r="J366" s="264"/>
      <c r="K366" s="264"/>
    </row>
    <row r="367" spans="1:11">
      <c r="A367" s="268"/>
      <c r="G367" s="271"/>
      <c r="H367" s="276"/>
      <c r="I367" s="268"/>
      <c r="J367" s="264"/>
      <c r="K367" s="264"/>
    </row>
    <row r="368" spans="1:11">
      <c r="A368" s="268"/>
      <c r="H368" s="276"/>
      <c r="I368" s="268"/>
      <c r="J368" s="264"/>
      <c r="K368" s="264"/>
    </row>
    <row r="369" spans="1:12">
      <c r="I369" s="267"/>
    </row>
    <row r="370" spans="1:12">
      <c r="G370" s="273"/>
      <c r="I370" s="274"/>
    </row>
    <row r="372" spans="1:12">
      <c r="A372" s="262"/>
      <c r="I372" s="268"/>
    </row>
    <row r="373" spans="1:12">
      <c r="I373" s="268"/>
    </row>
    <row r="375" spans="1:12">
      <c r="A375" s="262"/>
      <c r="B375" s="291"/>
      <c r="C375" s="263"/>
      <c r="D375" s="263"/>
      <c r="E375" s="291"/>
      <c r="F375" s="291"/>
      <c r="I375" s="268"/>
    </row>
    <row r="378" spans="1:12">
      <c r="A378" s="268"/>
      <c r="G378" s="271"/>
      <c r="H378" s="273"/>
      <c r="I378" s="274"/>
      <c r="J378" s="264"/>
      <c r="K378" s="264"/>
    </row>
    <row r="379" spans="1:12">
      <c r="A379" s="268"/>
      <c r="G379" s="271"/>
      <c r="H379" s="276"/>
      <c r="I379" s="268"/>
      <c r="J379" s="264"/>
      <c r="K379" s="264"/>
    </row>
    <row r="380" spans="1:12">
      <c r="A380" s="268"/>
      <c r="D380" s="271"/>
      <c r="G380" s="271"/>
      <c r="H380" s="276"/>
      <c r="I380" s="268"/>
      <c r="J380" s="264"/>
      <c r="K380" s="264"/>
    </row>
    <row r="381" spans="1:12">
      <c r="A381" s="268"/>
      <c r="C381" s="260"/>
      <c r="D381" s="260"/>
      <c r="E381" s="260"/>
      <c r="F381" s="260"/>
      <c r="G381" s="260"/>
      <c r="H381" s="260"/>
      <c r="I381" s="268"/>
      <c r="J381" s="264"/>
      <c r="K381" s="264"/>
    </row>
    <row r="382" spans="1:12" s="290" customFormat="1">
      <c r="A382" s="286"/>
      <c r="B382" s="291"/>
      <c r="C382" s="263"/>
      <c r="D382" s="263"/>
      <c r="E382" s="263"/>
      <c r="F382" s="263"/>
      <c r="G382" s="263"/>
      <c r="H382" s="263"/>
      <c r="I382" s="289"/>
      <c r="J382" s="289"/>
      <c r="K382" s="289"/>
      <c r="L382" s="289"/>
    </row>
    <row r="383" spans="1:12">
      <c r="A383" s="268"/>
      <c r="B383" s="272"/>
      <c r="C383" s="271"/>
      <c r="G383" s="271"/>
      <c r="I383" s="264"/>
      <c r="J383" s="264"/>
      <c r="K383" s="264"/>
    </row>
    <row r="384" spans="1:12" ht="15" customHeight="1">
      <c r="A384" s="268"/>
      <c r="H384" s="276"/>
      <c r="I384" s="268"/>
      <c r="J384" s="264"/>
      <c r="K384" s="264"/>
    </row>
    <row r="385" spans="1:11" ht="15" customHeight="1">
      <c r="A385" s="268"/>
      <c r="H385" s="276"/>
      <c r="I385" s="268"/>
      <c r="J385" s="264"/>
      <c r="K385" s="264"/>
    </row>
    <row r="386" spans="1:11" ht="15" customHeight="1">
      <c r="A386" s="268"/>
      <c r="H386" s="276"/>
      <c r="I386" s="268"/>
      <c r="J386" s="264"/>
      <c r="K386" s="264"/>
    </row>
    <row r="387" spans="1:11" ht="15" customHeight="1">
      <c r="A387" s="268"/>
      <c r="H387" s="276"/>
      <c r="I387" s="268"/>
      <c r="J387" s="264"/>
      <c r="K387" s="264"/>
    </row>
    <row r="388" spans="1:11" ht="15" customHeight="1">
      <c r="A388" s="268"/>
      <c r="H388" s="276"/>
      <c r="I388" s="268"/>
      <c r="J388" s="264"/>
      <c r="K388" s="264"/>
    </row>
    <row r="389" spans="1:11" ht="15" customHeight="1">
      <c r="A389" s="268"/>
      <c r="H389" s="276"/>
      <c r="I389" s="268"/>
      <c r="J389" s="264"/>
      <c r="K389" s="264"/>
    </row>
    <row r="390" spans="1:11" ht="15" customHeight="1">
      <c r="A390" s="268"/>
      <c r="J390" s="264"/>
      <c r="K390" s="264"/>
    </row>
    <row r="391" spans="1:11" ht="15" customHeight="1">
      <c r="A391" s="268"/>
      <c r="H391" s="276"/>
      <c r="I391" s="268"/>
      <c r="J391" s="264"/>
      <c r="K391" s="264"/>
    </row>
    <row r="392" spans="1:11" ht="15" customHeight="1">
      <c r="A392" s="268"/>
      <c r="H392" s="276"/>
      <c r="I392" s="268"/>
      <c r="J392" s="264"/>
      <c r="K392" s="264"/>
    </row>
    <row r="393" spans="1:11" ht="15" customHeight="1">
      <c r="A393" s="268"/>
      <c r="H393" s="276"/>
      <c r="I393" s="268"/>
      <c r="J393" s="264"/>
      <c r="K393" s="264"/>
    </row>
    <row r="394" spans="1:11">
      <c r="B394" s="255"/>
      <c r="C394" s="256"/>
      <c r="D394" s="256"/>
      <c r="E394" s="256"/>
      <c r="F394" s="256"/>
      <c r="G394" s="256"/>
      <c r="H394" s="256"/>
    </row>
    <row r="396" spans="1:11">
      <c r="A396" s="268"/>
      <c r="I396" s="264"/>
      <c r="J396" s="264"/>
      <c r="K396" s="264"/>
    </row>
    <row r="399" spans="1:11">
      <c r="A399" s="268"/>
      <c r="I399" s="267"/>
      <c r="J399" s="264"/>
      <c r="K399" s="264"/>
    </row>
    <row r="400" spans="1:11">
      <c r="A400" s="268"/>
      <c r="D400" s="273"/>
      <c r="E400" s="276"/>
      <c r="F400" s="276"/>
      <c r="H400" s="273"/>
      <c r="I400" s="267"/>
      <c r="J400" s="264"/>
      <c r="K400" s="264"/>
    </row>
    <row r="401" spans="1:11">
      <c r="A401" s="268"/>
      <c r="B401" s="276"/>
      <c r="E401" s="273"/>
      <c r="F401" s="273"/>
      <c r="H401" s="273"/>
      <c r="I401" s="274"/>
      <c r="J401" s="264"/>
      <c r="K401" s="275"/>
    </row>
    <row r="402" spans="1:11">
      <c r="A402" s="268"/>
      <c r="H402" s="273"/>
      <c r="I402" s="274"/>
      <c r="J402" s="264"/>
      <c r="K402" s="264"/>
    </row>
    <row r="403" spans="1:11">
      <c r="A403" s="268"/>
      <c r="H403" s="276"/>
      <c r="I403" s="268"/>
      <c r="J403" s="264"/>
      <c r="K403" s="264"/>
    </row>
    <row r="404" spans="1:11">
      <c r="A404" s="268"/>
      <c r="H404" s="276"/>
      <c r="I404" s="268"/>
      <c r="J404" s="264"/>
      <c r="K404" s="264"/>
    </row>
    <row r="405" spans="1:11">
      <c r="A405" s="268"/>
      <c r="H405" s="276"/>
      <c r="I405" s="268"/>
      <c r="J405" s="264"/>
      <c r="K405" s="264"/>
    </row>
    <row r="406" spans="1:11">
      <c r="A406" s="268"/>
      <c r="H406" s="276"/>
      <c r="I406" s="268"/>
      <c r="J406" s="264"/>
      <c r="K406" s="264"/>
    </row>
    <row r="407" spans="1:11">
      <c r="A407" s="268"/>
      <c r="H407" s="276"/>
      <c r="I407" s="268"/>
      <c r="J407" s="264"/>
      <c r="K407" s="264"/>
    </row>
    <row r="408" spans="1:11">
      <c r="A408" s="268"/>
      <c r="H408" s="276"/>
      <c r="I408" s="268"/>
      <c r="J408" s="264"/>
      <c r="K408" s="264"/>
    </row>
    <row r="409" spans="1:11">
      <c r="A409" s="268"/>
      <c r="H409" s="276"/>
      <c r="I409" s="268"/>
      <c r="J409" s="264"/>
      <c r="K409" s="264"/>
    </row>
    <row r="410" spans="1:11">
      <c r="A410" s="268"/>
      <c r="H410" s="276"/>
      <c r="I410" s="268"/>
      <c r="J410" s="264"/>
      <c r="K410" s="264"/>
    </row>
    <row r="411" spans="1:11">
      <c r="A411" s="268"/>
      <c r="H411" s="276"/>
      <c r="I411" s="268"/>
      <c r="J411" s="264"/>
      <c r="K411" s="264"/>
    </row>
    <row r="412" spans="1:11">
      <c r="A412" s="268"/>
      <c r="H412" s="276"/>
      <c r="I412" s="268"/>
      <c r="J412" s="264"/>
      <c r="K412" s="264"/>
    </row>
    <row r="413" spans="1:11">
      <c r="A413" s="268"/>
      <c r="H413" s="276"/>
      <c r="I413" s="268"/>
      <c r="J413" s="264"/>
      <c r="K413" s="264"/>
    </row>
    <row r="414" spans="1:11">
      <c r="A414" s="268"/>
      <c r="H414" s="276"/>
      <c r="I414" s="268"/>
      <c r="J414" s="264"/>
      <c r="K414" s="264"/>
    </row>
    <row r="415" spans="1:11">
      <c r="A415" s="268"/>
      <c r="H415" s="276"/>
      <c r="I415" s="268"/>
      <c r="J415" s="264"/>
      <c r="K415" s="264"/>
    </row>
    <row r="416" spans="1:11">
      <c r="A416" s="268"/>
      <c r="J416" s="264"/>
      <c r="K416" s="264"/>
    </row>
    <row r="417" spans="1:11">
      <c r="A417" s="268"/>
      <c r="H417" s="276"/>
      <c r="I417" s="268"/>
      <c r="J417" s="264"/>
      <c r="K417" s="264"/>
    </row>
    <row r="418" spans="1:11">
      <c r="A418" s="268"/>
      <c r="H418" s="276"/>
      <c r="I418" s="268"/>
      <c r="J418" s="264"/>
      <c r="K418" s="264"/>
    </row>
    <row r="419" spans="1:11">
      <c r="A419" s="268"/>
      <c r="H419" s="276"/>
      <c r="I419" s="268"/>
      <c r="J419" s="264"/>
      <c r="K419" s="264"/>
    </row>
    <row r="420" spans="1:11">
      <c r="B420" s="255"/>
      <c r="C420" s="256"/>
      <c r="D420" s="256"/>
      <c r="E420" s="256"/>
      <c r="F420" s="256"/>
      <c r="G420" s="256"/>
      <c r="H420" s="256"/>
    </row>
    <row r="422" spans="1:11">
      <c r="A422" s="268"/>
      <c r="I422" s="264"/>
      <c r="J422" s="264"/>
      <c r="K422" s="264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theme="7" tint="-0.249977111117893"/>
  </sheetPr>
  <dimension ref="A1:L37"/>
  <sheetViews>
    <sheetView zoomScale="110" zoomScaleNormal="110" workbookViewId="0">
      <pane ySplit="9" topLeftCell="A10" activePane="bottomLeft" state="frozen"/>
      <selection pane="bottomLeft" activeCell="A10" sqref="A10"/>
    </sheetView>
  </sheetViews>
  <sheetFormatPr defaultRowHeight="15"/>
  <cols>
    <col min="1" max="1" width="21.85546875" style="27" customWidth="1"/>
    <col min="2" max="2" width="22.85546875" style="27" customWidth="1"/>
    <col min="3" max="8" width="11.7109375" style="27" customWidth="1"/>
  </cols>
  <sheetData>
    <row r="1" spans="1:12" ht="58.5" customHeight="1">
      <c r="A1" s="62" t="s">
        <v>626</v>
      </c>
      <c r="B1" s="480" t="s">
        <v>669</v>
      </c>
      <c r="C1" s="480"/>
      <c r="D1" s="480"/>
      <c r="E1" s="480"/>
      <c r="F1" s="480"/>
      <c r="G1" s="480"/>
      <c r="H1" s="480"/>
    </row>
    <row r="2" spans="1:12">
      <c r="A2" s="84"/>
      <c r="B2" s="49"/>
      <c r="C2" s="49"/>
      <c r="D2" s="49"/>
      <c r="E2" s="49"/>
      <c r="F2" s="49"/>
      <c r="G2" s="49"/>
      <c r="H2" s="49"/>
    </row>
    <row r="3" spans="1:12">
      <c r="A3" s="10" t="s">
        <v>213</v>
      </c>
      <c r="B3" s="20"/>
      <c r="C3" s="10" t="s">
        <v>214</v>
      </c>
      <c r="D3" s="10" t="s">
        <v>215</v>
      </c>
      <c r="E3" s="10" t="s">
        <v>216</v>
      </c>
      <c r="F3" s="10" t="s">
        <v>217</v>
      </c>
      <c r="G3" s="10" t="s">
        <v>218</v>
      </c>
      <c r="H3" s="10" t="s">
        <v>5</v>
      </c>
    </row>
    <row r="4" spans="1:12">
      <c r="A4" s="20"/>
      <c r="B4" s="20"/>
      <c r="C4" s="10" t="s">
        <v>219</v>
      </c>
      <c r="D4" s="10" t="s">
        <v>220</v>
      </c>
      <c r="E4" s="10" t="s">
        <v>221</v>
      </c>
      <c r="F4" s="10" t="s">
        <v>222</v>
      </c>
      <c r="G4" s="10" t="s">
        <v>223</v>
      </c>
      <c r="H4" s="10" t="s">
        <v>224</v>
      </c>
    </row>
    <row r="5" spans="1:12">
      <c r="A5" s="53"/>
      <c r="B5" s="53"/>
      <c r="C5" s="53"/>
      <c r="D5" s="53"/>
      <c r="E5" s="53"/>
      <c r="F5" s="33" t="s">
        <v>225</v>
      </c>
      <c r="G5" s="33" t="s">
        <v>219</v>
      </c>
      <c r="H5" s="33" t="s">
        <v>226</v>
      </c>
    </row>
    <row r="6" spans="1:12">
      <c r="A6" s="12" t="s">
        <v>360</v>
      </c>
      <c r="B6" s="20"/>
      <c r="C6" s="12" t="s">
        <v>73</v>
      </c>
      <c r="D6" s="12" t="s">
        <v>227</v>
      </c>
      <c r="E6" s="12" t="s">
        <v>228</v>
      </c>
      <c r="F6" s="12" t="s">
        <v>229</v>
      </c>
      <c r="G6" s="12" t="s">
        <v>228</v>
      </c>
      <c r="H6" s="12" t="s">
        <v>10</v>
      </c>
    </row>
    <row r="7" spans="1:12">
      <c r="A7" s="53"/>
      <c r="B7" s="53"/>
      <c r="C7" s="53"/>
      <c r="D7" s="18" t="s">
        <v>230</v>
      </c>
      <c r="E7" s="18" t="s">
        <v>231</v>
      </c>
      <c r="F7" s="18" t="s">
        <v>232</v>
      </c>
      <c r="G7" s="18" t="s">
        <v>233</v>
      </c>
      <c r="H7" s="18" t="s">
        <v>234</v>
      </c>
    </row>
    <row r="8" spans="1:12">
      <c r="A8" s="10"/>
      <c r="B8" s="20"/>
      <c r="C8" s="20"/>
      <c r="D8" s="20"/>
      <c r="E8" s="20"/>
      <c r="F8" s="20"/>
      <c r="G8" s="20"/>
      <c r="H8" s="20"/>
      <c r="L8" s="199"/>
    </row>
    <row r="9" spans="1:12">
      <c r="A9" s="130" t="s">
        <v>363</v>
      </c>
      <c r="B9" s="85"/>
      <c r="C9" s="137">
        <v>9257</v>
      </c>
      <c r="D9" s="137">
        <v>314286</v>
      </c>
      <c r="E9" s="137">
        <v>1958895</v>
      </c>
      <c r="F9" s="139">
        <v>211.6122933995895</v>
      </c>
      <c r="G9" s="138">
        <v>57.975970794408084</v>
      </c>
      <c r="H9" s="138">
        <v>6.232842061052672</v>
      </c>
    </row>
    <row r="10" spans="1:12">
      <c r="A10" s="86"/>
      <c r="B10" s="60"/>
      <c r="C10" s="87"/>
      <c r="D10" s="87"/>
      <c r="E10" s="87"/>
      <c r="F10" s="88"/>
      <c r="G10" s="88"/>
      <c r="H10" s="88"/>
    </row>
    <row r="11" spans="1:12">
      <c r="A11" s="57"/>
      <c r="B11" s="57"/>
      <c r="C11" s="57"/>
      <c r="D11" s="57"/>
      <c r="E11" s="57"/>
      <c r="F11" s="57"/>
      <c r="G11" s="57"/>
      <c r="H11" s="57"/>
    </row>
    <row r="12" spans="1:12" ht="18" customHeight="1">
      <c r="A12" s="98" t="s">
        <v>13</v>
      </c>
      <c r="B12" s="98" t="s">
        <v>235</v>
      </c>
      <c r="C12" s="73">
        <v>2202</v>
      </c>
      <c r="D12" s="73">
        <v>75858</v>
      </c>
      <c r="E12" s="73">
        <v>491826</v>
      </c>
      <c r="F12" s="126">
        <v>223.35422343324251</v>
      </c>
      <c r="G12" s="127">
        <v>61.192937926915761</v>
      </c>
      <c r="H12" s="127">
        <v>6.4835086609190853</v>
      </c>
    </row>
    <row r="13" spans="1:12" ht="18" customHeight="1">
      <c r="A13" s="98" t="s">
        <v>14</v>
      </c>
      <c r="B13" s="98" t="s">
        <v>236</v>
      </c>
      <c r="C13" s="75">
        <v>305</v>
      </c>
      <c r="D13" s="73">
        <v>9856</v>
      </c>
      <c r="E13" s="73">
        <v>79028</v>
      </c>
      <c r="F13" s="126">
        <v>259.10819672131146</v>
      </c>
      <c r="G13" s="127">
        <v>70.988547046934656</v>
      </c>
      <c r="H13" s="127">
        <v>8.0182629870129869</v>
      </c>
    </row>
    <row r="14" spans="1:12" ht="18" customHeight="1">
      <c r="A14" s="98" t="s">
        <v>15</v>
      </c>
      <c r="B14" s="115" t="s">
        <v>254</v>
      </c>
      <c r="C14" s="75">
        <v>325</v>
      </c>
      <c r="D14" s="73">
        <v>16049</v>
      </c>
      <c r="E14" s="73">
        <v>69363</v>
      </c>
      <c r="F14" s="126">
        <v>213.42461538461538</v>
      </c>
      <c r="G14" s="127">
        <v>58.472497365648053</v>
      </c>
      <c r="H14" s="127">
        <v>4.3219515234594059</v>
      </c>
    </row>
    <row r="15" spans="1:12" ht="29.25" customHeight="1">
      <c r="A15" s="98" t="s">
        <v>16</v>
      </c>
      <c r="B15" s="98" t="s">
        <v>255</v>
      </c>
      <c r="C15" s="75">
        <v>82</v>
      </c>
      <c r="D15" s="73">
        <v>1670</v>
      </c>
      <c r="E15" s="73">
        <v>10538</v>
      </c>
      <c r="F15" s="126">
        <v>128.51219512195121</v>
      </c>
      <c r="G15" s="127">
        <v>35.208820581356498</v>
      </c>
      <c r="H15" s="127">
        <v>6.3101796407185633</v>
      </c>
    </row>
    <row r="16" spans="1:12" ht="31.5" customHeight="1">
      <c r="A16" s="98" t="s">
        <v>17</v>
      </c>
      <c r="B16" s="98" t="s">
        <v>256</v>
      </c>
      <c r="C16" s="75">
        <v>231</v>
      </c>
      <c r="D16" s="73">
        <v>3280</v>
      </c>
      <c r="E16" s="73">
        <v>41785</v>
      </c>
      <c r="F16" s="126">
        <v>180.88744588744589</v>
      </c>
      <c r="G16" s="127">
        <v>49.558204352724907</v>
      </c>
      <c r="H16" s="127">
        <v>12.739329268292684</v>
      </c>
    </row>
    <row r="17" spans="1:8" ht="18" customHeight="1">
      <c r="A17" s="98" t="s">
        <v>19</v>
      </c>
      <c r="B17" s="98" t="s">
        <v>20</v>
      </c>
      <c r="C17" s="75">
        <v>410</v>
      </c>
      <c r="D17" s="73">
        <v>10898</v>
      </c>
      <c r="E17" s="73">
        <v>96293</v>
      </c>
      <c r="F17" s="126">
        <v>234.86097560975611</v>
      </c>
      <c r="G17" s="127">
        <v>64.345472769796189</v>
      </c>
      <c r="H17" s="127">
        <v>8.8358414387961091</v>
      </c>
    </row>
    <row r="18" spans="1:8" ht="18" customHeight="1">
      <c r="A18" s="98" t="s">
        <v>21</v>
      </c>
      <c r="B18" s="98" t="s">
        <v>237</v>
      </c>
      <c r="C18" s="75">
        <v>504</v>
      </c>
      <c r="D18" s="73">
        <v>13035</v>
      </c>
      <c r="E18" s="73">
        <v>86008</v>
      </c>
      <c r="F18" s="126">
        <v>170.65079365079364</v>
      </c>
      <c r="G18" s="127">
        <v>46.753642096107846</v>
      </c>
      <c r="H18" s="127">
        <v>6.5982355197545068</v>
      </c>
    </row>
    <row r="19" spans="1:8" ht="18" customHeight="1">
      <c r="A19" s="98" t="s">
        <v>22</v>
      </c>
      <c r="B19" s="98" t="s">
        <v>238</v>
      </c>
      <c r="C19" s="75">
        <v>663</v>
      </c>
      <c r="D19" s="73">
        <v>23287</v>
      </c>
      <c r="E19" s="73">
        <v>146853</v>
      </c>
      <c r="F19" s="126">
        <v>221.49773755656108</v>
      </c>
      <c r="G19" s="127">
        <v>60.684311659331804</v>
      </c>
      <c r="H19" s="127">
        <v>6.3062223558208439</v>
      </c>
    </row>
    <row r="20" spans="1:8" ht="18" customHeight="1">
      <c r="A20" s="98" t="s">
        <v>150</v>
      </c>
      <c r="B20" s="116" t="s">
        <v>23</v>
      </c>
      <c r="C20" s="73">
        <v>1200</v>
      </c>
      <c r="D20" s="73">
        <v>38573</v>
      </c>
      <c r="E20" s="73">
        <v>254349</v>
      </c>
      <c r="F20" s="126">
        <v>211.95750000000001</v>
      </c>
      <c r="G20" s="127">
        <v>58.070547945205476</v>
      </c>
      <c r="H20" s="127">
        <v>6.5939646903274314</v>
      </c>
    </row>
    <row r="21" spans="1:8" ht="18" customHeight="1">
      <c r="A21" s="98" t="s">
        <v>24</v>
      </c>
      <c r="B21" s="117" t="s">
        <v>248</v>
      </c>
      <c r="C21" s="75">
        <v>163</v>
      </c>
      <c r="D21" s="73">
        <v>6813</v>
      </c>
      <c r="E21" s="73">
        <v>20577</v>
      </c>
      <c r="F21" s="126">
        <v>126.23926380368098</v>
      </c>
      <c r="G21" s="127">
        <v>34.586099672241367</v>
      </c>
      <c r="H21" s="127">
        <v>3.0202553940995158</v>
      </c>
    </row>
    <row r="22" spans="1:8" ht="18" customHeight="1">
      <c r="A22" s="98" t="s">
        <v>26</v>
      </c>
      <c r="B22" s="116" t="s">
        <v>27</v>
      </c>
      <c r="C22" s="75">
        <v>204</v>
      </c>
      <c r="D22" s="73">
        <v>6904</v>
      </c>
      <c r="E22" s="73">
        <v>46337</v>
      </c>
      <c r="F22" s="126">
        <v>227.14215686274511</v>
      </c>
      <c r="G22" s="127">
        <v>62.230727907601398</v>
      </c>
      <c r="H22" s="127">
        <v>6.7116164542294321</v>
      </c>
    </row>
    <row r="23" spans="1:8" ht="18" customHeight="1">
      <c r="A23" s="98" t="s">
        <v>28</v>
      </c>
      <c r="B23" s="116" t="s">
        <v>29</v>
      </c>
      <c r="C23" s="75">
        <v>98</v>
      </c>
      <c r="D23" s="73">
        <v>2359</v>
      </c>
      <c r="E23" s="73">
        <v>12632</v>
      </c>
      <c r="F23" s="126">
        <v>128.89795918367346</v>
      </c>
      <c r="G23" s="127">
        <v>35.314509365389988</v>
      </c>
      <c r="H23" s="127">
        <v>5.354811360746079</v>
      </c>
    </row>
    <row r="24" spans="1:8" ht="18" customHeight="1">
      <c r="A24" s="98" t="s">
        <v>30</v>
      </c>
      <c r="B24" s="116" t="s">
        <v>239</v>
      </c>
      <c r="C24" s="75">
        <v>235</v>
      </c>
      <c r="D24" s="73">
        <v>9853</v>
      </c>
      <c r="E24" s="73">
        <v>50543</v>
      </c>
      <c r="F24" s="126">
        <v>215.07659574468084</v>
      </c>
      <c r="G24" s="127">
        <v>58.925094724570094</v>
      </c>
      <c r="H24" s="127">
        <v>5.1297066883182785</v>
      </c>
    </row>
    <row r="25" spans="1:8" ht="28.5" customHeight="1">
      <c r="A25" s="98" t="s">
        <v>253</v>
      </c>
      <c r="B25" s="116" t="s">
        <v>240</v>
      </c>
      <c r="C25" s="75">
        <v>459</v>
      </c>
      <c r="D25" s="73">
        <v>14269</v>
      </c>
      <c r="E25" s="73">
        <v>76548</v>
      </c>
      <c r="F25" s="126">
        <v>166.77124183006535</v>
      </c>
      <c r="G25" s="127">
        <v>45.690751186319268</v>
      </c>
      <c r="H25" s="127">
        <v>5.3646366248510757</v>
      </c>
    </row>
    <row r="26" spans="1:8" ht="18" customHeight="1">
      <c r="A26" s="98" t="s">
        <v>32</v>
      </c>
      <c r="B26" s="116" t="s">
        <v>241</v>
      </c>
      <c r="C26" s="75">
        <v>274</v>
      </c>
      <c r="D26" s="73">
        <v>9926</v>
      </c>
      <c r="E26" s="73">
        <v>45182</v>
      </c>
      <c r="F26" s="126">
        <v>164.89781021897809</v>
      </c>
      <c r="G26" s="127">
        <v>45.177482251774819</v>
      </c>
      <c r="H26" s="127">
        <v>4.5518839411646184</v>
      </c>
    </row>
    <row r="27" spans="1:8" ht="30.75" customHeight="1">
      <c r="A27" s="98" t="s">
        <v>308</v>
      </c>
      <c r="B27" s="116" t="s">
        <v>242</v>
      </c>
      <c r="C27" s="75">
        <v>193</v>
      </c>
      <c r="D27" s="73">
        <v>7865</v>
      </c>
      <c r="E27" s="73">
        <v>24216</v>
      </c>
      <c r="F27" s="126">
        <v>125.47150259067358</v>
      </c>
      <c r="G27" s="127">
        <v>34.375754134431112</v>
      </c>
      <c r="H27" s="127">
        <v>3.0789574062301335</v>
      </c>
    </row>
    <row r="28" spans="1:8" ht="29.25" customHeight="1">
      <c r="A28" s="98" t="s">
        <v>34</v>
      </c>
      <c r="B28" s="98" t="s">
        <v>243</v>
      </c>
      <c r="C28" s="73">
        <v>863</v>
      </c>
      <c r="D28" s="73">
        <v>39694</v>
      </c>
      <c r="E28" s="73">
        <v>173047</v>
      </c>
      <c r="F28" s="126">
        <v>200.51796060254924</v>
      </c>
      <c r="G28" s="127">
        <v>54.93642756234226</v>
      </c>
      <c r="H28" s="127">
        <v>4.3595253690734115</v>
      </c>
    </row>
    <row r="29" spans="1:8" ht="32.25" customHeight="1">
      <c r="A29" s="98" t="s">
        <v>35</v>
      </c>
      <c r="B29" s="98" t="s">
        <v>244</v>
      </c>
      <c r="C29" s="75">
        <v>348</v>
      </c>
      <c r="D29" s="73">
        <v>20084</v>
      </c>
      <c r="E29" s="73">
        <v>72276</v>
      </c>
      <c r="F29" s="126">
        <v>207.68965517241378</v>
      </c>
      <c r="G29" s="127">
        <v>56.901275389702406</v>
      </c>
      <c r="H29" s="127">
        <v>3.598685520812587</v>
      </c>
    </row>
    <row r="30" spans="1:8" ht="18" customHeight="1">
      <c r="A30" s="64" t="s">
        <v>246</v>
      </c>
      <c r="B30" s="118" t="s">
        <v>704</v>
      </c>
      <c r="C30" s="69">
        <v>8759</v>
      </c>
      <c r="D30" s="69">
        <v>310273</v>
      </c>
      <c r="E30" s="69">
        <v>1797401</v>
      </c>
      <c r="F30" s="128">
        <v>205.20618792099555</v>
      </c>
      <c r="G30" s="129">
        <v>56.220873403012476</v>
      </c>
      <c r="H30" s="129">
        <v>5.7929661942869668</v>
      </c>
    </row>
    <row r="31" spans="1:8" ht="18" customHeight="1">
      <c r="A31" s="29"/>
      <c r="B31" s="98"/>
      <c r="C31" s="29"/>
      <c r="D31" s="29"/>
      <c r="E31" s="29"/>
      <c r="F31" s="131"/>
      <c r="G31" s="132"/>
      <c r="H31" s="132"/>
    </row>
    <row r="32" spans="1:8" ht="18" customHeight="1">
      <c r="A32" s="29" t="s">
        <v>44</v>
      </c>
      <c r="B32" s="111" t="s">
        <v>301</v>
      </c>
      <c r="C32" s="75">
        <v>483</v>
      </c>
      <c r="D32" s="73">
        <v>3901</v>
      </c>
      <c r="E32" s="73">
        <v>156654</v>
      </c>
      <c r="F32" s="126">
        <v>324.33540372670808</v>
      </c>
      <c r="G32" s="127">
        <v>88.859014719646041</v>
      </c>
      <c r="H32" s="127">
        <v>40.157395539605233</v>
      </c>
    </row>
    <row r="33" spans="1:8" ht="18" customHeight="1">
      <c r="A33" s="29" t="s">
        <v>52</v>
      </c>
      <c r="B33" s="119" t="s">
        <v>252</v>
      </c>
      <c r="C33" s="75">
        <v>15</v>
      </c>
      <c r="D33" s="75">
        <v>112</v>
      </c>
      <c r="E33" s="73">
        <v>4840</v>
      </c>
      <c r="F33" s="126">
        <v>322.66666666666669</v>
      </c>
      <c r="G33" s="127">
        <v>88.401826484018272</v>
      </c>
      <c r="H33" s="127">
        <v>43.214285714285715</v>
      </c>
    </row>
    <row r="34" spans="1:8" ht="18" customHeight="1">
      <c r="A34" s="64" t="s">
        <v>247</v>
      </c>
      <c r="B34" s="118" t="s">
        <v>705</v>
      </c>
      <c r="C34" s="66">
        <v>498</v>
      </c>
      <c r="D34" s="69">
        <v>4013</v>
      </c>
      <c r="E34" s="69">
        <v>161494</v>
      </c>
      <c r="F34" s="128">
        <v>324.28514056224901</v>
      </c>
      <c r="G34" s="129">
        <v>88.845243989657263</v>
      </c>
      <c r="H34" s="129">
        <v>40.242711188636932</v>
      </c>
    </row>
    <row r="36" spans="1:8">
      <c r="C36" s="293"/>
      <c r="D36" s="293"/>
      <c r="E36" s="293"/>
    </row>
    <row r="37" spans="1:8">
      <c r="C37" s="293"/>
      <c r="D37" s="293"/>
      <c r="E37" s="293"/>
    </row>
  </sheetData>
  <mergeCells count="1">
    <mergeCell ref="B1:H1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theme="7" tint="-0.249977111117893"/>
  </sheetPr>
  <dimension ref="A1:H33"/>
  <sheetViews>
    <sheetView zoomScaleNormal="100" workbookViewId="0">
      <pane ySplit="10" topLeftCell="A11" activePane="bottomLeft" state="frozen"/>
      <selection pane="bottomLeft" activeCell="A11" sqref="A11"/>
    </sheetView>
  </sheetViews>
  <sheetFormatPr defaultRowHeight="15"/>
  <cols>
    <col min="1" max="1" width="23.42578125" style="27" customWidth="1"/>
    <col min="2" max="2" width="22.7109375" style="27" customWidth="1"/>
    <col min="3" max="8" width="11.7109375" style="27" customWidth="1"/>
  </cols>
  <sheetData>
    <row r="1" spans="1:8" ht="64.5" customHeight="1">
      <c r="A1" s="90" t="s">
        <v>627</v>
      </c>
      <c r="B1" s="481" t="s">
        <v>670</v>
      </c>
      <c r="C1" s="481"/>
      <c r="D1" s="481"/>
      <c r="E1" s="481"/>
      <c r="F1" s="481"/>
      <c r="G1" s="481"/>
      <c r="H1" s="481"/>
    </row>
    <row r="2" spans="1:8">
      <c r="A2" s="89"/>
      <c r="B2" s="53"/>
      <c r="C2" s="53"/>
      <c r="D2" s="53"/>
      <c r="E2" s="53"/>
      <c r="F2" s="53"/>
      <c r="G2" s="53"/>
      <c r="H2" s="53"/>
    </row>
    <row r="3" spans="1:8">
      <c r="A3" s="62" t="s">
        <v>213</v>
      </c>
      <c r="B3" s="91"/>
      <c r="C3" s="62" t="s">
        <v>214</v>
      </c>
      <c r="D3" s="62" t="s">
        <v>215</v>
      </c>
      <c r="E3" s="62" t="s">
        <v>216</v>
      </c>
      <c r="F3" s="62" t="s">
        <v>217</v>
      </c>
      <c r="G3" s="62" t="s">
        <v>218</v>
      </c>
      <c r="H3" s="62" t="s">
        <v>5</v>
      </c>
    </row>
    <row r="4" spans="1:8">
      <c r="A4" s="91"/>
      <c r="B4" s="91"/>
      <c r="C4" s="62" t="s">
        <v>219</v>
      </c>
      <c r="D4" s="62" t="s">
        <v>220</v>
      </c>
      <c r="E4" s="62" t="s">
        <v>221</v>
      </c>
      <c r="F4" s="62" t="s">
        <v>222</v>
      </c>
      <c r="G4" s="62" t="s">
        <v>223</v>
      </c>
      <c r="H4" s="62" t="s">
        <v>224</v>
      </c>
    </row>
    <row r="5" spans="1:8">
      <c r="A5" s="92"/>
      <c r="B5" s="92"/>
      <c r="C5" s="133"/>
      <c r="D5" s="133"/>
      <c r="E5" s="133"/>
      <c r="F5" s="134" t="s">
        <v>225</v>
      </c>
      <c r="G5" s="134" t="s">
        <v>219</v>
      </c>
      <c r="H5" s="134" t="s">
        <v>226</v>
      </c>
    </row>
    <row r="6" spans="1:8">
      <c r="A6" s="93" t="s">
        <v>361</v>
      </c>
      <c r="B6" s="91"/>
      <c r="C6" s="101" t="s">
        <v>73</v>
      </c>
      <c r="D6" s="101" t="s">
        <v>227</v>
      </c>
      <c r="E6" s="101" t="s">
        <v>228</v>
      </c>
      <c r="F6" s="101" t="s">
        <v>229</v>
      </c>
      <c r="G6" s="101" t="s">
        <v>228</v>
      </c>
      <c r="H6" s="101" t="s">
        <v>257</v>
      </c>
    </row>
    <row r="7" spans="1:8">
      <c r="A7" s="91"/>
      <c r="B7" s="91"/>
      <c r="C7" s="135"/>
      <c r="D7" s="101" t="s">
        <v>230</v>
      </c>
      <c r="E7" s="101" t="s">
        <v>231</v>
      </c>
      <c r="F7" s="101" t="s">
        <v>232</v>
      </c>
      <c r="G7" s="101" t="s">
        <v>258</v>
      </c>
      <c r="H7" s="101" t="s">
        <v>259</v>
      </c>
    </row>
    <row r="8" spans="1:8">
      <c r="A8" s="92"/>
      <c r="B8" s="92"/>
      <c r="C8" s="133"/>
      <c r="D8" s="133"/>
      <c r="E8" s="133"/>
      <c r="F8" s="133"/>
      <c r="G8" s="136" t="s">
        <v>260</v>
      </c>
      <c r="H8" s="136" t="s">
        <v>261</v>
      </c>
    </row>
    <row r="9" spans="1:8">
      <c r="A9" s="90"/>
      <c r="B9" s="91"/>
      <c r="C9" s="91"/>
      <c r="D9" s="91"/>
      <c r="E9" s="91"/>
      <c r="F9" s="91"/>
      <c r="G9" s="91"/>
      <c r="H9" s="91"/>
    </row>
    <row r="10" spans="1:8">
      <c r="A10" s="130" t="s">
        <v>363</v>
      </c>
      <c r="B10" s="28"/>
      <c r="C10" s="137">
        <v>7370</v>
      </c>
      <c r="D10" s="137">
        <v>56085</v>
      </c>
      <c r="E10" s="137">
        <v>1391271</v>
      </c>
      <c r="F10" s="139">
        <v>188.77489823609227</v>
      </c>
      <c r="G10" s="138">
        <v>51.719150201669116</v>
      </c>
      <c r="H10" s="138">
        <v>24.80647231880182</v>
      </c>
    </row>
    <row r="11" spans="1:8">
      <c r="A11" s="95"/>
      <c r="B11" s="82"/>
      <c r="C11" s="69"/>
      <c r="D11" s="69"/>
      <c r="E11" s="69"/>
      <c r="F11" s="128"/>
      <c r="G11" s="129"/>
      <c r="H11" s="129"/>
    </row>
    <row r="12" spans="1:8">
      <c r="A12" s="29"/>
      <c r="B12" s="29"/>
      <c r="C12" s="29"/>
      <c r="D12" s="29"/>
      <c r="E12" s="29"/>
      <c r="F12" s="131"/>
      <c r="G12" s="132"/>
      <c r="H12" s="132"/>
    </row>
    <row r="13" spans="1:8">
      <c r="A13" s="29" t="s">
        <v>13</v>
      </c>
      <c r="B13" s="115" t="s">
        <v>235</v>
      </c>
      <c r="C13" s="75">
        <v>89</v>
      </c>
      <c r="D13" s="73">
        <v>2089</v>
      </c>
      <c r="E13" s="73">
        <v>14131</v>
      </c>
      <c r="F13" s="126">
        <v>158.77528089887642</v>
      </c>
      <c r="G13" s="127">
        <v>43.500076958596274</v>
      </c>
      <c r="H13" s="127">
        <v>6.7644806127333652</v>
      </c>
    </row>
    <row r="14" spans="1:8">
      <c r="A14" s="29" t="s">
        <v>16</v>
      </c>
      <c r="B14" s="440" t="s">
        <v>255</v>
      </c>
      <c r="C14" s="75">
        <v>0</v>
      </c>
      <c r="D14" s="73">
        <v>1061</v>
      </c>
      <c r="E14" s="73">
        <v>15621</v>
      </c>
      <c r="F14" s="126"/>
      <c r="G14" s="127"/>
      <c r="H14" s="127">
        <v>14.722902921771913</v>
      </c>
    </row>
    <row r="15" spans="1:8">
      <c r="A15" s="29" t="s">
        <v>19</v>
      </c>
      <c r="B15" s="440" t="s">
        <v>20</v>
      </c>
      <c r="C15" s="75">
        <v>10</v>
      </c>
      <c r="D15" s="75">
        <v>6</v>
      </c>
      <c r="E15" s="75">
        <v>44</v>
      </c>
      <c r="F15" s="126">
        <v>4.4000000000000004</v>
      </c>
      <c r="G15" s="127">
        <v>1.2054794520547947</v>
      </c>
      <c r="H15" s="127">
        <v>7.333333333333333</v>
      </c>
    </row>
    <row r="16" spans="1:8">
      <c r="A16" s="29" t="s">
        <v>21</v>
      </c>
      <c r="B16" s="440" t="s">
        <v>237</v>
      </c>
      <c r="C16" s="75">
        <v>155</v>
      </c>
      <c r="D16" s="73">
        <v>2723</v>
      </c>
      <c r="E16" s="73">
        <v>118660</v>
      </c>
      <c r="F16" s="126">
        <v>765.54838709677415</v>
      </c>
      <c r="G16" s="127">
        <v>209.7392841361025</v>
      </c>
      <c r="H16" s="127">
        <v>43.576937201615863</v>
      </c>
    </row>
    <row r="17" spans="1:8">
      <c r="A17" s="29" t="s">
        <v>22</v>
      </c>
      <c r="B17" s="440" t="s">
        <v>238</v>
      </c>
      <c r="C17" s="75">
        <v>78</v>
      </c>
      <c r="D17" s="73">
        <v>3653</v>
      </c>
      <c r="E17" s="73">
        <v>13306</v>
      </c>
      <c r="F17" s="126">
        <v>170.58974358974359</v>
      </c>
      <c r="G17" s="127">
        <v>46.736916051984544</v>
      </c>
      <c r="H17" s="127">
        <v>3.6424856282507529</v>
      </c>
    </row>
    <row r="18" spans="1:8">
      <c r="A18" s="29" t="s">
        <v>150</v>
      </c>
      <c r="B18" s="440" t="s">
        <v>23</v>
      </c>
      <c r="C18" s="75">
        <v>22</v>
      </c>
      <c r="D18" s="75">
        <v>545</v>
      </c>
      <c r="E18" s="75">
        <v>762</v>
      </c>
      <c r="F18" s="126">
        <v>34.636363636363633</v>
      </c>
      <c r="G18" s="127">
        <v>9.4894146948941458</v>
      </c>
      <c r="H18" s="127">
        <v>1.3981651376146789</v>
      </c>
    </row>
    <row r="19" spans="1:8">
      <c r="A19" s="29" t="s">
        <v>253</v>
      </c>
      <c r="B19" s="440" t="s">
        <v>240</v>
      </c>
      <c r="C19" s="75">
        <v>83</v>
      </c>
      <c r="D19" s="73">
        <v>3911</v>
      </c>
      <c r="E19" s="73">
        <v>11127</v>
      </c>
      <c r="F19" s="126">
        <v>134.06024096385542</v>
      </c>
      <c r="G19" s="127">
        <v>36.728833140782307</v>
      </c>
      <c r="H19" s="127">
        <v>2.8450524162618258</v>
      </c>
    </row>
    <row r="20" spans="1:8">
      <c r="A20" s="29" t="s">
        <v>140</v>
      </c>
      <c r="B20" s="440" t="s">
        <v>241</v>
      </c>
      <c r="C20" s="75">
        <v>4</v>
      </c>
      <c r="D20" s="75">
        <v>186</v>
      </c>
      <c r="E20" s="75">
        <v>193</v>
      </c>
      <c r="F20" s="131">
        <v>48.25</v>
      </c>
      <c r="G20" s="132">
        <v>13.219178082191782</v>
      </c>
      <c r="H20" s="132">
        <v>1.0376344086021505</v>
      </c>
    </row>
    <row r="21" spans="1:8">
      <c r="A21" s="29" t="s">
        <v>34</v>
      </c>
      <c r="B21" s="440" t="s">
        <v>243</v>
      </c>
      <c r="C21" s="75">
        <v>13</v>
      </c>
      <c r="D21" s="75">
        <v>570</v>
      </c>
      <c r="E21" s="73">
        <v>2280</v>
      </c>
      <c r="F21" s="126">
        <v>175.38461538461539</v>
      </c>
      <c r="G21" s="127">
        <v>48.050579557428875</v>
      </c>
      <c r="H21" s="127">
        <v>4</v>
      </c>
    </row>
    <row r="22" spans="1:8" ht="29.25" customHeight="1">
      <c r="A22" s="98" t="s">
        <v>302</v>
      </c>
      <c r="B22" s="115" t="s">
        <v>244</v>
      </c>
      <c r="C22" s="75">
        <v>19</v>
      </c>
      <c r="D22" s="75">
        <v>337</v>
      </c>
      <c r="E22" s="73">
        <v>1812</v>
      </c>
      <c r="F22" s="126">
        <v>95.368421052631575</v>
      </c>
      <c r="G22" s="127">
        <v>26.128334534967557</v>
      </c>
      <c r="H22" s="127">
        <v>5.3768545994065278</v>
      </c>
    </row>
    <row r="23" spans="1:8">
      <c r="A23" s="64" t="s">
        <v>246</v>
      </c>
      <c r="B23" s="190" t="s">
        <v>704</v>
      </c>
      <c r="C23" s="66">
        <v>473</v>
      </c>
      <c r="D23" s="69">
        <v>15081</v>
      </c>
      <c r="E23" s="69">
        <v>177936</v>
      </c>
      <c r="F23" s="128">
        <v>376.18604651162792</v>
      </c>
      <c r="G23" s="129">
        <v>103.06467027715834</v>
      </c>
      <c r="H23" s="129">
        <v>11.798687089715536</v>
      </c>
    </row>
    <row r="24" spans="1:8">
      <c r="A24" s="29"/>
      <c r="B24" s="29"/>
      <c r="C24" s="29"/>
      <c r="D24" s="29"/>
      <c r="E24" s="29"/>
      <c r="F24" s="131"/>
      <c r="G24" s="132"/>
      <c r="H24" s="132"/>
    </row>
    <row r="25" spans="1:8">
      <c r="A25" s="29" t="s">
        <v>42</v>
      </c>
      <c r="B25" s="113" t="s">
        <v>250</v>
      </c>
      <c r="C25" s="75">
        <v>193</v>
      </c>
      <c r="D25" s="73">
        <v>2099</v>
      </c>
      <c r="E25" s="73">
        <v>44395</v>
      </c>
      <c r="F25" s="126">
        <v>230.02590673575131</v>
      </c>
      <c r="G25" s="127">
        <v>63.020796365959264</v>
      </c>
      <c r="H25" s="127">
        <v>21.150547879942831</v>
      </c>
    </row>
    <row r="26" spans="1:8">
      <c r="A26" s="29" t="s">
        <v>44</v>
      </c>
      <c r="B26" s="441" t="s">
        <v>301</v>
      </c>
      <c r="C26" s="73">
        <v>2246</v>
      </c>
      <c r="D26" s="73">
        <v>8910</v>
      </c>
      <c r="E26" s="73">
        <v>560683</v>
      </c>
      <c r="F26" s="126">
        <v>249.63624220837045</v>
      </c>
      <c r="G26" s="127">
        <v>68.393491015991913</v>
      </c>
      <c r="H26" s="127">
        <v>62.927384960718292</v>
      </c>
    </row>
    <row r="27" spans="1:8" ht="22.5">
      <c r="A27" s="29" t="s">
        <v>262</v>
      </c>
      <c r="B27" s="441" t="s">
        <v>304</v>
      </c>
      <c r="C27" s="73">
        <v>4186</v>
      </c>
      <c r="D27" s="73">
        <v>28191</v>
      </c>
      <c r="E27" s="73">
        <v>540165</v>
      </c>
      <c r="F27" s="126">
        <v>129.04085045389394</v>
      </c>
      <c r="G27" s="127">
        <v>35.35365765860108</v>
      </c>
      <c r="H27" s="127">
        <v>19.160902415664573</v>
      </c>
    </row>
    <row r="28" spans="1:8">
      <c r="A28" s="29" t="s">
        <v>49</v>
      </c>
      <c r="B28" s="442" t="s">
        <v>303</v>
      </c>
      <c r="C28" s="75">
        <v>150</v>
      </c>
      <c r="D28" s="73">
        <v>116</v>
      </c>
      <c r="E28" s="73">
        <v>13974</v>
      </c>
      <c r="F28" s="126">
        <v>93.16</v>
      </c>
      <c r="G28" s="127">
        <v>25.523287671232875</v>
      </c>
      <c r="H28" s="127">
        <v>120.46551724137932</v>
      </c>
    </row>
    <row r="29" spans="1:8">
      <c r="A29" s="29" t="s">
        <v>50</v>
      </c>
      <c r="B29" s="113" t="s">
        <v>251</v>
      </c>
      <c r="C29" s="75">
        <v>21</v>
      </c>
      <c r="D29" s="73">
        <v>212</v>
      </c>
      <c r="E29" s="73">
        <v>5101</v>
      </c>
      <c r="F29" s="126">
        <v>242.9047619047619</v>
      </c>
      <c r="G29" s="127">
        <v>66.549249836921064</v>
      </c>
      <c r="H29" s="127">
        <v>24.061320754716981</v>
      </c>
    </row>
    <row r="30" spans="1:8">
      <c r="A30" s="29" t="s">
        <v>52</v>
      </c>
      <c r="B30" s="113" t="s">
        <v>252</v>
      </c>
      <c r="C30" s="75">
        <v>101</v>
      </c>
      <c r="D30" s="75">
        <v>1476</v>
      </c>
      <c r="E30" s="73">
        <v>49017</v>
      </c>
      <c r="F30" s="126">
        <v>485.31683168316829</v>
      </c>
      <c r="G30" s="127">
        <v>132.96351552963515</v>
      </c>
      <c r="H30" s="127">
        <v>33.209349593495936</v>
      </c>
    </row>
    <row r="31" spans="1:8">
      <c r="A31" s="64" t="s">
        <v>247</v>
      </c>
      <c r="B31" s="65" t="s">
        <v>705</v>
      </c>
      <c r="C31" s="69">
        <v>6897</v>
      </c>
      <c r="D31" s="69">
        <v>41004</v>
      </c>
      <c r="E31" s="69">
        <v>1213335</v>
      </c>
      <c r="F31" s="128">
        <v>175.92214006089606</v>
      </c>
      <c r="G31" s="129">
        <v>48.197846592026316</v>
      </c>
      <c r="H31" s="129">
        <v>29.590649692712905</v>
      </c>
    </row>
    <row r="33" spans="3:5">
      <c r="C33" s="293"/>
      <c r="D33" s="293"/>
      <c r="E33" s="293"/>
    </row>
  </sheetData>
  <mergeCells count="1">
    <mergeCell ref="B1:H1"/>
  </mergeCells>
  <pageMargins left="0" right="0" top="0" bottom="0" header="0" footer="0"/>
  <pageSetup paperSize="9" scale="9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theme="7" tint="-0.249977111117893"/>
  </sheetPr>
  <dimension ref="A1:H47"/>
  <sheetViews>
    <sheetView zoomScale="120" zoomScaleNormal="120" workbookViewId="0">
      <pane ySplit="8" topLeftCell="A9" activePane="bottomLeft" state="frozen"/>
      <selection pane="bottomLeft" activeCell="A9" sqref="A9"/>
    </sheetView>
  </sheetViews>
  <sheetFormatPr defaultRowHeight="11.25"/>
  <cols>
    <col min="1" max="1" width="39.42578125" style="102" customWidth="1"/>
    <col min="2" max="6" width="12.7109375" style="102" customWidth="1"/>
    <col min="7" max="8" width="9.140625" style="201"/>
    <col min="9" max="9" width="10" style="201" bestFit="1" customWidth="1"/>
    <col min="10" max="16384" width="9.140625" style="201"/>
  </cols>
  <sheetData>
    <row r="1" spans="1:6" ht="81" customHeight="1">
      <c r="A1" s="79" t="s">
        <v>628</v>
      </c>
      <c r="B1" s="482" t="s">
        <v>671</v>
      </c>
      <c r="C1" s="482"/>
      <c r="D1" s="482"/>
      <c r="E1" s="482"/>
      <c r="F1" s="482"/>
    </row>
    <row r="2" spans="1:6">
      <c r="A2" s="94"/>
      <c r="B2" s="298"/>
      <c r="C2" s="298"/>
      <c r="D2" s="298"/>
      <c r="E2" s="298"/>
      <c r="F2" s="298"/>
    </row>
    <row r="3" spans="1:6">
      <c r="A3" s="79" t="s">
        <v>263</v>
      </c>
      <c r="B3" s="79" t="s">
        <v>214</v>
      </c>
      <c r="C3" s="79" t="s">
        <v>215</v>
      </c>
      <c r="D3" s="79" t="s">
        <v>216</v>
      </c>
      <c r="E3" s="79" t="s">
        <v>114</v>
      </c>
      <c r="F3" s="79" t="s">
        <v>5</v>
      </c>
    </row>
    <row r="4" spans="1:6">
      <c r="A4" s="64" t="s">
        <v>264</v>
      </c>
      <c r="B4" s="64" t="s">
        <v>219</v>
      </c>
      <c r="C4" s="64" t="s">
        <v>265</v>
      </c>
      <c r="D4" s="64" t="s">
        <v>266</v>
      </c>
      <c r="E4" s="64" t="s">
        <v>267</v>
      </c>
      <c r="F4" s="64" t="s">
        <v>7</v>
      </c>
    </row>
    <row r="5" spans="1:6">
      <c r="A5" s="77" t="s">
        <v>268</v>
      </c>
      <c r="B5" s="77" t="s">
        <v>73</v>
      </c>
      <c r="C5" s="77" t="s">
        <v>227</v>
      </c>
      <c r="D5" s="77" t="s">
        <v>228</v>
      </c>
      <c r="E5" s="77" t="s">
        <v>269</v>
      </c>
      <c r="F5" s="77" t="s">
        <v>10</v>
      </c>
    </row>
    <row r="6" spans="1:6">
      <c r="A6" s="65" t="s">
        <v>270</v>
      </c>
      <c r="B6" s="298"/>
      <c r="C6" s="65" t="s">
        <v>230</v>
      </c>
      <c r="D6" s="65" t="s">
        <v>231</v>
      </c>
      <c r="E6" s="65" t="s">
        <v>271</v>
      </c>
      <c r="F6" s="65" t="s">
        <v>12</v>
      </c>
    </row>
    <row r="7" spans="1:6">
      <c r="A7" s="29"/>
      <c r="E7" s="299"/>
      <c r="F7" s="299"/>
    </row>
    <row r="8" spans="1:6">
      <c r="A8" s="95" t="s">
        <v>351</v>
      </c>
      <c r="B8" s="69">
        <v>7370</v>
      </c>
      <c r="C8" s="69">
        <v>56085</v>
      </c>
      <c r="D8" s="69">
        <v>1391271</v>
      </c>
      <c r="E8" s="129">
        <v>1.8129252964083662</v>
      </c>
      <c r="F8" s="129">
        <v>24.80647231880182</v>
      </c>
    </row>
    <row r="9" spans="1:6" ht="30.75" customHeight="1">
      <c r="A9" s="96" t="s">
        <v>706</v>
      </c>
      <c r="B9" s="29"/>
      <c r="C9" s="29"/>
      <c r="D9" s="29"/>
      <c r="E9" s="138"/>
      <c r="F9" s="138"/>
    </row>
    <row r="10" spans="1:6" ht="18" customHeight="1">
      <c r="A10" s="98" t="s">
        <v>272</v>
      </c>
      <c r="B10" s="201">
        <v>100</v>
      </c>
      <c r="C10" s="200">
        <v>1128</v>
      </c>
      <c r="D10" s="200">
        <v>14376</v>
      </c>
      <c r="E10" s="332">
        <v>2.4598715012325186E-2</v>
      </c>
      <c r="F10" s="332">
        <v>12.74468085106383</v>
      </c>
    </row>
    <row r="11" spans="1:6" ht="18" customHeight="1">
      <c r="A11" s="96" t="s">
        <v>363</v>
      </c>
      <c r="B11" s="251">
        <v>100</v>
      </c>
      <c r="C11" s="183">
        <v>1128</v>
      </c>
      <c r="D11" s="183">
        <v>14376</v>
      </c>
      <c r="E11" s="138">
        <v>2.4598715012325186E-2</v>
      </c>
      <c r="F11" s="138">
        <v>12.74468085106383</v>
      </c>
    </row>
    <row r="12" spans="1:6" ht="33" customHeight="1">
      <c r="A12" s="96" t="s">
        <v>364</v>
      </c>
      <c r="B12" s="29"/>
      <c r="C12" s="29"/>
      <c r="D12" s="29"/>
      <c r="E12" s="138"/>
      <c r="F12" s="138"/>
    </row>
    <row r="13" spans="1:6" ht="18" customHeight="1">
      <c r="A13" s="98" t="s">
        <v>273</v>
      </c>
      <c r="B13" s="200">
        <v>120</v>
      </c>
      <c r="C13" s="200">
        <v>2701</v>
      </c>
      <c r="D13" s="200">
        <v>18402</v>
      </c>
      <c r="E13" s="332">
        <v>2.9518458014790222E-2</v>
      </c>
      <c r="F13" s="332">
        <v>6.8130322102924845</v>
      </c>
    </row>
    <row r="14" spans="1:6" ht="24.75" customHeight="1">
      <c r="A14" s="98" t="s">
        <v>274</v>
      </c>
      <c r="B14" s="200">
        <v>220</v>
      </c>
      <c r="C14" s="200">
        <v>1305</v>
      </c>
      <c r="D14" s="200">
        <v>22605</v>
      </c>
      <c r="E14" s="332">
        <v>5.4117173027115412E-2</v>
      </c>
      <c r="F14" s="332">
        <v>17.321839080459771</v>
      </c>
    </row>
    <row r="15" spans="1:6" ht="24.75" customHeight="1">
      <c r="A15" s="116" t="s">
        <v>707</v>
      </c>
      <c r="B15" s="445">
        <v>17</v>
      </c>
      <c r="C15" s="445">
        <v>1205</v>
      </c>
      <c r="D15" s="445">
        <v>3515</v>
      </c>
      <c r="E15" s="446">
        <v>4.1817815520952817E-3</v>
      </c>
      <c r="F15" s="446">
        <v>2.9170124481327799</v>
      </c>
    </row>
    <row r="16" spans="1:6" ht="18" customHeight="1">
      <c r="A16" s="96" t="s">
        <v>363</v>
      </c>
      <c r="B16" s="71">
        <v>357</v>
      </c>
      <c r="C16" s="71">
        <v>5211</v>
      </c>
      <c r="D16" s="71">
        <v>44522</v>
      </c>
      <c r="E16" s="443">
        <v>0.08</v>
      </c>
      <c r="F16" s="443">
        <v>27.051883738885035</v>
      </c>
    </row>
    <row r="17" spans="1:7" ht="30.75" customHeight="1">
      <c r="A17" s="96" t="s">
        <v>365</v>
      </c>
      <c r="B17" s="29"/>
      <c r="C17" s="29"/>
      <c r="D17" s="29"/>
      <c r="E17" s="138"/>
      <c r="F17" s="138"/>
    </row>
    <row r="18" spans="1:7" ht="22.5">
      <c r="A18" s="98" t="s">
        <v>409</v>
      </c>
      <c r="B18" s="73">
        <v>110</v>
      </c>
      <c r="C18" s="73">
        <v>38</v>
      </c>
      <c r="D18" s="73">
        <v>12488</v>
      </c>
      <c r="E18" s="332">
        <v>2.7058586513557706E-2</v>
      </c>
      <c r="F18" s="332">
        <v>328.63157894736844</v>
      </c>
    </row>
    <row r="19" spans="1:7" ht="18" customHeight="1">
      <c r="A19" s="98" t="s">
        <v>275</v>
      </c>
      <c r="B19" s="200">
        <v>75</v>
      </c>
      <c r="C19" s="200">
        <v>2046</v>
      </c>
      <c r="D19" s="200">
        <v>4031</v>
      </c>
      <c r="E19" s="332">
        <v>1.8449036259243889E-2</v>
      </c>
      <c r="F19" s="332">
        <v>1.9701857282502444</v>
      </c>
    </row>
    <row r="20" spans="1:7" ht="25.5" customHeight="1">
      <c r="A20" s="98" t="s">
        <v>276</v>
      </c>
      <c r="B20" s="73">
        <v>60</v>
      </c>
      <c r="C20" s="73">
        <v>2080</v>
      </c>
      <c r="D20" s="73">
        <v>11578</v>
      </c>
      <c r="E20" s="332">
        <v>1.4759229007395111E-2</v>
      </c>
      <c r="F20" s="332">
        <v>5.5663461538461538</v>
      </c>
    </row>
    <row r="21" spans="1:7" ht="18" customHeight="1">
      <c r="A21" s="96" t="s">
        <v>363</v>
      </c>
      <c r="B21" s="71">
        <v>245</v>
      </c>
      <c r="C21" s="71">
        <v>4164</v>
      </c>
      <c r="D21" s="71">
        <v>28097</v>
      </c>
      <c r="E21" s="138">
        <v>6.0266851780196709E-2</v>
      </c>
      <c r="F21" s="138">
        <v>6.7475984630163302</v>
      </c>
      <c r="G21" s="300"/>
    </row>
    <row r="22" spans="1:7" ht="37.5" customHeight="1">
      <c r="A22" s="96" t="s">
        <v>366</v>
      </c>
      <c r="B22" s="29"/>
      <c r="C22" s="29"/>
      <c r="D22" s="29"/>
      <c r="E22" s="138"/>
      <c r="F22" s="138"/>
    </row>
    <row r="23" spans="1:7" ht="18" customHeight="1">
      <c r="A23" s="98" t="s">
        <v>277</v>
      </c>
      <c r="B23" s="200">
        <v>551</v>
      </c>
      <c r="C23" s="200">
        <v>5510</v>
      </c>
      <c r="D23" s="200">
        <v>140590</v>
      </c>
      <c r="E23" s="332">
        <v>0.13553891971791177</v>
      </c>
      <c r="F23" s="332">
        <v>25.515426497277677</v>
      </c>
    </row>
    <row r="24" spans="1:7" ht="18" customHeight="1">
      <c r="A24" s="98" t="s">
        <v>278</v>
      </c>
      <c r="B24" s="200">
        <v>622</v>
      </c>
      <c r="C24" s="200">
        <v>2220</v>
      </c>
      <c r="D24" s="200">
        <v>192239</v>
      </c>
      <c r="E24" s="332">
        <v>0.15300400737666267</v>
      </c>
      <c r="F24" s="332">
        <v>86.594144144144138</v>
      </c>
    </row>
    <row r="25" spans="1:7" ht="18" customHeight="1">
      <c r="A25" s="98" t="s">
        <v>279</v>
      </c>
      <c r="B25" s="200">
        <v>480</v>
      </c>
      <c r="C25" s="200">
        <v>1437</v>
      </c>
      <c r="D25" s="200">
        <v>116329</v>
      </c>
      <c r="E25" s="332">
        <v>0.11807383205916089</v>
      </c>
      <c r="F25" s="332">
        <v>80.952679192762702</v>
      </c>
    </row>
    <row r="26" spans="1:7" ht="18" customHeight="1">
      <c r="A26" s="98" t="s">
        <v>280</v>
      </c>
      <c r="B26" s="200">
        <v>483</v>
      </c>
      <c r="C26" s="200">
        <v>935</v>
      </c>
      <c r="D26" s="200">
        <v>123661</v>
      </c>
      <c r="E26" s="332">
        <v>0.11881179350953065</v>
      </c>
      <c r="F26" s="332">
        <v>132.25775401069518</v>
      </c>
    </row>
    <row r="27" spans="1:7" ht="18" customHeight="1">
      <c r="A27" s="98" t="s">
        <v>281</v>
      </c>
      <c r="B27" s="200">
        <v>150</v>
      </c>
      <c r="C27" s="200">
        <v>138</v>
      </c>
      <c r="D27" s="200">
        <v>97314</v>
      </c>
      <c r="E27" s="332">
        <v>3.6898072518487778E-2</v>
      </c>
      <c r="F27" s="332">
        <v>705.17391304347825</v>
      </c>
    </row>
    <row r="28" spans="1:7" ht="18" customHeight="1">
      <c r="A28" s="98" t="s">
        <v>282</v>
      </c>
      <c r="B28" s="200">
        <v>140</v>
      </c>
      <c r="C28" s="200">
        <v>2184</v>
      </c>
      <c r="D28" s="200">
        <v>43896</v>
      </c>
      <c r="E28" s="332">
        <v>3.4438201017255261E-2</v>
      </c>
      <c r="F28" s="332">
        <v>20.098901098901099</v>
      </c>
    </row>
    <row r="29" spans="1:7" ht="18" customHeight="1">
      <c r="A29" s="98" t="s">
        <v>283</v>
      </c>
      <c r="B29" s="200">
        <v>37</v>
      </c>
      <c r="C29" s="200">
        <v>522</v>
      </c>
      <c r="D29" s="200">
        <v>6643</v>
      </c>
      <c r="E29" s="332">
        <v>9.1015245545603193E-3</v>
      </c>
      <c r="F29" s="332">
        <v>12.726053639846743</v>
      </c>
    </row>
    <row r="30" spans="1:7" ht="18" customHeight="1">
      <c r="A30" s="96" t="s">
        <v>363</v>
      </c>
      <c r="B30" s="71">
        <v>2463</v>
      </c>
      <c r="C30" s="71">
        <v>12946</v>
      </c>
      <c r="D30" s="71">
        <v>720672</v>
      </c>
      <c r="E30" s="138">
        <v>0.60586635075356932</v>
      </c>
      <c r="F30" s="138">
        <v>55.667542097945308</v>
      </c>
    </row>
    <row r="31" spans="1:7" ht="33.75" customHeight="1">
      <c r="A31" s="96" t="s">
        <v>367</v>
      </c>
      <c r="B31" s="29"/>
      <c r="C31" s="29"/>
      <c r="D31" s="29"/>
      <c r="E31" s="138"/>
      <c r="F31" s="138"/>
    </row>
    <row r="32" spans="1:7" ht="18" customHeight="1">
      <c r="A32" s="98" t="s">
        <v>284</v>
      </c>
      <c r="B32" s="200">
        <v>165</v>
      </c>
      <c r="C32" s="200">
        <v>1739</v>
      </c>
      <c r="D32" s="200">
        <v>40816</v>
      </c>
      <c r="E32" s="332">
        <v>4.0587879770336559E-2</v>
      </c>
      <c r="F32" s="332">
        <v>23.470960322024151</v>
      </c>
    </row>
    <row r="33" spans="1:8" ht="18" customHeight="1">
      <c r="A33" s="96" t="s">
        <v>363</v>
      </c>
      <c r="B33" s="183">
        <v>165</v>
      </c>
      <c r="C33" s="183">
        <v>1739</v>
      </c>
      <c r="D33" s="183">
        <v>40816</v>
      </c>
      <c r="E33" s="138">
        <v>4.0587879770336559E-2</v>
      </c>
      <c r="F33" s="138">
        <v>23.470960322024151</v>
      </c>
    </row>
    <row r="34" spans="1:8" ht="44.25" customHeight="1">
      <c r="A34" s="96" t="s">
        <v>368</v>
      </c>
      <c r="B34" s="29"/>
      <c r="C34" s="29"/>
      <c r="D34" s="29"/>
      <c r="E34" s="138"/>
      <c r="F34" s="138"/>
    </row>
    <row r="35" spans="1:8" ht="24.95" customHeight="1">
      <c r="A35" s="98" t="s">
        <v>285</v>
      </c>
      <c r="B35" s="200">
        <v>280</v>
      </c>
      <c r="C35" s="200">
        <v>1484</v>
      </c>
      <c r="D35" s="200">
        <v>29120</v>
      </c>
      <c r="E35" s="332">
        <v>6.8876402034510523E-2</v>
      </c>
      <c r="F35" s="332">
        <v>19.622641509433961</v>
      </c>
    </row>
    <row r="36" spans="1:8" ht="24.95" customHeight="1">
      <c r="A36" s="98" t="s">
        <v>286</v>
      </c>
      <c r="B36" s="200">
        <v>302</v>
      </c>
      <c r="C36" s="200">
        <v>2729</v>
      </c>
      <c r="D36" s="200">
        <v>42129</v>
      </c>
      <c r="E36" s="332">
        <v>7.4288119337222056E-2</v>
      </c>
      <c r="F36" s="332">
        <v>15.437522902161964</v>
      </c>
    </row>
    <row r="37" spans="1:8" ht="24.95" customHeight="1">
      <c r="A37" s="98" t="s">
        <v>287</v>
      </c>
      <c r="B37" s="200">
        <v>137</v>
      </c>
      <c r="C37" s="200">
        <v>1699</v>
      </c>
      <c r="D37" s="200">
        <v>26993</v>
      </c>
      <c r="E37" s="332">
        <v>3.3700239566885504E-2</v>
      </c>
      <c r="F37" s="332">
        <v>15.8875809299588</v>
      </c>
    </row>
    <row r="38" spans="1:8" ht="24.95" customHeight="1">
      <c r="A38" s="98" t="s">
        <v>288</v>
      </c>
      <c r="B38" s="200">
        <v>576</v>
      </c>
      <c r="C38" s="200">
        <v>5920</v>
      </c>
      <c r="D38" s="200">
        <v>121099</v>
      </c>
      <c r="E38" s="332">
        <v>0.14168859847099308</v>
      </c>
      <c r="F38" s="332">
        <v>20.455912162162161</v>
      </c>
    </row>
    <row r="39" spans="1:8" ht="24.95" customHeight="1">
      <c r="A39" s="98" t="s">
        <v>289</v>
      </c>
      <c r="B39" s="200">
        <v>260</v>
      </c>
      <c r="C39" s="200">
        <v>2208</v>
      </c>
      <c r="D39" s="200">
        <v>40957</v>
      </c>
      <c r="E39" s="332">
        <v>6.395665903204549E-2</v>
      </c>
      <c r="F39" s="332">
        <v>18.549365942028984</v>
      </c>
    </row>
    <row r="40" spans="1:8" ht="24.95" customHeight="1">
      <c r="A40" s="98" t="s">
        <v>290</v>
      </c>
      <c r="B40" s="200">
        <v>465</v>
      </c>
      <c r="C40" s="200">
        <v>1702</v>
      </c>
      <c r="D40" s="200">
        <v>31419</v>
      </c>
      <c r="E40" s="332">
        <v>0.11438402480731212</v>
      </c>
      <c r="F40" s="332">
        <v>18.460047003525265</v>
      </c>
    </row>
    <row r="41" spans="1:8" ht="24.95" customHeight="1">
      <c r="A41" s="98" t="s">
        <v>291</v>
      </c>
      <c r="B41" s="200">
        <v>228</v>
      </c>
      <c r="C41" s="200">
        <v>2250</v>
      </c>
      <c r="D41" s="200">
        <v>29551</v>
      </c>
      <c r="E41" s="332">
        <v>5.6085070228101427E-2</v>
      </c>
      <c r="F41" s="332">
        <v>13.133777777777778</v>
      </c>
    </row>
    <row r="42" spans="1:8" ht="24.95" customHeight="1">
      <c r="A42" s="118" t="s">
        <v>292</v>
      </c>
      <c r="B42" s="316">
        <v>267</v>
      </c>
      <c r="C42" s="316">
        <v>3012</v>
      </c>
      <c r="D42" s="316">
        <v>54150</v>
      </c>
      <c r="E42" s="333">
        <v>6.5678569082908242E-2</v>
      </c>
      <c r="F42" s="333">
        <v>17.97808764940239</v>
      </c>
      <c r="G42" s="317"/>
      <c r="H42" s="317"/>
    </row>
    <row r="44" spans="1:8">
      <c r="B44" s="197"/>
      <c r="C44" s="197"/>
      <c r="D44" s="197"/>
      <c r="E44" s="197"/>
      <c r="F44" s="197"/>
    </row>
    <row r="45" spans="1:8">
      <c r="B45" s="197"/>
      <c r="C45" s="197"/>
      <c r="D45" s="197"/>
      <c r="E45" s="197"/>
      <c r="F45" s="197"/>
    </row>
    <row r="46" spans="1:8">
      <c r="B46" s="197"/>
      <c r="C46" s="197"/>
      <c r="D46" s="197"/>
    </row>
    <row r="47" spans="1:8">
      <c r="B47" s="197"/>
      <c r="C47" s="197"/>
      <c r="D47" s="197"/>
    </row>
  </sheetData>
  <mergeCells count="1">
    <mergeCell ref="B1:F1"/>
  </mergeCells>
  <pageMargins left="0" right="0" top="0.74803149606299213" bottom="0.74803149606299213" header="0.31496062992125984" footer="0.31496062992125984"/>
  <pageSetup paperSize="9" scale="90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theme="7" tint="-0.249977111117893"/>
  </sheetPr>
  <dimension ref="A1:L33"/>
  <sheetViews>
    <sheetView zoomScale="120" zoomScaleNormal="120" workbookViewId="0">
      <pane ySplit="6" topLeftCell="A7" activePane="bottomLeft" state="frozen"/>
      <selection pane="bottomLeft" activeCell="A7" sqref="A7"/>
    </sheetView>
  </sheetViews>
  <sheetFormatPr defaultRowHeight="15"/>
  <cols>
    <col min="1" max="1" width="40.5703125" style="27" customWidth="1"/>
    <col min="2" max="6" width="12.7109375" style="27" customWidth="1"/>
  </cols>
  <sheetData>
    <row r="1" spans="1:12">
      <c r="A1" s="100" t="s">
        <v>506</v>
      </c>
      <c r="B1" s="62" t="s">
        <v>369</v>
      </c>
    </row>
    <row r="2" spans="1:12">
      <c r="A2" s="94"/>
      <c r="B2" s="49"/>
      <c r="C2" s="49"/>
      <c r="D2" s="49"/>
      <c r="E2" s="49"/>
      <c r="F2" s="49"/>
    </row>
    <row r="3" spans="1:12">
      <c r="A3" s="79" t="s">
        <v>263</v>
      </c>
      <c r="B3" s="79" t="s">
        <v>214</v>
      </c>
      <c r="C3" s="79" t="s">
        <v>215</v>
      </c>
      <c r="D3" s="79" t="s">
        <v>216</v>
      </c>
      <c r="E3" s="79" t="s">
        <v>114</v>
      </c>
      <c r="F3" s="79" t="s">
        <v>5</v>
      </c>
    </row>
    <row r="4" spans="1:12">
      <c r="A4" s="64" t="s">
        <v>264</v>
      </c>
      <c r="B4" s="64" t="s">
        <v>219</v>
      </c>
      <c r="C4" s="64" t="s">
        <v>265</v>
      </c>
      <c r="D4" s="64" t="s">
        <v>266</v>
      </c>
      <c r="E4" s="64" t="s">
        <v>267</v>
      </c>
      <c r="F4" s="64" t="s">
        <v>7</v>
      </c>
    </row>
    <row r="5" spans="1:12">
      <c r="A5" s="77" t="s">
        <v>268</v>
      </c>
      <c r="B5" s="77" t="s">
        <v>73</v>
      </c>
      <c r="C5" s="77" t="s">
        <v>227</v>
      </c>
      <c r="D5" s="77" t="s">
        <v>228</v>
      </c>
      <c r="E5" s="77" t="s">
        <v>269</v>
      </c>
      <c r="F5" s="77" t="s">
        <v>10</v>
      </c>
    </row>
    <row r="6" spans="1:12">
      <c r="A6" s="65" t="s">
        <v>270</v>
      </c>
      <c r="B6" s="49"/>
      <c r="C6" s="65" t="s">
        <v>230</v>
      </c>
      <c r="D6" s="65" t="s">
        <v>231</v>
      </c>
      <c r="E6" s="65" t="s">
        <v>271</v>
      </c>
      <c r="F6" s="65" t="s">
        <v>12</v>
      </c>
    </row>
    <row r="7" spans="1:12">
      <c r="A7" s="29"/>
      <c r="B7" s="197"/>
      <c r="C7" s="197"/>
      <c r="D7" s="197"/>
      <c r="L7" s="201"/>
    </row>
    <row r="8" spans="1:12" ht="22.5">
      <c r="A8" s="98" t="s">
        <v>293</v>
      </c>
      <c r="B8" s="200">
        <v>677</v>
      </c>
      <c r="C8" s="200">
        <v>3789</v>
      </c>
      <c r="D8" s="200">
        <v>81881</v>
      </c>
      <c r="E8" s="127">
        <v>0.16653330063344152</v>
      </c>
      <c r="F8" s="127">
        <v>21.610187384534179</v>
      </c>
      <c r="H8" s="199"/>
      <c r="L8" s="201"/>
    </row>
    <row r="9" spans="1:12" ht="22.5">
      <c r="A9" s="98" t="s">
        <v>294</v>
      </c>
      <c r="B9" s="200">
        <v>250</v>
      </c>
      <c r="C9" s="200">
        <v>1394</v>
      </c>
      <c r="D9" s="200">
        <v>28100</v>
      </c>
      <c r="E9" s="127">
        <v>6.1496787530812967E-2</v>
      </c>
      <c r="F9" s="127">
        <v>20.157819225251075</v>
      </c>
      <c r="L9" s="201"/>
    </row>
    <row r="10" spans="1:12">
      <c r="A10" s="98" t="s">
        <v>295</v>
      </c>
      <c r="B10" s="200">
        <v>116</v>
      </c>
      <c r="C10" s="200">
        <v>916</v>
      </c>
      <c r="D10" s="200">
        <v>16370</v>
      </c>
      <c r="E10" s="127">
        <v>2.8534509414297218E-2</v>
      </c>
      <c r="F10" s="127">
        <v>17.87117903930131</v>
      </c>
      <c r="J10" s="201"/>
      <c r="K10" s="201"/>
      <c r="L10" s="201"/>
    </row>
    <row r="11" spans="1:12">
      <c r="A11" s="98" t="s">
        <v>296</v>
      </c>
      <c r="B11" s="200">
        <v>154</v>
      </c>
      <c r="C11" s="200">
        <v>1643</v>
      </c>
      <c r="D11" s="200">
        <v>28677</v>
      </c>
      <c r="E11" s="127">
        <v>3.7882021118980785E-2</v>
      </c>
      <c r="F11" s="127">
        <v>17.454047474132683</v>
      </c>
      <c r="J11" s="201"/>
      <c r="K11" s="201"/>
      <c r="L11" s="201"/>
    </row>
    <row r="12" spans="1:12">
      <c r="A12" s="98" t="s">
        <v>297</v>
      </c>
      <c r="B12" s="200">
        <v>250</v>
      </c>
      <c r="C12" s="200">
        <v>235</v>
      </c>
      <c r="D12" s="200">
        <v>4253</v>
      </c>
      <c r="E12" s="127">
        <v>6.1496787530812967E-2</v>
      </c>
      <c r="F12" s="127">
        <v>18.097872340425532</v>
      </c>
      <c r="J12" s="201"/>
      <c r="K12" s="201"/>
      <c r="L12" s="201"/>
    </row>
    <row r="13" spans="1:12">
      <c r="A13" s="96" t="s">
        <v>363</v>
      </c>
      <c r="B13" s="71">
        <v>3962</v>
      </c>
      <c r="C13" s="71">
        <v>28981</v>
      </c>
      <c r="D13" s="71">
        <v>534699</v>
      </c>
      <c r="E13" s="99">
        <v>0.97460108878832385</v>
      </c>
      <c r="F13" s="99">
        <v>18.449984472585488</v>
      </c>
      <c r="G13" s="199"/>
      <c r="H13" s="202"/>
      <c r="J13" s="201"/>
      <c r="K13" s="201"/>
      <c r="L13" s="201"/>
    </row>
    <row r="14" spans="1:12">
      <c r="A14" s="96" t="s">
        <v>298</v>
      </c>
      <c r="B14" s="419"/>
      <c r="C14" s="419"/>
      <c r="D14" s="419"/>
      <c r="E14" s="99"/>
      <c r="F14" s="99"/>
      <c r="J14" s="201"/>
      <c r="K14" s="201"/>
      <c r="L14" s="201"/>
    </row>
    <row r="15" spans="1:12">
      <c r="A15" s="98" t="s">
        <v>403</v>
      </c>
      <c r="B15" s="73">
        <v>13</v>
      </c>
      <c r="C15" s="73">
        <v>570</v>
      </c>
      <c r="D15" s="73">
        <v>2280</v>
      </c>
      <c r="E15" s="127">
        <v>3.1978329516022743E-3</v>
      </c>
      <c r="F15" s="127">
        <v>4</v>
      </c>
      <c r="H15" s="199"/>
      <c r="J15" s="201"/>
      <c r="K15" s="201"/>
      <c r="L15" s="201"/>
    </row>
    <row r="16" spans="1:12">
      <c r="A16" s="96" t="s">
        <v>363</v>
      </c>
      <c r="B16" s="71">
        <v>13</v>
      </c>
      <c r="C16" s="71">
        <v>570</v>
      </c>
      <c r="D16" s="71">
        <v>2280</v>
      </c>
      <c r="E16" s="99">
        <v>3.1978329516022743E-3</v>
      </c>
      <c r="F16" s="99">
        <v>4</v>
      </c>
      <c r="J16" s="201"/>
      <c r="K16" s="201"/>
      <c r="L16" s="201"/>
    </row>
    <row r="17" spans="1:12">
      <c r="A17" s="96" t="s">
        <v>299</v>
      </c>
      <c r="B17" s="419"/>
      <c r="C17" s="419"/>
      <c r="D17" s="419"/>
      <c r="E17" s="99"/>
      <c r="F17" s="99"/>
      <c r="J17" s="201"/>
      <c r="K17" s="201"/>
      <c r="L17" s="201"/>
    </row>
    <row r="18" spans="1:12">
      <c r="A18" s="96" t="s">
        <v>300</v>
      </c>
      <c r="B18" s="200">
        <v>14</v>
      </c>
      <c r="C18" s="200">
        <v>25</v>
      </c>
      <c r="D18" s="200">
        <v>3610</v>
      </c>
      <c r="E18" s="127">
        <v>3.4438201017255262E-3</v>
      </c>
      <c r="F18" s="127">
        <v>144.4</v>
      </c>
      <c r="J18" s="201"/>
      <c r="K18" s="201"/>
      <c r="L18" s="201"/>
    </row>
    <row r="19" spans="1:12">
      <c r="A19" s="96" t="s">
        <v>363</v>
      </c>
      <c r="B19" s="183">
        <v>14</v>
      </c>
      <c r="C19" s="183">
        <v>25</v>
      </c>
      <c r="D19" s="183">
        <v>3610</v>
      </c>
      <c r="E19" s="99">
        <v>3.4438201017255262E-3</v>
      </c>
      <c r="F19" s="99">
        <v>144.4</v>
      </c>
      <c r="J19" s="201"/>
      <c r="K19" s="201"/>
      <c r="L19" s="201"/>
    </row>
    <row r="20" spans="1:12">
      <c r="A20" s="96" t="s">
        <v>629</v>
      </c>
      <c r="B20" s="420"/>
      <c r="C20" s="420"/>
      <c r="D20" s="420"/>
      <c r="E20" s="99"/>
      <c r="F20" s="99"/>
      <c r="J20" s="201"/>
      <c r="K20" s="201"/>
      <c r="L20" s="201"/>
    </row>
    <row r="21" spans="1:12">
      <c r="A21" s="98" t="s">
        <v>404</v>
      </c>
      <c r="B21" s="200">
        <v>14</v>
      </c>
      <c r="C21" s="200">
        <v>338</v>
      </c>
      <c r="D21" s="200">
        <v>616</v>
      </c>
      <c r="E21" s="127">
        <v>3.4438201017255262E-3</v>
      </c>
      <c r="F21" s="127">
        <v>1.8224852071005917</v>
      </c>
      <c r="J21" s="201"/>
      <c r="K21" s="201"/>
      <c r="L21" s="201"/>
    </row>
    <row r="22" spans="1:12">
      <c r="A22" s="98" t="s">
        <v>405</v>
      </c>
      <c r="B22" s="200">
        <v>20</v>
      </c>
      <c r="C22" s="200">
        <v>641</v>
      </c>
      <c r="D22" s="200">
        <v>1136</v>
      </c>
      <c r="E22" s="127">
        <v>4.9197430024650376E-3</v>
      </c>
      <c r="F22" s="127">
        <v>1.7722308892355694</v>
      </c>
    </row>
    <row r="23" spans="1:12">
      <c r="A23" s="98" t="s">
        <v>630</v>
      </c>
      <c r="B23" s="200">
        <v>12</v>
      </c>
      <c r="C23" s="200">
        <v>283</v>
      </c>
      <c r="D23" s="200">
        <v>288</v>
      </c>
      <c r="E23" s="127">
        <v>2.9518458014790223E-3</v>
      </c>
      <c r="F23" s="127">
        <v>1.0176678445229681</v>
      </c>
    </row>
    <row r="24" spans="1:12">
      <c r="A24" s="98" t="s">
        <v>679</v>
      </c>
      <c r="B24" s="200">
        <v>5</v>
      </c>
      <c r="C24" s="200">
        <v>59</v>
      </c>
      <c r="D24" s="200">
        <v>159</v>
      </c>
      <c r="E24" s="127">
        <v>1.2299357506162594E-3</v>
      </c>
      <c r="F24" s="127">
        <v>2.6949152542372881</v>
      </c>
    </row>
    <row r="25" spans="1:12">
      <c r="A25" s="95" t="s">
        <v>363</v>
      </c>
      <c r="B25" s="236">
        <f>SUM(B21:B24)</f>
        <v>51</v>
      </c>
      <c r="C25" s="236">
        <f t="shared" ref="C25:F25" si="0">SUM(C21:C24)</f>
        <v>1321</v>
      </c>
      <c r="D25" s="236">
        <f t="shared" si="0"/>
        <v>2199</v>
      </c>
      <c r="E25" s="444">
        <f t="shared" si="0"/>
        <v>1.2545344656285845E-2</v>
      </c>
      <c r="F25" s="444">
        <f t="shared" si="0"/>
        <v>7.3072991950964177</v>
      </c>
      <c r="G25" s="188"/>
      <c r="H25" s="188"/>
      <c r="I25" s="188"/>
    </row>
    <row r="26" spans="1:12">
      <c r="A26" s="29" t="s">
        <v>702</v>
      </c>
    </row>
    <row r="27" spans="1:12">
      <c r="A27" s="29"/>
    </row>
    <row r="28" spans="1:12">
      <c r="A28" s="79"/>
      <c r="B28" s="293"/>
      <c r="C28" s="293"/>
      <c r="D28" s="293"/>
    </row>
    <row r="29" spans="1:12">
      <c r="A29" s="102"/>
      <c r="B29" s="293"/>
      <c r="C29" s="293"/>
      <c r="D29" s="293"/>
    </row>
    <row r="30" spans="1:12">
      <c r="B30" s="200"/>
      <c r="C30" s="200"/>
      <c r="D30" s="200"/>
      <c r="E30" s="201"/>
    </row>
    <row r="31" spans="1:12">
      <c r="B31" s="201"/>
      <c r="C31" s="201"/>
      <c r="D31" s="201"/>
      <c r="E31" s="201"/>
    </row>
    <row r="32" spans="1:12">
      <c r="B32" s="201"/>
      <c r="C32" s="201"/>
      <c r="D32" s="201"/>
      <c r="E32" s="201"/>
    </row>
    <row r="33" spans="2:5">
      <c r="B33" s="201"/>
      <c r="C33" s="201"/>
      <c r="D33" s="201"/>
      <c r="E33" s="201"/>
    </row>
  </sheetData>
  <pageMargins left="0" right="0" top="0.74803149606299213" bottom="0.74803149606299213" header="0.31496062992125984" footer="0.31496062992125984"/>
  <pageSetup paperSize="9" scale="9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theme="7" tint="-0.249977111117893"/>
  </sheetPr>
  <dimension ref="A2:M54"/>
  <sheetViews>
    <sheetView zoomScale="120" zoomScaleNormal="120" workbookViewId="0">
      <pane ySplit="5" topLeftCell="A6" activePane="bottomLeft" state="frozen"/>
      <selection pane="bottomLeft" activeCell="A6" sqref="A6"/>
    </sheetView>
  </sheetViews>
  <sheetFormatPr defaultRowHeight="13.5"/>
  <cols>
    <col min="1" max="1" width="7.5703125" style="305" customWidth="1"/>
    <col min="2" max="2" width="32" style="305" customWidth="1"/>
    <col min="3" max="3" width="5.7109375" style="305" customWidth="1"/>
    <col min="4" max="4" width="8.140625" style="305" customWidth="1"/>
    <col min="5" max="5" width="11.85546875" style="305" bestFit="1" customWidth="1"/>
    <col min="6" max="8" width="7.7109375" style="305" customWidth="1"/>
    <col min="9" max="10" width="8.140625" style="305" bestFit="1" customWidth="1"/>
    <col min="11" max="11" width="9" style="305" customWidth="1"/>
    <col min="12" max="12" width="9.140625" style="305"/>
    <col min="13" max="13" width="9.28515625" style="305" bestFit="1" customWidth="1"/>
    <col min="14" max="16384" width="9.140625" style="305"/>
  </cols>
  <sheetData>
    <row r="2" spans="1:13" ht="40.5">
      <c r="A2" s="240" t="s">
        <v>631</v>
      </c>
      <c r="B2" s="484" t="s">
        <v>672</v>
      </c>
      <c r="C2" s="484"/>
      <c r="D2" s="484"/>
      <c r="E2" s="484"/>
      <c r="F2" s="484"/>
      <c r="G2" s="484"/>
      <c r="H2" s="484"/>
      <c r="I2" s="484"/>
      <c r="J2" s="484"/>
      <c r="K2" s="484"/>
      <c r="M2" s="307"/>
    </row>
    <row r="3" spans="1:13">
      <c r="A3" s="141"/>
      <c r="B3" s="302"/>
      <c r="C3" s="302"/>
      <c r="D3" s="302"/>
      <c r="E3" s="302"/>
      <c r="F3" s="302"/>
      <c r="G3" s="302"/>
      <c r="H3" s="302"/>
      <c r="I3" s="302"/>
      <c r="J3" s="302"/>
      <c r="K3" s="302"/>
    </row>
    <row r="4" spans="1:13">
      <c r="A4" s="142"/>
      <c r="B4" s="143"/>
      <c r="C4" s="143"/>
      <c r="D4" s="143"/>
      <c r="E4" s="485" t="s">
        <v>478</v>
      </c>
      <c r="F4" s="485"/>
      <c r="G4" s="485"/>
      <c r="H4" s="485"/>
      <c r="I4" s="485"/>
      <c r="J4" s="485"/>
      <c r="K4" s="485"/>
    </row>
    <row r="5" spans="1:13">
      <c r="A5" s="144" t="s">
        <v>410</v>
      </c>
      <c r="B5" s="145"/>
      <c r="C5" s="144"/>
      <c r="D5" s="144" t="s">
        <v>56</v>
      </c>
      <c r="E5" s="301">
        <v>0</v>
      </c>
      <c r="F5" s="147" t="s">
        <v>411</v>
      </c>
      <c r="G5" s="147" t="s">
        <v>412</v>
      </c>
      <c r="H5" s="147" t="s">
        <v>413</v>
      </c>
      <c r="I5" s="301" t="s">
        <v>414</v>
      </c>
      <c r="J5" s="301" t="s">
        <v>415</v>
      </c>
      <c r="K5" s="301" t="s">
        <v>416</v>
      </c>
    </row>
    <row r="6" spans="1:13">
      <c r="A6" s="148" t="s">
        <v>417</v>
      </c>
      <c r="B6" s="145"/>
      <c r="C6" s="148"/>
      <c r="D6" s="148" t="s">
        <v>418</v>
      </c>
      <c r="E6" s="149">
        <v>0</v>
      </c>
      <c r="F6" s="150" t="s">
        <v>411</v>
      </c>
      <c r="G6" s="150" t="s">
        <v>412</v>
      </c>
      <c r="H6" s="150" t="s">
        <v>413</v>
      </c>
      <c r="I6" s="149" t="s">
        <v>414</v>
      </c>
      <c r="J6" s="149" t="s">
        <v>415</v>
      </c>
      <c r="K6" s="149" t="s">
        <v>419</v>
      </c>
    </row>
    <row r="7" spans="1:13">
      <c r="A7" s="486" t="s">
        <v>420</v>
      </c>
      <c r="B7" s="302" t="s">
        <v>421</v>
      </c>
      <c r="C7" s="151"/>
      <c r="D7" s="210">
        <v>11121</v>
      </c>
      <c r="E7" s="210">
        <v>656</v>
      </c>
      <c r="F7" s="210">
        <v>665</v>
      </c>
      <c r="G7" s="210">
        <v>256</v>
      </c>
      <c r="H7" s="210">
        <v>328</v>
      </c>
      <c r="I7" s="210">
        <v>617</v>
      </c>
      <c r="J7" s="210">
        <v>1400</v>
      </c>
      <c r="K7" s="210">
        <v>7199</v>
      </c>
    </row>
    <row r="8" spans="1:13">
      <c r="A8" s="483"/>
      <c r="B8" s="152" t="s">
        <v>422</v>
      </c>
      <c r="C8" s="153" t="s">
        <v>218</v>
      </c>
      <c r="D8" s="212">
        <f>D7*100/D49</f>
        <v>2.1021293487198389</v>
      </c>
      <c r="E8" s="212">
        <f t="shared" ref="E8:K8" si="0">E7*100/E49</f>
        <v>1.9512775513846337</v>
      </c>
      <c r="F8" s="212">
        <f t="shared" si="0"/>
        <v>7.1397895640970583</v>
      </c>
      <c r="G8" s="212">
        <f t="shared" si="0"/>
        <v>3.2076180929708058</v>
      </c>
      <c r="H8" s="212">
        <f t="shared" si="0"/>
        <v>1.680586155659169</v>
      </c>
      <c r="I8" s="212">
        <f t="shared" si="0"/>
        <v>0.6226913993904285</v>
      </c>
      <c r="J8" s="212">
        <f t="shared" si="0"/>
        <v>1.2818282533258865</v>
      </c>
      <c r="K8" s="212">
        <f t="shared" si="0"/>
        <v>2.8761601125054437</v>
      </c>
    </row>
    <row r="9" spans="1:13">
      <c r="A9" s="483" t="s">
        <v>423</v>
      </c>
      <c r="B9" s="302" t="s">
        <v>424</v>
      </c>
      <c r="C9" s="154"/>
      <c r="D9" s="210">
        <v>70053</v>
      </c>
      <c r="E9" s="210">
        <v>322</v>
      </c>
      <c r="F9" s="210">
        <v>585</v>
      </c>
      <c r="G9" s="210">
        <v>444</v>
      </c>
      <c r="H9" s="210">
        <v>1150</v>
      </c>
      <c r="I9" s="210">
        <v>4811</v>
      </c>
      <c r="J9" s="210">
        <v>18939</v>
      </c>
      <c r="K9" s="210">
        <v>43802</v>
      </c>
    </row>
    <row r="10" spans="1:13">
      <c r="A10" s="483"/>
      <c r="B10" s="152" t="s">
        <v>425</v>
      </c>
      <c r="C10" s="153" t="s">
        <v>218</v>
      </c>
      <c r="D10" s="212">
        <f>D9*100/D49</f>
        <v>13.241656979216875</v>
      </c>
      <c r="E10" s="212">
        <f t="shared" ref="E10:K10" si="1">E9*100/E49</f>
        <v>0.95779172491745734</v>
      </c>
      <c r="F10" s="212">
        <f t="shared" si="1"/>
        <v>6.2808675112733523</v>
      </c>
      <c r="G10" s="212">
        <f t="shared" si="1"/>
        <v>5.563212629996241</v>
      </c>
      <c r="H10" s="212">
        <f t="shared" si="1"/>
        <v>5.8922990213659885</v>
      </c>
      <c r="I10" s="212">
        <f t="shared" si="1"/>
        <v>4.8553781563490297</v>
      </c>
      <c r="J10" s="212">
        <f t="shared" si="1"/>
        <v>17.340389492670688</v>
      </c>
      <c r="K10" s="212">
        <f t="shared" si="1"/>
        <v>17.499870155294268</v>
      </c>
    </row>
    <row r="11" spans="1:13" ht="27">
      <c r="A11" s="483" t="s">
        <v>426</v>
      </c>
      <c r="B11" s="302" t="s">
        <v>427</v>
      </c>
      <c r="C11" s="154"/>
      <c r="D11" s="206">
        <v>3964</v>
      </c>
      <c r="E11" s="210">
        <v>157</v>
      </c>
      <c r="F11" s="210">
        <v>261</v>
      </c>
      <c r="G11" s="210">
        <v>219</v>
      </c>
      <c r="H11" s="210">
        <v>198</v>
      </c>
      <c r="I11" s="210">
        <v>172</v>
      </c>
      <c r="J11" s="210">
        <v>513</v>
      </c>
      <c r="K11" s="210">
        <v>2444</v>
      </c>
      <c r="M11" s="311"/>
    </row>
    <row r="12" spans="1:13" ht="40.5">
      <c r="A12" s="483"/>
      <c r="B12" s="155" t="s">
        <v>428</v>
      </c>
      <c r="C12" s="153" t="s">
        <v>218</v>
      </c>
      <c r="D12" s="212">
        <f>D11*100/D49</f>
        <v>0.7492887994178079</v>
      </c>
      <c r="E12" s="212">
        <f t="shared" ref="E12:K12" si="2">E11*100/E49</f>
        <v>0.46699782860882239</v>
      </c>
      <c r="F12" s="212">
        <f t="shared" si="2"/>
        <v>2.8022331973373418</v>
      </c>
      <c r="G12" s="212">
        <f t="shared" si="2"/>
        <v>2.7440170404711188</v>
      </c>
      <c r="H12" s="212">
        <f t="shared" si="2"/>
        <v>1.0145001793308397</v>
      </c>
      <c r="I12" s="212">
        <f t="shared" si="2"/>
        <v>0.17358658135357163</v>
      </c>
      <c r="J12" s="212">
        <f t="shared" si="2"/>
        <v>0.46969849568298555</v>
      </c>
      <c r="K12" s="212">
        <f t="shared" si="2"/>
        <v>0.9764321871042233</v>
      </c>
    </row>
    <row r="13" spans="1:13" ht="27">
      <c r="A13" s="483" t="s">
        <v>429</v>
      </c>
      <c r="B13" s="302" t="s">
        <v>430</v>
      </c>
      <c r="C13" s="154"/>
      <c r="D13" s="206">
        <v>9008</v>
      </c>
      <c r="E13" s="210">
        <v>224</v>
      </c>
      <c r="F13" s="210">
        <v>376</v>
      </c>
      <c r="G13" s="210">
        <v>385</v>
      </c>
      <c r="H13" s="210">
        <v>887</v>
      </c>
      <c r="I13" s="210">
        <v>787</v>
      </c>
      <c r="J13" s="210">
        <v>1958</v>
      </c>
      <c r="K13" s="210">
        <v>4391</v>
      </c>
    </row>
    <row r="14" spans="1:13">
      <c r="A14" s="483"/>
      <c r="B14" s="155" t="s">
        <v>431</v>
      </c>
      <c r="C14" s="153" t="s">
        <v>218</v>
      </c>
      <c r="D14" s="212">
        <f>D13*100/D49</f>
        <v>1.702722882228964</v>
      </c>
      <c r="E14" s="212">
        <f t="shared" ref="E14:K14" si="3">E13*100/E49</f>
        <v>0.66628989559475293</v>
      </c>
      <c r="F14" s="212">
        <f t="shared" si="3"/>
        <v>4.0369336482714191</v>
      </c>
      <c r="G14" s="212">
        <f t="shared" si="3"/>
        <v>4.8239568976318754</v>
      </c>
      <c r="H14" s="212">
        <f t="shared" si="3"/>
        <v>4.544755853870984</v>
      </c>
      <c r="I14" s="212">
        <f t="shared" si="3"/>
        <v>0.79425953212360978</v>
      </c>
      <c r="J14" s="212">
        <f t="shared" si="3"/>
        <v>1.7927283714372042</v>
      </c>
      <c r="K14" s="212">
        <f t="shared" si="3"/>
        <v>1.7543018549814422</v>
      </c>
    </row>
    <row r="15" spans="1:13">
      <c r="A15" s="483" t="s">
        <v>432</v>
      </c>
      <c r="B15" s="302" t="s">
        <v>538</v>
      </c>
      <c r="C15" s="154"/>
      <c r="D15" s="210">
        <v>30228</v>
      </c>
      <c r="E15" s="210">
        <v>2</v>
      </c>
      <c r="F15" s="210">
        <v>64</v>
      </c>
      <c r="G15" s="210">
        <v>165</v>
      </c>
      <c r="H15" s="210">
        <v>1489</v>
      </c>
      <c r="I15" s="210">
        <v>7646</v>
      </c>
      <c r="J15" s="210">
        <v>12939</v>
      </c>
      <c r="K15" s="210">
        <v>7923</v>
      </c>
    </row>
    <row r="16" spans="1:13">
      <c r="A16" s="483"/>
      <c r="B16" s="155" t="s">
        <v>433</v>
      </c>
      <c r="C16" s="153" t="s">
        <v>218</v>
      </c>
      <c r="D16" s="212">
        <f>D15*100/D49</f>
        <v>5.7137996540871585</v>
      </c>
      <c r="E16" s="211">
        <f t="shared" ref="E16:K16" si="4">E15*100/E49</f>
        <v>5.9490169249531511E-3</v>
      </c>
      <c r="F16" s="212">
        <f t="shared" si="4"/>
        <v>0.68713764225896501</v>
      </c>
      <c r="G16" s="212">
        <f t="shared" si="4"/>
        <v>2.0674100989850897</v>
      </c>
      <c r="H16" s="212">
        <f t="shared" si="4"/>
        <v>7.6292462980990932</v>
      </c>
      <c r="I16" s="212">
        <f t="shared" si="4"/>
        <v>7.7165290757523763</v>
      </c>
      <c r="J16" s="212">
        <f t="shared" si="4"/>
        <v>11.846839835559747</v>
      </c>
      <c r="K16" s="212">
        <f t="shared" si="4"/>
        <v>3.1654141646590679</v>
      </c>
    </row>
    <row r="17" spans="1:13">
      <c r="A17" s="483" t="s">
        <v>434</v>
      </c>
      <c r="B17" s="302" t="s">
        <v>479</v>
      </c>
      <c r="C17" s="154"/>
      <c r="D17" s="210">
        <v>16349</v>
      </c>
      <c r="E17" s="210">
        <v>254</v>
      </c>
      <c r="F17" s="210">
        <v>474</v>
      </c>
      <c r="G17" s="210">
        <v>621</v>
      </c>
      <c r="H17" s="210">
        <v>1211</v>
      </c>
      <c r="I17" s="210">
        <v>1816</v>
      </c>
      <c r="J17" s="210">
        <v>4470</v>
      </c>
      <c r="K17" s="210">
        <v>7503</v>
      </c>
      <c r="L17" s="304"/>
      <c r="M17" s="306"/>
    </row>
    <row r="18" spans="1:13">
      <c r="A18" s="483"/>
      <c r="B18" s="155" t="s">
        <v>435</v>
      </c>
      <c r="C18" s="153" t="s">
        <v>218</v>
      </c>
      <c r="D18" s="212">
        <f t="shared" ref="D18:K18" si="5">D17*100/D49</f>
        <v>3.0903437390720843</v>
      </c>
      <c r="E18" s="212">
        <f t="shared" si="5"/>
        <v>0.75552514946905025</v>
      </c>
      <c r="F18" s="212">
        <f t="shared" si="5"/>
        <v>5.0891131629804596</v>
      </c>
      <c r="G18" s="212">
        <f t="shared" si="5"/>
        <v>7.7809798270893369</v>
      </c>
      <c r="H18" s="212">
        <f t="shared" si="5"/>
        <v>6.2048470564123583</v>
      </c>
      <c r="I18" s="212">
        <f t="shared" si="5"/>
        <v>1.8327513473144541</v>
      </c>
      <c r="J18" s="212">
        <f t="shared" si="5"/>
        <v>4.0926944945476516</v>
      </c>
      <c r="K18" s="212">
        <f t="shared" si="5"/>
        <v>2.9976148526362469</v>
      </c>
      <c r="M18" s="306"/>
    </row>
    <row r="19" spans="1:13">
      <c r="A19" s="483" t="s">
        <v>436</v>
      </c>
      <c r="B19" s="302" t="s">
        <v>437</v>
      </c>
      <c r="C19" s="154"/>
      <c r="D19" s="210">
        <v>9399</v>
      </c>
      <c r="E19" s="210">
        <v>30</v>
      </c>
      <c r="F19" s="210">
        <v>58</v>
      </c>
      <c r="G19" s="210">
        <v>132</v>
      </c>
      <c r="H19" s="210">
        <v>191</v>
      </c>
      <c r="I19" s="210">
        <v>407</v>
      </c>
      <c r="J19" s="210">
        <v>1677</v>
      </c>
      <c r="K19" s="210">
        <v>6904</v>
      </c>
    </row>
    <row r="20" spans="1:13">
      <c r="A20" s="483"/>
      <c r="B20" s="156" t="s">
        <v>480</v>
      </c>
      <c r="C20" s="153" t="s">
        <v>218</v>
      </c>
      <c r="D20" s="212">
        <f>D19*100/D49</f>
        <v>1.776631035753778</v>
      </c>
      <c r="E20" s="212">
        <f t="shared" ref="E20:K20" si="6">E19*100/E49</f>
        <v>8.9235253874297274E-2</v>
      </c>
      <c r="F20" s="212">
        <f t="shared" si="6"/>
        <v>0.62271848829718701</v>
      </c>
      <c r="G20" s="212">
        <f t="shared" si="6"/>
        <v>1.6539280791880717</v>
      </c>
      <c r="H20" s="212">
        <f t="shared" si="6"/>
        <v>0.97863401137469896</v>
      </c>
      <c r="I20" s="212">
        <f t="shared" si="6"/>
        <v>0.41075429424943988</v>
      </c>
      <c r="J20" s="212">
        <f t="shared" si="6"/>
        <v>1.5354471291625083</v>
      </c>
      <c r="K20" s="212">
        <f t="shared" si="6"/>
        <v>2.7583010719179861</v>
      </c>
    </row>
    <row r="21" spans="1:13">
      <c r="A21" s="483" t="s">
        <v>438</v>
      </c>
      <c r="B21" s="302" t="s">
        <v>439</v>
      </c>
      <c r="C21" s="154"/>
      <c r="D21" s="210">
        <v>1589</v>
      </c>
      <c r="E21" s="210">
        <v>45</v>
      </c>
      <c r="F21" s="210">
        <v>119</v>
      </c>
      <c r="G21" s="210">
        <v>97</v>
      </c>
      <c r="H21" s="210">
        <v>112</v>
      </c>
      <c r="I21" s="210">
        <v>227</v>
      </c>
      <c r="J21" s="210">
        <v>459</v>
      </c>
      <c r="K21" s="210">
        <v>530</v>
      </c>
    </row>
    <row r="22" spans="1:13">
      <c r="A22" s="483"/>
      <c r="B22" s="156" t="s">
        <v>481</v>
      </c>
      <c r="C22" s="153" t="s">
        <v>218</v>
      </c>
      <c r="D22" s="212">
        <f>D21*100/D49</f>
        <v>0.30035819936299113</v>
      </c>
      <c r="E22" s="212">
        <f t="shared" ref="E22:K22" si="7">E21*100/E49</f>
        <v>0.13385288081144592</v>
      </c>
      <c r="F22" s="212">
        <f t="shared" si="7"/>
        <v>1.277646553575263</v>
      </c>
      <c r="G22" s="212">
        <f t="shared" si="7"/>
        <v>1.2153865430397193</v>
      </c>
      <c r="H22" s="212">
        <f t="shared" si="7"/>
        <v>0.57385868729825285</v>
      </c>
      <c r="I22" s="212">
        <f t="shared" si="7"/>
        <v>0.22909391841430676</v>
      </c>
      <c r="J22" s="212">
        <f t="shared" si="7"/>
        <v>0.4202565487689871</v>
      </c>
      <c r="K22" s="212">
        <f t="shared" si="7"/>
        <v>0.21174675088594042</v>
      </c>
    </row>
    <row r="23" spans="1:13">
      <c r="A23" s="483" t="s">
        <v>440</v>
      </c>
      <c r="B23" s="302" t="s">
        <v>441</v>
      </c>
      <c r="C23" s="154"/>
      <c r="D23" s="210">
        <v>67898</v>
      </c>
      <c r="E23" s="210">
        <v>52</v>
      </c>
      <c r="F23" s="210">
        <v>37</v>
      </c>
      <c r="G23" s="210">
        <v>78</v>
      </c>
      <c r="H23" s="210">
        <v>494</v>
      </c>
      <c r="I23" s="210">
        <v>1855</v>
      </c>
      <c r="J23" s="210">
        <v>12125</v>
      </c>
      <c r="K23" s="210">
        <v>53257</v>
      </c>
    </row>
    <row r="24" spans="1:13">
      <c r="A24" s="483"/>
      <c r="B24" s="152" t="s">
        <v>442</v>
      </c>
      <c r="C24" s="153" t="s">
        <v>218</v>
      </c>
      <c r="D24" s="212">
        <f>D23*100/D49</f>
        <v>12.834311529482926</v>
      </c>
      <c r="E24" s="212">
        <f t="shared" ref="E24:K24" si="8">E23*100/E49</f>
        <v>0.15467444004878195</v>
      </c>
      <c r="F24" s="212">
        <f t="shared" si="8"/>
        <v>0.39725144943096413</v>
      </c>
      <c r="G24" s="212">
        <f t="shared" si="8"/>
        <v>0.97732113770204232</v>
      </c>
      <c r="H24" s="212">
        <f t="shared" si="8"/>
        <v>2.5311267100476509</v>
      </c>
      <c r="I24" s="212">
        <f t="shared" si="8"/>
        <v>1.8721110954120663</v>
      </c>
      <c r="J24" s="212">
        <f t="shared" si="8"/>
        <v>11.101548265411695</v>
      </c>
      <c r="K24" s="212">
        <f t="shared" si="8"/>
        <v>21.277352286665149</v>
      </c>
    </row>
    <row r="25" spans="1:13">
      <c r="A25" s="483" t="s">
        <v>443</v>
      </c>
      <c r="B25" s="302" t="s">
        <v>444</v>
      </c>
      <c r="C25" s="154"/>
      <c r="D25" s="210">
        <v>36034</v>
      </c>
      <c r="E25" s="210">
        <v>1738</v>
      </c>
      <c r="F25" s="210">
        <v>2206</v>
      </c>
      <c r="G25" s="210">
        <v>1426</v>
      </c>
      <c r="H25" s="210">
        <v>1523</v>
      </c>
      <c r="I25" s="210">
        <v>2679</v>
      </c>
      <c r="J25" s="210">
        <v>5389</v>
      </c>
      <c r="K25" s="210">
        <v>21073</v>
      </c>
    </row>
    <row r="26" spans="1:13">
      <c r="A26" s="483"/>
      <c r="B26" s="152" t="s">
        <v>445</v>
      </c>
      <c r="C26" s="153" t="s">
        <v>218</v>
      </c>
      <c r="D26" s="212">
        <f>D25*100/D49</f>
        <v>6.8112695757369552</v>
      </c>
      <c r="E26" s="212">
        <f t="shared" ref="E26:K26" si="9">E25*100/E49</f>
        <v>5.1696957077842889</v>
      </c>
      <c r="F26" s="212">
        <f t="shared" si="9"/>
        <v>23.684775606613698</v>
      </c>
      <c r="G26" s="212">
        <f t="shared" si="9"/>
        <v>17.86743515850144</v>
      </c>
      <c r="H26" s="212">
        <f t="shared" si="9"/>
        <v>7.8034533996003486</v>
      </c>
      <c r="I26" s="212">
        <f t="shared" si="9"/>
        <v>2.7037119270128978</v>
      </c>
      <c r="J26" s="212">
        <f t="shared" si="9"/>
        <v>4.9341231836951449</v>
      </c>
      <c r="K26" s="212">
        <f t="shared" si="9"/>
        <v>8.4191307196592877</v>
      </c>
    </row>
    <row r="27" spans="1:13">
      <c r="A27" s="483" t="s">
        <v>446</v>
      </c>
      <c r="B27" s="302" t="s">
        <v>447</v>
      </c>
      <c r="C27" s="154"/>
      <c r="D27" s="210">
        <v>36222</v>
      </c>
      <c r="E27" s="210">
        <v>246</v>
      </c>
      <c r="F27" s="210">
        <v>469</v>
      </c>
      <c r="G27" s="210">
        <v>719</v>
      </c>
      <c r="H27" s="210">
        <v>1944</v>
      </c>
      <c r="I27" s="210">
        <v>4542</v>
      </c>
      <c r="J27" s="210">
        <v>9372</v>
      </c>
      <c r="K27" s="210">
        <v>18930</v>
      </c>
    </row>
    <row r="28" spans="1:13">
      <c r="A28" s="483"/>
      <c r="B28" s="152" t="s">
        <v>448</v>
      </c>
      <c r="C28" s="153" t="s">
        <v>218</v>
      </c>
      <c r="D28" s="212">
        <f>D27*100/D49</f>
        <v>6.8468059769202414</v>
      </c>
      <c r="E28" s="212">
        <f t="shared" ref="E28:K28" si="10">E27*100/E49</f>
        <v>0.73172908176923768</v>
      </c>
      <c r="F28" s="212">
        <f t="shared" si="10"/>
        <v>5.0354305346789783</v>
      </c>
      <c r="G28" s="212">
        <f t="shared" si="10"/>
        <v>9.0088961283047233</v>
      </c>
      <c r="H28" s="212">
        <f t="shared" si="10"/>
        <v>9.9605472152482459</v>
      </c>
      <c r="I28" s="212">
        <f t="shared" si="10"/>
        <v>4.5838968169065257</v>
      </c>
      <c r="J28" s="212">
        <f t="shared" si="10"/>
        <v>8.580924564407292</v>
      </c>
      <c r="K28" s="212">
        <f t="shared" si="10"/>
        <v>7.5629547061714186</v>
      </c>
    </row>
    <row r="29" spans="1:13">
      <c r="A29" s="483" t="s">
        <v>449</v>
      </c>
      <c r="B29" s="302" t="s">
        <v>482</v>
      </c>
      <c r="C29" s="154"/>
      <c r="D29" s="210">
        <v>5170</v>
      </c>
      <c r="E29" s="210">
        <v>115</v>
      </c>
      <c r="F29" s="210">
        <v>208</v>
      </c>
      <c r="G29" s="210">
        <v>129</v>
      </c>
      <c r="H29" s="210">
        <v>407</v>
      </c>
      <c r="I29" s="210">
        <v>811</v>
      </c>
      <c r="J29" s="210">
        <v>1258</v>
      </c>
      <c r="K29" s="210">
        <v>2242</v>
      </c>
    </row>
    <row r="30" spans="1:13">
      <c r="A30" s="483"/>
      <c r="B30" s="155" t="s">
        <v>450</v>
      </c>
      <c r="C30" s="153" t="s">
        <v>218</v>
      </c>
      <c r="D30" s="212">
        <f>D29*100/D49</f>
        <v>0.97725103254038015</v>
      </c>
      <c r="E30" s="212">
        <f t="shared" ref="E30:K30" si="11">E29*100/E49</f>
        <v>0.34206847318480621</v>
      </c>
      <c r="F30" s="212">
        <f t="shared" si="11"/>
        <v>2.2331973373416361</v>
      </c>
      <c r="G30" s="212">
        <f t="shared" si="11"/>
        <v>1.61633880466107</v>
      </c>
      <c r="H30" s="212">
        <f t="shared" si="11"/>
        <v>2.085361479735615</v>
      </c>
      <c r="I30" s="212">
        <f t="shared" si="11"/>
        <v>0.81848091556829417</v>
      </c>
      <c r="J30" s="212">
        <f t="shared" si="11"/>
        <v>1.151814244774261</v>
      </c>
      <c r="K30" s="212">
        <f t="shared" si="11"/>
        <v>0.89572870846467623</v>
      </c>
    </row>
    <row r="31" spans="1:13" ht="27">
      <c r="A31" s="483" t="s">
        <v>451</v>
      </c>
      <c r="B31" s="302" t="s">
        <v>452</v>
      </c>
      <c r="C31" s="154"/>
      <c r="D31" s="210">
        <v>33666</v>
      </c>
      <c r="E31" s="210">
        <v>23</v>
      </c>
      <c r="F31" s="210">
        <v>118</v>
      </c>
      <c r="G31" s="210">
        <v>209</v>
      </c>
      <c r="H31" s="210">
        <v>1169</v>
      </c>
      <c r="I31" s="210">
        <v>3585</v>
      </c>
      <c r="J31" s="210">
        <v>10908</v>
      </c>
      <c r="K31" s="210">
        <v>17654</v>
      </c>
    </row>
    <row r="32" spans="1:13" ht="27">
      <c r="A32" s="483"/>
      <c r="B32" s="155" t="s">
        <v>453</v>
      </c>
      <c r="C32" s="153" t="s">
        <v>218</v>
      </c>
      <c r="D32" s="212">
        <f>D31*100/D49</f>
        <v>6.3636621395559843</v>
      </c>
      <c r="E32" s="212">
        <f t="shared" ref="E32:K32" si="12">E31*100/E49</f>
        <v>6.8413694636961245E-2</v>
      </c>
      <c r="F32" s="212">
        <f t="shared" si="12"/>
        <v>1.2669100279149668</v>
      </c>
      <c r="G32" s="212">
        <f t="shared" si="12"/>
        <v>2.6187194587144469</v>
      </c>
      <c r="H32" s="212">
        <f t="shared" si="12"/>
        <v>5.9896500486755135</v>
      </c>
      <c r="I32" s="212">
        <f t="shared" si="12"/>
        <v>3.6180691520497348</v>
      </c>
      <c r="J32" s="212">
        <f t="shared" si="12"/>
        <v>9.9872732766276933</v>
      </c>
      <c r="K32" s="212">
        <f t="shared" si="12"/>
        <v>7.0531644153592303</v>
      </c>
    </row>
    <row r="33" spans="1:12">
      <c r="A33" s="483" t="s">
        <v>454</v>
      </c>
      <c r="B33" s="302" t="s">
        <v>455</v>
      </c>
      <c r="C33" s="154"/>
      <c r="D33" s="210">
        <v>26621</v>
      </c>
      <c r="E33" s="210">
        <v>657</v>
      </c>
      <c r="F33" s="210">
        <v>410</v>
      </c>
      <c r="G33" s="210">
        <v>345</v>
      </c>
      <c r="H33" s="210">
        <v>979</v>
      </c>
      <c r="I33" s="210">
        <v>3610</v>
      </c>
      <c r="J33" s="210">
        <v>6868</v>
      </c>
      <c r="K33" s="210">
        <v>13752</v>
      </c>
    </row>
    <row r="34" spans="1:12">
      <c r="A34" s="483"/>
      <c r="B34" s="155" t="s">
        <v>456</v>
      </c>
      <c r="C34" s="153" t="s">
        <v>218</v>
      </c>
      <c r="D34" s="212">
        <f>D33*100/D49</f>
        <v>5.031992212235485</v>
      </c>
      <c r="E34" s="212">
        <f t="shared" ref="E34:K34" si="13">E33*100/E49</f>
        <v>1.9542520598471103</v>
      </c>
      <c r="F34" s="212">
        <f t="shared" si="13"/>
        <v>4.4019755207214946</v>
      </c>
      <c r="G34" s="212">
        <f t="shared" si="13"/>
        <v>4.3227665706051877</v>
      </c>
      <c r="H34" s="212">
        <f t="shared" si="13"/>
        <v>5.016139775580263</v>
      </c>
      <c r="I34" s="212">
        <f t="shared" si="13"/>
        <v>3.6432997598046142</v>
      </c>
      <c r="J34" s="212">
        <f t="shared" si="13"/>
        <v>6.2882831741729923</v>
      </c>
      <c r="K34" s="212">
        <f t="shared" si="13"/>
        <v>5.4942289022329298</v>
      </c>
      <c r="L34" s="307"/>
    </row>
    <row r="35" spans="1:12">
      <c r="A35" s="483" t="s">
        <v>457</v>
      </c>
      <c r="B35" s="302" t="s">
        <v>458</v>
      </c>
      <c r="C35" s="154"/>
      <c r="D35" s="210">
        <v>45665</v>
      </c>
      <c r="E35" s="206">
        <v>0</v>
      </c>
      <c r="F35" s="206">
        <v>0</v>
      </c>
      <c r="G35" s="206">
        <v>0</v>
      </c>
      <c r="H35" s="210">
        <v>1049</v>
      </c>
      <c r="I35" s="210">
        <v>42307</v>
      </c>
      <c r="J35" s="210">
        <v>2309</v>
      </c>
      <c r="K35" s="206">
        <v>0</v>
      </c>
      <c r="L35" s="307"/>
    </row>
    <row r="36" spans="1:12">
      <c r="A36" s="483"/>
      <c r="B36" s="152" t="s">
        <v>459</v>
      </c>
      <c r="C36" s="153" t="s">
        <v>218</v>
      </c>
      <c r="D36" s="212">
        <f>D35*100/D49</f>
        <v>8.6317540427381925</v>
      </c>
      <c r="E36" s="211">
        <f t="shared" ref="E36:K36" si="14">E35*100/E49</f>
        <v>0</v>
      </c>
      <c r="F36" s="211">
        <f t="shared" si="14"/>
        <v>0</v>
      </c>
      <c r="G36" s="211">
        <f t="shared" si="14"/>
        <v>0</v>
      </c>
      <c r="H36" s="212">
        <f t="shared" si="14"/>
        <v>5.3748014551416716</v>
      </c>
      <c r="I36" s="212">
        <f t="shared" si="14"/>
        <v>42.697252891427645</v>
      </c>
      <c r="J36" s="212">
        <f t="shared" si="14"/>
        <v>2.1141010263781941</v>
      </c>
      <c r="K36" s="211">
        <f t="shared" si="14"/>
        <v>0</v>
      </c>
      <c r="L36" s="307"/>
    </row>
    <row r="37" spans="1:12" ht="27">
      <c r="A37" s="483" t="s">
        <v>460</v>
      </c>
      <c r="B37" s="302" t="s">
        <v>461</v>
      </c>
      <c r="C37" s="154"/>
      <c r="D37" s="210">
        <v>9116</v>
      </c>
      <c r="E37" s="210">
        <v>9116</v>
      </c>
      <c r="F37" s="210">
        <v>0</v>
      </c>
      <c r="G37" s="210">
        <v>0</v>
      </c>
      <c r="H37" s="210">
        <v>0</v>
      </c>
      <c r="I37" s="210">
        <v>0</v>
      </c>
      <c r="J37" s="210">
        <v>0</v>
      </c>
      <c r="K37" s="210">
        <v>0</v>
      </c>
      <c r="L37" s="307"/>
    </row>
    <row r="38" spans="1:12">
      <c r="A38" s="483"/>
      <c r="B38" s="155" t="s">
        <v>462</v>
      </c>
      <c r="C38" s="153" t="s">
        <v>218</v>
      </c>
      <c r="D38" s="212">
        <f>D37*100/D49</f>
        <v>1.7231374105682988</v>
      </c>
      <c r="E38" s="212">
        <f t="shared" ref="E38:K38" si="15">E37*100/E49</f>
        <v>27.115619143936463</v>
      </c>
      <c r="F38" s="211">
        <f t="shared" si="15"/>
        <v>0</v>
      </c>
      <c r="G38" s="211">
        <f t="shared" si="15"/>
        <v>0</v>
      </c>
      <c r="H38" s="211">
        <f t="shared" si="15"/>
        <v>0</v>
      </c>
      <c r="I38" s="211">
        <f t="shared" si="15"/>
        <v>0</v>
      </c>
      <c r="J38" s="211">
        <f t="shared" si="15"/>
        <v>0</v>
      </c>
      <c r="K38" s="211">
        <f t="shared" si="15"/>
        <v>0</v>
      </c>
    </row>
    <row r="39" spans="1:12" ht="27">
      <c r="A39" s="483" t="s">
        <v>463</v>
      </c>
      <c r="B39" s="302" t="s">
        <v>464</v>
      </c>
      <c r="C39" s="154"/>
      <c r="D39" s="210">
        <v>3726</v>
      </c>
      <c r="E39" s="210">
        <v>1299</v>
      </c>
      <c r="F39" s="210">
        <v>672</v>
      </c>
      <c r="G39" s="210">
        <v>476</v>
      </c>
      <c r="H39" s="210">
        <v>495</v>
      </c>
      <c r="I39" s="210">
        <v>413</v>
      </c>
      <c r="J39" s="210">
        <v>257</v>
      </c>
      <c r="K39" s="210">
        <v>114</v>
      </c>
    </row>
    <row r="40" spans="1:12" ht="27">
      <c r="A40" s="483"/>
      <c r="B40" s="155" t="s">
        <v>465</v>
      </c>
      <c r="C40" s="153" t="s">
        <v>218</v>
      </c>
      <c r="D40" s="212">
        <f>D39*100/D49</f>
        <v>0.7043012277070515</v>
      </c>
      <c r="E40" s="212">
        <f t="shared" ref="E40:K40" si="16">E39*100/E49</f>
        <v>3.863886492757072</v>
      </c>
      <c r="F40" s="212">
        <f t="shared" si="16"/>
        <v>7.2149452437191322</v>
      </c>
      <c r="G40" s="212">
        <f t="shared" si="16"/>
        <v>5.9641648916175916</v>
      </c>
      <c r="H40" s="212">
        <f t="shared" si="16"/>
        <v>2.5362504483270993</v>
      </c>
      <c r="I40" s="212">
        <f t="shared" si="16"/>
        <v>0.416809640110611</v>
      </c>
      <c r="J40" s="212">
        <f t="shared" si="16"/>
        <v>0.23530704364625202</v>
      </c>
      <c r="K40" s="212">
        <f t="shared" si="16"/>
        <v>4.5545527549051334E-2</v>
      </c>
    </row>
    <row r="41" spans="1:12" ht="27">
      <c r="A41" s="483" t="s">
        <v>466</v>
      </c>
      <c r="B41" s="302" t="s">
        <v>467</v>
      </c>
      <c r="C41" s="154"/>
      <c r="D41" s="210">
        <v>12831</v>
      </c>
      <c r="E41" s="210">
        <v>934</v>
      </c>
      <c r="F41" s="210">
        <v>1316</v>
      </c>
      <c r="G41" s="210">
        <v>646</v>
      </c>
      <c r="H41" s="210">
        <v>1761</v>
      </c>
      <c r="I41" s="210">
        <v>1187</v>
      </c>
      <c r="J41" s="210">
        <v>1704</v>
      </c>
      <c r="K41" s="210">
        <v>5283</v>
      </c>
    </row>
    <row r="42" spans="1:12" ht="27">
      <c r="A42" s="483"/>
      <c r="B42" s="155" t="s">
        <v>468</v>
      </c>
      <c r="C42" s="153" t="s">
        <v>218</v>
      </c>
      <c r="D42" s="212">
        <f>D41*100/D49</f>
        <v>2.425359380759307</v>
      </c>
      <c r="E42" s="212">
        <f t="shared" ref="E42:K42" si="17">E41*100/E49</f>
        <v>2.7781909039531216</v>
      </c>
      <c r="F42" s="212">
        <f t="shared" si="17"/>
        <v>14.129267768949967</v>
      </c>
      <c r="G42" s="212">
        <f t="shared" si="17"/>
        <v>8.0942237814810181</v>
      </c>
      <c r="H42" s="212">
        <f t="shared" si="17"/>
        <v>9.0229031101091355</v>
      </c>
      <c r="I42" s="212">
        <f t="shared" si="17"/>
        <v>1.1979492562016834</v>
      </c>
      <c r="J42" s="212">
        <f t="shared" si="17"/>
        <v>1.5601681026195076</v>
      </c>
      <c r="K42" s="212">
        <f t="shared" si="17"/>
        <v>2.1106756319441948</v>
      </c>
    </row>
    <row r="43" spans="1:12" ht="27">
      <c r="A43" s="483" t="s">
        <v>469</v>
      </c>
      <c r="B43" s="302" t="s">
        <v>470</v>
      </c>
      <c r="C43" s="154"/>
      <c r="D43" s="210">
        <v>37749</v>
      </c>
      <c r="E43" s="210">
        <v>208</v>
      </c>
      <c r="F43" s="210">
        <v>972</v>
      </c>
      <c r="G43" s="210">
        <v>1214</v>
      </c>
      <c r="H43" s="210">
        <v>3008</v>
      </c>
      <c r="I43" s="210">
        <v>5509</v>
      </c>
      <c r="J43" s="210">
        <v>7997</v>
      </c>
      <c r="K43" s="210">
        <v>18841</v>
      </c>
    </row>
    <row r="44" spans="1:12" ht="27">
      <c r="A44" s="483"/>
      <c r="B44" s="152" t="s">
        <v>471</v>
      </c>
      <c r="C44" s="153" t="s">
        <v>218</v>
      </c>
      <c r="D44" s="212">
        <f>D43*100/D49</f>
        <v>7.1354447248291697</v>
      </c>
      <c r="E44" s="212">
        <f t="shared" ref="E44:K44" si="18">E43*100/E49</f>
        <v>0.61869776019512779</v>
      </c>
      <c r="F44" s="212">
        <f t="shared" si="18"/>
        <v>10.435902941808031</v>
      </c>
      <c r="G44" s="212">
        <f t="shared" si="18"/>
        <v>15.211126425259993</v>
      </c>
      <c r="H44" s="212">
        <f t="shared" si="18"/>
        <v>15.412204744581647</v>
      </c>
      <c r="I44" s="212">
        <f t="shared" si="18"/>
        <v>5.5598167248652688</v>
      </c>
      <c r="J44" s="212">
        <f t="shared" si="18"/>
        <v>7.3219861013193679</v>
      </c>
      <c r="K44" s="212">
        <f t="shared" si="18"/>
        <v>7.5273972329094407</v>
      </c>
    </row>
    <row r="45" spans="1:12" ht="27">
      <c r="A45" s="487" t="s">
        <v>472</v>
      </c>
      <c r="B45" s="302" t="s">
        <v>473</v>
      </c>
      <c r="C45" s="154"/>
      <c r="D45" s="210">
        <v>58971</v>
      </c>
      <c r="E45" s="210">
        <v>17527</v>
      </c>
      <c r="F45" s="210">
        <v>292</v>
      </c>
      <c r="G45" s="210">
        <v>412</v>
      </c>
      <c r="H45" s="210">
        <v>1104</v>
      </c>
      <c r="I45" s="210">
        <v>15880</v>
      </c>
      <c r="J45" s="210">
        <v>7725</v>
      </c>
      <c r="K45" s="210">
        <v>16031</v>
      </c>
    </row>
    <row r="46" spans="1:12" ht="27">
      <c r="A46" s="487"/>
      <c r="B46" s="155" t="s">
        <v>474</v>
      </c>
      <c r="C46" s="153" t="s">
        <v>218</v>
      </c>
      <c r="D46" s="212">
        <f>D45*100/D49</f>
        <v>11.146899543508464</v>
      </c>
      <c r="E46" s="212">
        <f t="shared" ref="E46:K46" si="19">E45*100/E49</f>
        <v>52.134209821826943</v>
      </c>
      <c r="F46" s="212">
        <f t="shared" si="19"/>
        <v>3.135065492806528</v>
      </c>
      <c r="G46" s="212">
        <f t="shared" si="19"/>
        <v>5.1622603683748904</v>
      </c>
      <c r="H46" s="212">
        <f t="shared" si="19"/>
        <v>5.656607060511349</v>
      </c>
      <c r="I46" s="212">
        <f t="shared" si="19"/>
        <v>16.02648204589952</v>
      </c>
      <c r="J46" s="212">
        <f t="shared" si="19"/>
        <v>7.0729451835303383</v>
      </c>
      <c r="K46" s="212">
        <f t="shared" si="19"/>
        <v>6.4047399310424735</v>
      </c>
    </row>
    <row r="47" spans="1:12">
      <c r="A47" s="483" t="s">
        <v>689</v>
      </c>
      <c r="B47" s="426" t="s">
        <v>691</v>
      </c>
      <c r="C47" s="154"/>
      <c r="D47" s="210">
        <v>3655</v>
      </c>
      <c r="E47" s="210">
        <v>14</v>
      </c>
      <c r="F47" s="210">
        <v>12</v>
      </c>
      <c r="G47" s="210">
        <v>8</v>
      </c>
      <c r="H47" s="210">
        <v>18</v>
      </c>
      <c r="I47" s="210">
        <v>225</v>
      </c>
      <c r="J47" s="210">
        <v>952</v>
      </c>
      <c r="K47" s="210">
        <v>2426</v>
      </c>
    </row>
    <row r="48" spans="1:12">
      <c r="A48" s="490"/>
      <c r="B48" s="428" t="s">
        <v>690</v>
      </c>
      <c r="C48" s="153" t="s">
        <v>218</v>
      </c>
      <c r="D48" s="212">
        <f>D47*100/D49</f>
        <v>0.69088056555804434</v>
      </c>
      <c r="E48" s="212">
        <f t="shared" ref="E48:K48" si="20">E47*100/E49</f>
        <v>4.1643118474672058E-2</v>
      </c>
      <c r="F48" s="212">
        <f t="shared" si="20"/>
        <v>0.12883830792355594</v>
      </c>
      <c r="G48" s="212">
        <f t="shared" si="20"/>
        <v>0.10023806540533768</v>
      </c>
      <c r="H48" s="212">
        <f t="shared" si="20"/>
        <v>9.2227289030076348E-2</v>
      </c>
      <c r="I48" s="212">
        <f t="shared" si="20"/>
        <v>0.22707546979391641</v>
      </c>
      <c r="J48" s="212">
        <f t="shared" si="20"/>
        <v>0.8716432122616028</v>
      </c>
      <c r="K48" s="212">
        <f t="shared" si="20"/>
        <v>0.969240788017531</v>
      </c>
    </row>
    <row r="49" spans="1:11">
      <c r="A49" s="488" t="s">
        <v>475</v>
      </c>
      <c r="B49" s="488"/>
      <c r="C49" s="157"/>
      <c r="D49" s="313">
        <v>529035</v>
      </c>
      <c r="E49" s="313">
        <v>33619</v>
      </c>
      <c r="F49" s="313">
        <v>9314</v>
      </c>
      <c r="G49" s="313">
        <v>7981</v>
      </c>
      <c r="H49" s="313">
        <v>19517</v>
      </c>
      <c r="I49" s="313">
        <v>99086</v>
      </c>
      <c r="J49" s="313">
        <v>109219</v>
      </c>
      <c r="K49" s="313">
        <v>250299</v>
      </c>
    </row>
    <row r="50" spans="1:11">
      <c r="A50" s="489"/>
      <c r="B50" s="489"/>
      <c r="C50" s="158" t="s">
        <v>218</v>
      </c>
      <c r="D50" s="214">
        <f>D49*100/D49</f>
        <v>100</v>
      </c>
      <c r="E50" s="214">
        <f t="shared" ref="E50:K50" si="21">E49*100/E49</f>
        <v>100</v>
      </c>
      <c r="F50" s="214">
        <f t="shared" si="21"/>
        <v>100</v>
      </c>
      <c r="G50" s="214">
        <f t="shared" si="21"/>
        <v>100</v>
      </c>
      <c r="H50" s="214">
        <f t="shared" si="21"/>
        <v>100</v>
      </c>
      <c r="I50" s="214">
        <f t="shared" si="21"/>
        <v>100</v>
      </c>
      <c r="J50" s="214">
        <f t="shared" si="21"/>
        <v>100</v>
      </c>
      <c r="K50" s="214">
        <f t="shared" si="21"/>
        <v>100</v>
      </c>
    </row>
    <row r="51" spans="1:11">
      <c r="A51" s="154"/>
      <c r="B51" s="154"/>
      <c r="C51" s="154"/>
      <c r="D51" s="303"/>
      <c r="E51" s="213"/>
      <c r="F51" s="213"/>
      <c r="G51" s="213"/>
      <c r="H51" s="213"/>
      <c r="I51" s="213"/>
      <c r="J51" s="213"/>
      <c r="K51" s="213"/>
    </row>
    <row r="52" spans="1:11">
      <c r="A52" s="159" t="s">
        <v>476</v>
      </c>
      <c r="B52" s="159"/>
      <c r="C52" s="154"/>
      <c r="D52" s="303"/>
      <c r="E52" s="154"/>
      <c r="F52" s="154"/>
      <c r="G52" s="154"/>
      <c r="H52" s="154"/>
      <c r="I52" s="154"/>
      <c r="J52" s="154"/>
      <c r="K52" s="154"/>
    </row>
    <row r="53" spans="1:11">
      <c r="A53" s="160" t="s">
        <v>477</v>
      </c>
      <c r="B53" s="160"/>
      <c r="C53" s="160"/>
      <c r="D53" s="154"/>
      <c r="E53" s="154"/>
      <c r="F53" s="154"/>
      <c r="G53" s="154"/>
      <c r="H53" s="154"/>
      <c r="I53" s="154"/>
      <c r="J53" s="154"/>
      <c r="K53" s="154"/>
    </row>
    <row r="54" spans="1:11">
      <c r="A54" s="154"/>
      <c r="B54" s="154"/>
      <c r="C54" s="308"/>
      <c r="D54" s="309"/>
      <c r="E54" s="309"/>
      <c r="F54" s="309"/>
      <c r="G54" s="309"/>
      <c r="H54" s="309"/>
      <c r="I54" s="309"/>
      <c r="J54" s="309"/>
      <c r="K54" s="309"/>
    </row>
  </sheetData>
  <mergeCells count="24">
    <mergeCell ref="A39:A40"/>
    <mergeCell ref="A41:A42"/>
    <mergeCell ref="A43:A44"/>
    <mergeCell ref="A45:A46"/>
    <mergeCell ref="A49:B50"/>
    <mergeCell ref="A47:A48"/>
    <mergeCell ref="A37:A38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13:A14"/>
    <mergeCell ref="B2:K2"/>
    <mergeCell ref="E4:K4"/>
    <mergeCell ref="A7:A8"/>
    <mergeCell ref="A9:A10"/>
    <mergeCell ref="A11:A12"/>
  </mergeCells>
  <pageMargins left="0.7" right="0.7" top="0.75" bottom="0.75" header="0.3" footer="0.3"/>
  <pageSetup paperSize="9" orientation="portrait" r:id="rId1"/>
  <ignoredErrors>
    <ignoredError sqref="H5:H6" twoDigitTextYear="1"/>
  </ignoredErrors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theme="7" tint="-0.249977111117893"/>
  </sheetPr>
  <dimension ref="A2:L54"/>
  <sheetViews>
    <sheetView zoomScale="120" zoomScaleNormal="120" workbookViewId="0">
      <pane ySplit="5" topLeftCell="A6" activePane="bottomLeft" state="frozen"/>
      <selection pane="bottomLeft" activeCell="A6" sqref="A6"/>
    </sheetView>
  </sheetViews>
  <sheetFormatPr defaultRowHeight="13.5"/>
  <cols>
    <col min="1" max="1" width="7.140625" style="305" customWidth="1"/>
    <col min="2" max="2" width="25.85546875" style="305" customWidth="1"/>
    <col min="3" max="3" width="5.85546875" style="305" bestFit="1" customWidth="1"/>
    <col min="4" max="11" width="7.7109375" style="305" customWidth="1"/>
    <col min="12" max="16384" width="9.140625" style="305"/>
  </cols>
  <sheetData>
    <row r="2" spans="1:11" ht="40.5">
      <c r="A2" s="141" t="s">
        <v>632</v>
      </c>
      <c r="B2" s="491" t="s">
        <v>673</v>
      </c>
      <c r="C2" s="491"/>
      <c r="D2" s="491"/>
      <c r="E2" s="491"/>
      <c r="F2" s="491"/>
      <c r="G2" s="491"/>
      <c r="H2" s="491"/>
      <c r="I2" s="491"/>
      <c r="J2" s="491"/>
      <c r="K2" s="491"/>
    </row>
    <row r="3" spans="1:11">
      <c r="A3" s="141"/>
      <c r="B3" s="302"/>
      <c r="C3" s="302"/>
      <c r="D3" s="302"/>
      <c r="E3" s="302"/>
      <c r="F3" s="302"/>
      <c r="G3" s="302"/>
      <c r="H3" s="302"/>
      <c r="I3" s="302"/>
      <c r="J3" s="302"/>
      <c r="K3" s="302"/>
    </row>
    <row r="4" spans="1:11">
      <c r="A4" s="142"/>
      <c r="B4" s="143"/>
      <c r="C4" s="143"/>
      <c r="D4" s="143"/>
      <c r="E4" s="485" t="s">
        <v>478</v>
      </c>
      <c r="F4" s="485"/>
      <c r="G4" s="485"/>
      <c r="H4" s="485"/>
      <c r="I4" s="485"/>
      <c r="J4" s="485"/>
      <c r="K4" s="485"/>
    </row>
    <row r="5" spans="1:11">
      <c r="A5" s="144" t="s">
        <v>410</v>
      </c>
      <c r="B5" s="145"/>
      <c r="C5" s="144"/>
      <c r="D5" s="144" t="s">
        <v>56</v>
      </c>
      <c r="E5" s="301">
        <v>0</v>
      </c>
      <c r="F5" s="147" t="s">
        <v>411</v>
      </c>
      <c r="G5" s="147" t="s">
        <v>412</v>
      </c>
      <c r="H5" s="147" t="s">
        <v>413</v>
      </c>
      <c r="I5" s="301" t="s">
        <v>414</v>
      </c>
      <c r="J5" s="301" t="s">
        <v>415</v>
      </c>
      <c r="K5" s="301" t="s">
        <v>416</v>
      </c>
    </row>
    <row r="6" spans="1:11">
      <c r="A6" s="148" t="s">
        <v>417</v>
      </c>
      <c r="B6" s="145"/>
      <c r="C6" s="148"/>
      <c r="D6" s="148" t="s">
        <v>418</v>
      </c>
      <c r="E6" s="149">
        <v>0</v>
      </c>
      <c r="F6" s="150" t="s">
        <v>411</v>
      </c>
      <c r="G6" s="150" t="s">
        <v>412</v>
      </c>
      <c r="H6" s="150" t="s">
        <v>413</v>
      </c>
      <c r="I6" s="149" t="s">
        <v>414</v>
      </c>
      <c r="J6" s="149" t="s">
        <v>415</v>
      </c>
      <c r="K6" s="149" t="s">
        <v>419</v>
      </c>
    </row>
    <row r="7" spans="1:11">
      <c r="A7" s="486" t="s">
        <v>420</v>
      </c>
      <c r="B7" s="302" t="s">
        <v>421</v>
      </c>
      <c r="C7" s="151"/>
      <c r="D7" s="210">
        <v>5596</v>
      </c>
      <c r="E7" s="210">
        <v>350</v>
      </c>
      <c r="F7" s="210">
        <v>322</v>
      </c>
      <c r="G7" s="210">
        <v>145</v>
      </c>
      <c r="H7" s="210">
        <v>162</v>
      </c>
      <c r="I7" s="210">
        <v>332</v>
      </c>
      <c r="J7" s="210">
        <v>824</v>
      </c>
      <c r="K7" s="210">
        <v>3461</v>
      </c>
    </row>
    <row r="8" spans="1:11">
      <c r="A8" s="483"/>
      <c r="B8" s="152" t="s">
        <v>422</v>
      </c>
      <c r="C8" s="153" t="s">
        <v>218</v>
      </c>
      <c r="D8" s="212">
        <f>D7*100/D49</f>
        <v>2.2966145865396062</v>
      </c>
      <c r="E8" s="212">
        <f t="shared" ref="E8:K8" si="0">E7*100/E49</f>
        <v>1.9884104079081923</v>
      </c>
      <c r="F8" s="212">
        <f t="shared" si="0"/>
        <v>6.1368400991042504</v>
      </c>
      <c r="G8" s="212">
        <f t="shared" si="0"/>
        <v>3.0519890549358029</v>
      </c>
      <c r="H8" s="212">
        <f t="shared" si="0"/>
        <v>1.6009487103468723</v>
      </c>
      <c r="I8" s="212">
        <f t="shared" si="0"/>
        <v>1.4231824417009602</v>
      </c>
      <c r="J8" s="212">
        <f t="shared" si="0"/>
        <v>1.4684915882520673</v>
      </c>
      <c r="K8" s="212">
        <f t="shared" si="0"/>
        <v>2.7358818693480047</v>
      </c>
    </row>
    <row r="9" spans="1:11">
      <c r="A9" s="483" t="s">
        <v>423</v>
      </c>
      <c r="B9" s="302" t="s">
        <v>424</v>
      </c>
      <c r="C9" s="154"/>
      <c r="D9" s="210">
        <v>34763</v>
      </c>
      <c r="E9" s="210">
        <v>89</v>
      </c>
      <c r="F9" s="210">
        <v>335</v>
      </c>
      <c r="G9" s="210">
        <v>222</v>
      </c>
      <c r="H9" s="210">
        <v>583</v>
      </c>
      <c r="I9" s="210">
        <v>1669</v>
      </c>
      <c r="J9" s="210">
        <v>7637</v>
      </c>
      <c r="K9" s="210">
        <v>24228</v>
      </c>
    </row>
    <row r="10" spans="1:11">
      <c r="A10" s="483"/>
      <c r="B10" s="152" t="s">
        <v>425</v>
      </c>
      <c r="C10" s="153" t="s">
        <v>218</v>
      </c>
      <c r="D10" s="212">
        <f>D9*100/D49</f>
        <v>14.266835752658384</v>
      </c>
      <c r="E10" s="212">
        <f t="shared" ref="E10:K10" si="1">E9*100/E49</f>
        <v>0.50562436086808316</v>
      </c>
      <c r="F10" s="212">
        <f t="shared" si="1"/>
        <v>6.3846007242233656</v>
      </c>
      <c r="G10" s="212">
        <f t="shared" si="1"/>
        <v>4.6727004841086091</v>
      </c>
      <c r="H10" s="212">
        <f t="shared" si="1"/>
        <v>5.7614388773594225</v>
      </c>
      <c r="I10" s="212">
        <f t="shared" si="1"/>
        <v>7.1544924554183815</v>
      </c>
      <c r="J10" s="212">
        <f t="shared" si="1"/>
        <v>13.610279441117765</v>
      </c>
      <c r="K10" s="212">
        <f t="shared" si="1"/>
        <v>19.15196357427433</v>
      </c>
    </row>
    <row r="11" spans="1:11" ht="40.5">
      <c r="A11" s="483" t="s">
        <v>426</v>
      </c>
      <c r="B11" s="302" t="s">
        <v>427</v>
      </c>
      <c r="C11" s="154"/>
      <c r="D11" s="210">
        <v>1806</v>
      </c>
      <c r="E11" s="210">
        <v>80</v>
      </c>
      <c r="F11" s="210">
        <v>141</v>
      </c>
      <c r="G11" s="210">
        <v>134</v>
      </c>
      <c r="H11" s="210">
        <v>91</v>
      </c>
      <c r="I11" s="210">
        <v>75</v>
      </c>
      <c r="J11" s="210">
        <v>229</v>
      </c>
      <c r="K11" s="210">
        <v>1056</v>
      </c>
    </row>
    <row r="12" spans="1:11" ht="40.5">
      <c r="A12" s="483"/>
      <c r="B12" s="155" t="s">
        <v>428</v>
      </c>
      <c r="C12" s="153" t="s">
        <v>218</v>
      </c>
      <c r="D12" s="212">
        <f>D11*100/D49</f>
        <v>0.74118762389037318</v>
      </c>
      <c r="E12" s="212">
        <f t="shared" ref="E12:K12" si="2">E11*100/E49</f>
        <v>0.45449380752187252</v>
      </c>
      <c r="F12" s="212">
        <f t="shared" si="2"/>
        <v>2.687249857061178</v>
      </c>
      <c r="G12" s="212">
        <f t="shared" si="2"/>
        <v>2.8204588507682593</v>
      </c>
      <c r="H12" s="212">
        <f t="shared" si="2"/>
        <v>0.89929834963929245</v>
      </c>
      <c r="I12" s="212">
        <f t="shared" si="2"/>
        <v>0.32150205761316875</v>
      </c>
      <c r="J12" s="212">
        <f t="shared" si="2"/>
        <v>0.40811234673510122</v>
      </c>
      <c r="K12" s="212">
        <f t="shared" si="2"/>
        <v>0.83475621324226901</v>
      </c>
    </row>
    <row r="13" spans="1:11" ht="27">
      <c r="A13" s="483" t="s">
        <v>429</v>
      </c>
      <c r="B13" s="302" t="s">
        <v>430</v>
      </c>
      <c r="C13" s="154"/>
      <c r="D13" s="210">
        <v>4046</v>
      </c>
      <c r="E13" s="210">
        <v>113</v>
      </c>
      <c r="F13" s="210">
        <v>193</v>
      </c>
      <c r="G13" s="210">
        <v>153</v>
      </c>
      <c r="H13" s="210">
        <v>399</v>
      </c>
      <c r="I13" s="210">
        <v>310</v>
      </c>
      <c r="J13" s="210">
        <v>891</v>
      </c>
      <c r="K13" s="210">
        <v>1987</v>
      </c>
    </row>
    <row r="14" spans="1:11" ht="27">
      <c r="A14" s="483"/>
      <c r="B14" s="155" t="s">
        <v>431</v>
      </c>
      <c r="C14" s="153" t="s">
        <v>218</v>
      </c>
      <c r="D14" s="212">
        <f>D13*100/D49</f>
        <v>1.6604901031342469</v>
      </c>
      <c r="E14" s="212">
        <f t="shared" ref="E14:K14" si="3">E13*100/E49</f>
        <v>0.64197250312464493</v>
      </c>
      <c r="F14" s="212">
        <f t="shared" si="3"/>
        <v>3.6782923575376407</v>
      </c>
      <c r="G14" s="212">
        <f t="shared" si="3"/>
        <v>3.2203746579667438</v>
      </c>
      <c r="H14" s="212">
        <f t="shared" si="3"/>
        <v>3.9430773791876668</v>
      </c>
      <c r="I14" s="212">
        <f t="shared" si="3"/>
        <v>1.328875171467764</v>
      </c>
      <c r="J14" s="212">
        <f t="shared" si="3"/>
        <v>1.5878956372968349</v>
      </c>
      <c r="K14" s="212">
        <f t="shared" si="3"/>
        <v>1.5707013216973376</v>
      </c>
    </row>
    <row r="15" spans="1:11" ht="27">
      <c r="A15" s="483" t="s">
        <v>432</v>
      </c>
      <c r="B15" s="302" t="s">
        <v>538</v>
      </c>
      <c r="C15" s="154"/>
      <c r="D15" s="210">
        <v>17615</v>
      </c>
      <c r="E15" s="210">
        <v>0</v>
      </c>
      <c r="F15" s="210">
        <v>39</v>
      </c>
      <c r="G15" s="210">
        <v>117</v>
      </c>
      <c r="H15" s="210">
        <v>675</v>
      </c>
      <c r="I15" s="210">
        <v>4775</v>
      </c>
      <c r="J15" s="210">
        <v>8009</v>
      </c>
      <c r="K15" s="210">
        <v>4000</v>
      </c>
    </row>
    <row r="16" spans="1:11">
      <c r="A16" s="483"/>
      <c r="B16" s="155" t="s">
        <v>433</v>
      </c>
      <c r="C16" s="153" t="s">
        <v>218</v>
      </c>
      <c r="D16" s="212">
        <f>D15*100/D49</f>
        <v>7.2292469517325157</v>
      </c>
      <c r="E16" s="211">
        <f t="shared" ref="E16:K16" si="4">E15*100/E49</f>
        <v>0</v>
      </c>
      <c r="F16" s="212">
        <f t="shared" si="4"/>
        <v>0.74328187535734702</v>
      </c>
      <c r="G16" s="212">
        <f t="shared" si="4"/>
        <v>2.4626394443275101</v>
      </c>
      <c r="H16" s="212">
        <f t="shared" si="4"/>
        <v>6.6706196264453013</v>
      </c>
      <c r="I16" s="212">
        <f t="shared" si="4"/>
        <v>20.468964334705074</v>
      </c>
      <c r="J16" s="212">
        <f t="shared" si="4"/>
        <v>14.273239235814087</v>
      </c>
      <c r="K16" s="212">
        <f t="shared" si="4"/>
        <v>3.1619553531904128</v>
      </c>
    </row>
    <row r="17" spans="1:11">
      <c r="A17" s="483" t="s">
        <v>434</v>
      </c>
      <c r="B17" s="302" t="s">
        <v>479</v>
      </c>
      <c r="C17" s="154"/>
      <c r="D17" s="210">
        <v>8107</v>
      </c>
      <c r="E17" s="210">
        <v>140</v>
      </c>
      <c r="F17" s="210">
        <v>245</v>
      </c>
      <c r="G17" s="210">
        <v>348</v>
      </c>
      <c r="H17" s="210">
        <v>602</v>
      </c>
      <c r="I17" s="210">
        <v>841</v>
      </c>
      <c r="J17" s="210">
        <v>2235</v>
      </c>
      <c r="K17" s="210">
        <v>3696</v>
      </c>
    </row>
    <row r="18" spans="1:11">
      <c r="A18" s="483"/>
      <c r="B18" s="155" t="s">
        <v>435</v>
      </c>
      <c r="C18" s="153" t="s">
        <v>218</v>
      </c>
      <c r="D18" s="212">
        <f>D17*100/D49</f>
        <v>3.3271362496562875</v>
      </c>
      <c r="E18" s="212">
        <f t="shared" ref="E18:K18" si="5">E17*100/E49</f>
        <v>0.79536416316327685</v>
      </c>
      <c r="F18" s="212">
        <f t="shared" si="5"/>
        <v>4.6693348580141034</v>
      </c>
      <c r="G18" s="212">
        <f t="shared" si="5"/>
        <v>7.3247737318459274</v>
      </c>
      <c r="H18" s="212">
        <f t="shared" si="5"/>
        <v>5.9492044668445496</v>
      </c>
      <c r="I18" s="212">
        <f t="shared" si="5"/>
        <v>3.6051097393689986</v>
      </c>
      <c r="J18" s="212">
        <f t="shared" si="5"/>
        <v>3.9831052181351581</v>
      </c>
      <c r="K18" s="212">
        <f t="shared" si="5"/>
        <v>2.9216467463479416</v>
      </c>
    </row>
    <row r="19" spans="1:11">
      <c r="A19" s="483" t="s">
        <v>436</v>
      </c>
      <c r="B19" s="302" t="s">
        <v>437</v>
      </c>
      <c r="C19" s="154"/>
      <c r="D19" s="210">
        <v>4248</v>
      </c>
      <c r="E19" s="210">
        <v>12</v>
      </c>
      <c r="F19" s="210">
        <v>32</v>
      </c>
      <c r="G19" s="210">
        <v>71</v>
      </c>
      <c r="H19" s="210">
        <v>86</v>
      </c>
      <c r="I19" s="210">
        <v>215</v>
      </c>
      <c r="J19" s="210">
        <v>805</v>
      </c>
      <c r="K19" s="210">
        <v>3027</v>
      </c>
    </row>
    <row r="20" spans="1:11">
      <c r="A20" s="483"/>
      <c r="B20" s="156" t="s">
        <v>480</v>
      </c>
      <c r="C20" s="153" t="s">
        <v>218</v>
      </c>
      <c r="D20" s="212">
        <f>D19*100/D49</f>
        <v>1.7433914874232033</v>
      </c>
      <c r="E20" s="212">
        <f t="shared" ref="E20:K20" si="6">E19*100/E49</f>
        <v>6.8174071128280875E-2</v>
      </c>
      <c r="F20" s="212">
        <f t="shared" si="6"/>
        <v>0.6098723079855155</v>
      </c>
      <c r="G20" s="212">
        <f t="shared" si="6"/>
        <v>1.4944222268996001</v>
      </c>
      <c r="H20" s="212">
        <f t="shared" si="6"/>
        <v>0.84988635240636423</v>
      </c>
      <c r="I20" s="212">
        <f t="shared" si="6"/>
        <v>0.92163923182441698</v>
      </c>
      <c r="J20" s="212">
        <f t="shared" si="6"/>
        <v>1.4346307385229542</v>
      </c>
      <c r="K20" s="212">
        <f t="shared" si="6"/>
        <v>2.3928097135268449</v>
      </c>
    </row>
    <row r="21" spans="1:11">
      <c r="A21" s="483" t="s">
        <v>438</v>
      </c>
      <c r="B21" s="302" t="s">
        <v>439</v>
      </c>
      <c r="C21" s="154"/>
      <c r="D21" s="210">
        <v>778</v>
      </c>
      <c r="E21" s="210">
        <v>28</v>
      </c>
      <c r="F21" s="210">
        <v>64</v>
      </c>
      <c r="G21" s="210">
        <v>54</v>
      </c>
      <c r="H21" s="210">
        <v>68</v>
      </c>
      <c r="I21" s="210">
        <v>116</v>
      </c>
      <c r="J21" s="210">
        <v>190</v>
      </c>
      <c r="K21" s="210">
        <v>258</v>
      </c>
    </row>
    <row r="22" spans="1:11" ht="27">
      <c r="A22" s="483"/>
      <c r="B22" s="156" t="s">
        <v>481</v>
      </c>
      <c r="C22" s="153" t="s">
        <v>218</v>
      </c>
      <c r="D22" s="212">
        <f>D21*100/D49</f>
        <v>0.31929345038023826</v>
      </c>
      <c r="E22" s="212">
        <f t="shared" ref="E22:K22" si="7">E21*100/E49</f>
        <v>0.15907283263265537</v>
      </c>
      <c r="F22" s="212">
        <f t="shared" si="7"/>
        <v>1.219744615971031</v>
      </c>
      <c r="G22" s="212">
        <f t="shared" si="7"/>
        <v>1.1366028204588507</v>
      </c>
      <c r="H22" s="212">
        <f t="shared" si="7"/>
        <v>0.67200316236782287</v>
      </c>
      <c r="I22" s="212">
        <f t="shared" si="7"/>
        <v>0.49725651577503427</v>
      </c>
      <c r="J22" s="212">
        <f t="shared" si="7"/>
        <v>0.33860849729113202</v>
      </c>
      <c r="K22" s="212">
        <f t="shared" si="7"/>
        <v>0.20394612028078163</v>
      </c>
    </row>
    <row r="23" spans="1:11">
      <c r="A23" s="483" t="s">
        <v>440</v>
      </c>
      <c r="B23" s="302" t="s">
        <v>441</v>
      </c>
      <c r="C23" s="154"/>
      <c r="D23" s="210">
        <v>39508</v>
      </c>
      <c r="E23" s="210">
        <v>30</v>
      </c>
      <c r="F23" s="210">
        <v>20</v>
      </c>
      <c r="G23" s="210">
        <v>41</v>
      </c>
      <c r="H23" s="210">
        <v>342</v>
      </c>
      <c r="I23" s="210">
        <v>1136</v>
      </c>
      <c r="J23" s="210">
        <v>8509</v>
      </c>
      <c r="K23" s="210">
        <v>29430</v>
      </c>
    </row>
    <row r="24" spans="1:11">
      <c r="A24" s="483"/>
      <c r="B24" s="152" t="s">
        <v>442</v>
      </c>
      <c r="C24" s="153" t="s">
        <v>218</v>
      </c>
      <c r="D24" s="212">
        <f>D23*100/D49</f>
        <v>16.214197477663824</v>
      </c>
      <c r="E24" s="212">
        <f t="shared" ref="E24:K24" si="8">E23*100/E49</f>
        <v>0.17043517782070219</v>
      </c>
      <c r="F24" s="212">
        <f t="shared" si="8"/>
        <v>0.38117019249094719</v>
      </c>
      <c r="G24" s="212">
        <f t="shared" si="8"/>
        <v>0.86297621553357184</v>
      </c>
      <c r="H24" s="212">
        <f t="shared" si="8"/>
        <v>3.3797806107322859</v>
      </c>
      <c r="I24" s="212">
        <f t="shared" si="8"/>
        <v>4.8696844993141291</v>
      </c>
      <c r="J24" s="212">
        <f t="shared" si="8"/>
        <v>15.164314228685486</v>
      </c>
      <c r="K24" s="212">
        <f t="shared" si="8"/>
        <v>23.264086511098462</v>
      </c>
    </row>
    <row r="25" spans="1:11">
      <c r="A25" s="483" t="s">
        <v>443</v>
      </c>
      <c r="B25" s="302" t="s">
        <v>444</v>
      </c>
      <c r="C25" s="154"/>
      <c r="D25" s="210">
        <v>20989</v>
      </c>
      <c r="E25" s="210">
        <v>1037</v>
      </c>
      <c r="F25" s="210">
        <v>1287</v>
      </c>
      <c r="G25" s="210">
        <v>872</v>
      </c>
      <c r="H25" s="210">
        <v>863</v>
      </c>
      <c r="I25" s="210">
        <v>1583</v>
      </c>
      <c r="J25" s="210">
        <v>3399</v>
      </c>
      <c r="K25" s="210">
        <v>11948</v>
      </c>
    </row>
    <row r="26" spans="1:11">
      <c r="A26" s="483"/>
      <c r="B26" s="152" t="s">
        <v>445</v>
      </c>
      <c r="C26" s="153" t="s">
        <v>218</v>
      </c>
      <c r="D26" s="207">
        <f>D25*100/D49</f>
        <v>8.613946311093601</v>
      </c>
      <c r="E26" s="207">
        <f t="shared" ref="E26:K26" si="9">E25*100/E49</f>
        <v>5.8913759800022723</v>
      </c>
      <c r="F26" s="207">
        <f t="shared" si="9"/>
        <v>24.528301886792452</v>
      </c>
      <c r="G26" s="207">
        <f t="shared" si="9"/>
        <v>18.354030730372553</v>
      </c>
      <c r="H26" s="207">
        <f t="shared" si="9"/>
        <v>8.5285107224034</v>
      </c>
      <c r="I26" s="207">
        <f t="shared" si="9"/>
        <v>6.7858367626886142</v>
      </c>
      <c r="J26" s="207">
        <f t="shared" si="9"/>
        <v>6.057527801539778</v>
      </c>
      <c r="K26" s="207">
        <f t="shared" si="9"/>
        <v>9.4447606399797639</v>
      </c>
    </row>
    <row r="27" spans="1:11">
      <c r="A27" s="483" t="s">
        <v>446</v>
      </c>
      <c r="B27" s="302" t="s">
        <v>447</v>
      </c>
      <c r="C27" s="154"/>
      <c r="D27" s="210">
        <v>20719</v>
      </c>
      <c r="E27" s="210">
        <v>161</v>
      </c>
      <c r="F27" s="210">
        <v>315</v>
      </c>
      <c r="G27" s="210">
        <v>464</v>
      </c>
      <c r="H27" s="210">
        <v>1092</v>
      </c>
      <c r="I27" s="210">
        <v>2540</v>
      </c>
      <c r="J27" s="210">
        <v>5748</v>
      </c>
      <c r="K27" s="210">
        <v>10399</v>
      </c>
    </row>
    <row r="28" spans="1:11">
      <c r="A28" s="483"/>
      <c r="B28" s="152" t="s">
        <v>448</v>
      </c>
      <c r="C28" s="153" t="s">
        <v>218</v>
      </c>
      <c r="D28" s="212">
        <f>D27*100/D49</f>
        <v>8.5031375301133121</v>
      </c>
      <c r="E28" s="212">
        <f t="shared" ref="E28:K28" si="10">E27*100/E49</f>
        <v>0.91466878763776849</v>
      </c>
      <c r="F28" s="212">
        <f t="shared" si="10"/>
        <v>6.0034305317324188</v>
      </c>
      <c r="G28" s="212">
        <f t="shared" si="10"/>
        <v>9.7663649757945699</v>
      </c>
      <c r="H28" s="212">
        <f t="shared" si="10"/>
        <v>10.791580195671509</v>
      </c>
      <c r="I28" s="212">
        <f t="shared" si="10"/>
        <v>10.888203017832648</v>
      </c>
      <c r="J28" s="212">
        <f t="shared" si="10"/>
        <v>10.243798118049614</v>
      </c>
      <c r="K28" s="212">
        <f t="shared" si="10"/>
        <v>8.2202934294567758</v>
      </c>
    </row>
    <row r="29" spans="1:11">
      <c r="A29" s="483" t="s">
        <v>449</v>
      </c>
      <c r="B29" s="302" t="s">
        <v>482</v>
      </c>
      <c r="C29" s="154"/>
      <c r="D29" s="210">
        <v>2758</v>
      </c>
      <c r="E29" s="210">
        <v>67</v>
      </c>
      <c r="F29" s="210">
        <v>126</v>
      </c>
      <c r="G29" s="210">
        <v>71</v>
      </c>
      <c r="H29" s="210">
        <v>249</v>
      </c>
      <c r="I29" s="210">
        <v>513</v>
      </c>
      <c r="J29" s="210">
        <v>675</v>
      </c>
      <c r="K29" s="210">
        <v>1057</v>
      </c>
    </row>
    <row r="30" spans="1:11" ht="27">
      <c r="A30" s="483"/>
      <c r="B30" s="155" t="s">
        <v>450</v>
      </c>
      <c r="C30" s="153" t="s">
        <v>218</v>
      </c>
      <c r="D30" s="212">
        <f>D29*100/D49</f>
        <v>1.1318911775690195</v>
      </c>
      <c r="E30" s="212">
        <f t="shared" ref="E30:K30" si="11">E29*100/E49</f>
        <v>0.38063856379956823</v>
      </c>
      <c r="F30" s="212">
        <f t="shared" si="11"/>
        <v>2.4013722126929675</v>
      </c>
      <c r="G30" s="212">
        <f t="shared" si="11"/>
        <v>1.4944222268996001</v>
      </c>
      <c r="H30" s="212">
        <f t="shared" si="11"/>
        <v>2.4607174621998222</v>
      </c>
      <c r="I30" s="212">
        <f t="shared" si="11"/>
        <v>2.199074074074074</v>
      </c>
      <c r="J30" s="212">
        <f t="shared" si="11"/>
        <v>1.20295124037639</v>
      </c>
      <c r="K30" s="212">
        <f t="shared" si="11"/>
        <v>0.83554670208056658</v>
      </c>
    </row>
    <row r="31" spans="1:11" ht="27">
      <c r="A31" s="483" t="s">
        <v>451</v>
      </c>
      <c r="B31" s="302" t="s">
        <v>452</v>
      </c>
      <c r="C31" s="154"/>
      <c r="D31" s="210">
        <v>14720</v>
      </c>
      <c r="E31" s="210">
        <v>19</v>
      </c>
      <c r="F31" s="210">
        <v>48</v>
      </c>
      <c r="G31" s="210">
        <v>104</v>
      </c>
      <c r="H31" s="210">
        <v>570</v>
      </c>
      <c r="I31" s="210">
        <v>2205</v>
      </c>
      <c r="J31" s="210">
        <v>5044</v>
      </c>
      <c r="K31" s="210">
        <v>6730</v>
      </c>
    </row>
    <row r="32" spans="1:11" ht="27">
      <c r="A32" s="483"/>
      <c r="B32" s="155" t="s">
        <v>453</v>
      </c>
      <c r="C32" s="153" t="s">
        <v>218</v>
      </c>
      <c r="D32" s="212">
        <f>D31*100/D49</f>
        <v>6.0411305778883131</v>
      </c>
      <c r="E32" s="212">
        <f t="shared" ref="E32:K32" si="12">E31*100/E49</f>
        <v>0.10794227928644472</v>
      </c>
      <c r="F32" s="212">
        <f t="shared" si="12"/>
        <v>0.91480846197827326</v>
      </c>
      <c r="G32" s="212">
        <f t="shared" si="12"/>
        <v>2.1890128394022312</v>
      </c>
      <c r="H32" s="212">
        <f t="shared" si="12"/>
        <v>5.6329676845538099</v>
      </c>
      <c r="I32" s="212">
        <f t="shared" si="12"/>
        <v>9.4521604938271597</v>
      </c>
      <c r="J32" s="212">
        <f t="shared" si="12"/>
        <v>8.9891645280866843</v>
      </c>
      <c r="K32" s="212">
        <f t="shared" si="12"/>
        <v>5.3199898817428695</v>
      </c>
    </row>
    <row r="33" spans="1:12" ht="27">
      <c r="A33" s="483" t="s">
        <v>454</v>
      </c>
      <c r="B33" s="302" t="s">
        <v>455</v>
      </c>
      <c r="C33" s="154"/>
      <c r="D33" s="210">
        <v>10191</v>
      </c>
      <c r="E33" s="210">
        <v>327</v>
      </c>
      <c r="F33" s="210">
        <v>192</v>
      </c>
      <c r="G33" s="210">
        <v>261</v>
      </c>
      <c r="H33" s="210">
        <v>656</v>
      </c>
      <c r="I33" s="210">
        <v>644</v>
      </c>
      <c r="J33" s="210">
        <v>1876</v>
      </c>
      <c r="K33" s="210">
        <v>6235</v>
      </c>
    </row>
    <row r="34" spans="1:12">
      <c r="A34" s="483"/>
      <c r="B34" s="155" t="s">
        <v>456</v>
      </c>
      <c r="C34" s="153" t="s">
        <v>218</v>
      </c>
      <c r="D34" s="212">
        <f>D33*100/D49</f>
        <v>4.1824158776671059</v>
      </c>
      <c r="E34" s="212">
        <f t="shared" ref="E34:K34" si="13">E33*100/E49</f>
        <v>1.8577434382456539</v>
      </c>
      <c r="F34" s="212">
        <f t="shared" si="13"/>
        <v>3.659233847913093</v>
      </c>
      <c r="G34" s="212">
        <f t="shared" si="13"/>
        <v>5.4935802988844458</v>
      </c>
      <c r="H34" s="212">
        <f t="shared" si="13"/>
        <v>6.4828540369601741</v>
      </c>
      <c r="I34" s="212">
        <f t="shared" si="13"/>
        <v>2.7606310013717423</v>
      </c>
      <c r="J34" s="212">
        <f t="shared" si="13"/>
        <v>3.3433133732534932</v>
      </c>
      <c r="K34" s="212">
        <f t="shared" si="13"/>
        <v>4.9286979067855565</v>
      </c>
    </row>
    <row r="35" spans="1:12">
      <c r="A35" s="483" t="s">
        <v>457</v>
      </c>
      <c r="B35" s="302" t="s">
        <v>458</v>
      </c>
      <c r="C35" s="154"/>
      <c r="D35" s="206">
        <v>0</v>
      </c>
      <c r="E35" s="206">
        <v>0</v>
      </c>
      <c r="F35" s="206">
        <v>0</v>
      </c>
      <c r="G35" s="206">
        <v>0</v>
      </c>
      <c r="H35" s="206">
        <v>0</v>
      </c>
      <c r="I35" s="206">
        <v>0</v>
      </c>
      <c r="J35" s="206">
        <v>0</v>
      </c>
      <c r="K35" s="206">
        <v>0</v>
      </c>
    </row>
    <row r="36" spans="1:12">
      <c r="A36" s="483"/>
      <c r="B36" s="152" t="s">
        <v>459</v>
      </c>
      <c r="C36" s="153" t="s">
        <v>218</v>
      </c>
      <c r="D36" s="211">
        <f>D35*100/D49</f>
        <v>0</v>
      </c>
      <c r="E36" s="211">
        <f t="shared" ref="E36:K36" si="14">E35*100/E49</f>
        <v>0</v>
      </c>
      <c r="F36" s="211">
        <f t="shared" si="14"/>
        <v>0</v>
      </c>
      <c r="G36" s="211">
        <f t="shared" si="14"/>
        <v>0</v>
      </c>
      <c r="H36" s="211">
        <f t="shared" si="14"/>
        <v>0</v>
      </c>
      <c r="I36" s="211">
        <f t="shared" si="14"/>
        <v>0</v>
      </c>
      <c r="J36" s="211">
        <f t="shared" si="14"/>
        <v>0</v>
      </c>
      <c r="K36" s="211">
        <f t="shared" si="14"/>
        <v>0</v>
      </c>
      <c r="L36" s="304"/>
    </row>
    <row r="37" spans="1:12" ht="27">
      <c r="A37" s="483" t="s">
        <v>460</v>
      </c>
      <c r="B37" s="302" t="s">
        <v>461</v>
      </c>
      <c r="C37" s="154"/>
      <c r="D37" s="210">
        <v>4998</v>
      </c>
      <c r="E37" s="210">
        <v>4998</v>
      </c>
      <c r="F37" s="210">
        <v>0</v>
      </c>
      <c r="G37" s="210">
        <v>0</v>
      </c>
      <c r="H37" s="210">
        <v>0</v>
      </c>
      <c r="I37" s="210">
        <v>0</v>
      </c>
      <c r="J37" s="210">
        <v>0</v>
      </c>
      <c r="K37" s="210">
        <v>0</v>
      </c>
    </row>
    <row r="38" spans="1:12" ht="27">
      <c r="A38" s="483"/>
      <c r="B38" s="155" t="s">
        <v>462</v>
      </c>
      <c r="C38" s="153" t="s">
        <v>218</v>
      </c>
      <c r="D38" s="212">
        <f>D37*100/D49</f>
        <v>2.051193656812893</v>
      </c>
      <c r="E38" s="212">
        <f t="shared" ref="E38:K38" si="15">E37*100/E49</f>
        <v>28.394500624928984</v>
      </c>
      <c r="F38" s="211">
        <f t="shared" si="15"/>
        <v>0</v>
      </c>
      <c r="G38" s="211">
        <f t="shared" si="15"/>
        <v>0</v>
      </c>
      <c r="H38" s="211">
        <f t="shared" si="15"/>
        <v>0</v>
      </c>
      <c r="I38" s="211">
        <f t="shared" si="15"/>
        <v>0</v>
      </c>
      <c r="J38" s="211">
        <f t="shared" si="15"/>
        <v>0</v>
      </c>
      <c r="K38" s="211">
        <f t="shared" si="15"/>
        <v>0</v>
      </c>
    </row>
    <row r="39" spans="1:12" ht="40.5">
      <c r="A39" s="483" t="s">
        <v>463</v>
      </c>
      <c r="B39" s="302" t="s">
        <v>464</v>
      </c>
      <c r="C39" s="154"/>
      <c r="D39" s="210">
        <v>2203</v>
      </c>
      <c r="E39" s="210">
        <v>745</v>
      </c>
      <c r="F39" s="210">
        <v>449</v>
      </c>
      <c r="G39" s="210">
        <v>342</v>
      </c>
      <c r="H39" s="210">
        <v>300</v>
      </c>
      <c r="I39" s="210">
        <v>185</v>
      </c>
      <c r="J39" s="210">
        <v>128</v>
      </c>
      <c r="K39" s="210">
        <v>54</v>
      </c>
    </row>
    <row r="40" spans="1:12" ht="27">
      <c r="A40" s="483"/>
      <c r="B40" s="155" t="s">
        <v>465</v>
      </c>
      <c r="C40" s="153" t="s">
        <v>218</v>
      </c>
      <c r="D40" s="212">
        <f>D39*100/D49</f>
        <v>0.90411757222064904</v>
      </c>
      <c r="E40" s="212">
        <f t="shared" ref="E40:K40" si="16">E39*100/E49</f>
        <v>4.2324735825474376</v>
      </c>
      <c r="F40" s="212">
        <f t="shared" si="16"/>
        <v>8.5572708214217652</v>
      </c>
      <c r="G40" s="212">
        <f t="shared" si="16"/>
        <v>7.1984845295727213</v>
      </c>
      <c r="H40" s="212">
        <f t="shared" si="16"/>
        <v>2.9647198339756895</v>
      </c>
      <c r="I40" s="212">
        <f t="shared" si="16"/>
        <v>0.79303840877914955</v>
      </c>
      <c r="J40" s="212">
        <f t="shared" si="16"/>
        <v>0.22811519817507842</v>
      </c>
      <c r="K40" s="212">
        <f t="shared" si="16"/>
        <v>4.2686397268070574E-2</v>
      </c>
    </row>
    <row r="41" spans="1:12" ht="40.5">
      <c r="A41" s="483" t="s">
        <v>466</v>
      </c>
      <c r="B41" s="302" t="s">
        <v>467</v>
      </c>
      <c r="C41" s="154"/>
      <c r="D41" s="210">
        <v>6671</v>
      </c>
      <c r="E41" s="210">
        <v>493</v>
      </c>
      <c r="F41" s="210">
        <v>725</v>
      </c>
      <c r="G41" s="210">
        <v>326</v>
      </c>
      <c r="H41" s="210">
        <v>739</v>
      </c>
      <c r="I41" s="210">
        <v>493</v>
      </c>
      <c r="J41" s="210">
        <v>929</v>
      </c>
      <c r="K41" s="210">
        <v>2966</v>
      </c>
    </row>
    <row r="42" spans="1:12" ht="27">
      <c r="A42" s="483"/>
      <c r="B42" s="155" t="s">
        <v>468</v>
      </c>
      <c r="C42" s="153" t="s">
        <v>218</v>
      </c>
      <c r="D42" s="212">
        <f>D41*100/D49</f>
        <v>2.7377976959981614</v>
      </c>
      <c r="E42" s="212">
        <f t="shared" ref="E42:K42" si="17">E41*100/E49</f>
        <v>2.8008180888535392</v>
      </c>
      <c r="F42" s="212">
        <f t="shared" si="17"/>
        <v>13.817419477796836</v>
      </c>
      <c r="G42" s="212">
        <f t="shared" si="17"/>
        <v>6.8617133235108394</v>
      </c>
      <c r="H42" s="212">
        <f t="shared" si="17"/>
        <v>7.3030931910267816</v>
      </c>
      <c r="I42" s="212">
        <f t="shared" si="17"/>
        <v>2.1133401920438959</v>
      </c>
      <c r="J42" s="212">
        <f t="shared" si="17"/>
        <v>1.6556173367550613</v>
      </c>
      <c r="K42" s="212">
        <f t="shared" si="17"/>
        <v>2.3445898943906913</v>
      </c>
    </row>
    <row r="43" spans="1:12" ht="27">
      <c r="A43" s="483" t="s">
        <v>469</v>
      </c>
      <c r="B43" s="302" t="s">
        <v>470</v>
      </c>
      <c r="C43" s="154"/>
      <c r="D43" s="210">
        <v>20261</v>
      </c>
      <c r="E43" s="210">
        <v>120</v>
      </c>
      <c r="F43" s="210">
        <v>544</v>
      </c>
      <c r="G43" s="210">
        <v>766</v>
      </c>
      <c r="H43" s="210">
        <v>2126</v>
      </c>
      <c r="I43" s="210">
        <v>4312</v>
      </c>
      <c r="J43" s="210">
        <v>5249</v>
      </c>
      <c r="K43" s="210">
        <v>7144</v>
      </c>
    </row>
    <row r="44" spans="1:12" ht="27">
      <c r="A44" s="483"/>
      <c r="B44" s="152" t="s">
        <v>471</v>
      </c>
      <c r="C44" s="153" t="s">
        <v>218</v>
      </c>
      <c r="D44" s="212">
        <f>D43*100/D49</f>
        <v>8.3151730053393411</v>
      </c>
      <c r="E44" s="212">
        <f t="shared" ref="E44:K44" si="18">E43*100/E49</f>
        <v>0.68174071128280878</v>
      </c>
      <c r="F44" s="212">
        <f t="shared" si="18"/>
        <v>10.367829235753764</v>
      </c>
      <c r="G44" s="212">
        <f t="shared" si="18"/>
        <v>16.122921490212587</v>
      </c>
      <c r="H44" s="212">
        <f t="shared" si="18"/>
        <v>21.009981223441052</v>
      </c>
      <c r="I44" s="212">
        <f t="shared" si="18"/>
        <v>18.484224965706446</v>
      </c>
      <c r="J44" s="212">
        <f t="shared" si="18"/>
        <v>9.354505275163957</v>
      </c>
      <c r="K44" s="212">
        <f t="shared" si="18"/>
        <v>5.6472522607980773</v>
      </c>
    </row>
    <row r="45" spans="1:12" ht="40.5">
      <c r="A45" s="487" t="s">
        <v>472</v>
      </c>
      <c r="B45" s="302" t="s">
        <v>473</v>
      </c>
      <c r="C45" s="154"/>
      <c r="D45" s="210">
        <v>21596</v>
      </c>
      <c r="E45" s="210">
        <v>8785</v>
      </c>
      <c r="F45" s="210">
        <v>166</v>
      </c>
      <c r="G45" s="210">
        <v>255</v>
      </c>
      <c r="H45" s="210">
        <v>508</v>
      </c>
      <c r="I45" s="210">
        <v>1250</v>
      </c>
      <c r="J45" s="210">
        <v>3078</v>
      </c>
      <c r="K45" s="210">
        <v>7554</v>
      </c>
    </row>
    <row r="46" spans="1:12" ht="27">
      <c r="A46" s="487"/>
      <c r="B46" s="155" t="s">
        <v>474</v>
      </c>
      <c r="C46" s="153" t="s">
        <v>218</v>
      </c>
      <c r="D46" s="212">
        <f>D45*100/D49</f>
        <v>8.8630608668529902</v>
      </c>
      <c r="E46" s="212">
        <f t="shared" ref="E46:K46" si="19">E45*100/E49</f>
        <v>49.909101238495623</v>
      </c>
      <c r="F46" s="212">
        <f t="shared" si="19"/>
        <v>3.1637125976748619</v>
      </c>
      <c r="G46" s="212">
        <f t="shared" si="19"/>
        <v>5.3672910966112397</v>
      </c>
      <c r="H46" s="212">
        <f t="shared" si="19"/>
        <v>5.0202589188655002</v>
      </c>
      <c r="I46" s="212">
        <f t="shared" si="19"/>
        <v>5.3583676268861451</v>
      </c>
      <c r="J46" s="212">
        <f t="shared" si="19"/>
        <v>5.4854576561163384</v>
      </c>
      <c r="K46" s="212">
        <f t="shared" si="19"/>
        <v>5.9713526845000953</v>
      </c>
    </row>
    <row r="47" spans="1:12">
      <c r="A47" s="487" t="s">
        <v>689</v>
      </c>
      <c r="B47" s="430" t="s">
        <v>691</v>
      </c>
      <c r="C47" s="153"/>
      <c r="D47" s="206">
        <v>2090</v>
      </c>
      <c r="E47" s="206">
        <v>8</v>
      </c>
      <c r="F47" s="206">
        <v>4</v>
      </c>
      <c r="G47" s="206">
        <v>5</v>
      </c>
      <c r="H47" s="206">
        <v>8</v>
      </c>
      <c r="I47" s="206">
        <v>134</v>
      </c>
      <c r="J47" s="206">
        <v>657</v>
      </c>
      <c r="K47" s="206">
        <v>1274</v>
      </c>
    </row>
    <row r="48" spans="1:12">
      <c r="A48" s="490"/>
      <c r="B48" s="427" t="s">
        <v>690</v>
      </c>
      <c r="C48" s="153" t="s">
        <v>218</v>
      </c>
      <c r="D48" s="212">
        <f>D47*100/D49</f>
        <v>0.85774204536593579</v>
      </c>
      <c r="E48" s="212">
        <f t="shared" ref="E48:K48" si="20">E47*100/E49</f>
        <v>4.5449380752187254E-2</v>
      </c>
      <c r="F48" s="212">
        <f t="shared" si="20"/>
        <v>7.6234038498189438E-2</v>
      </c>
      <c r="G48" s="212">
        <f t="shared" si="20"/>
        <v>0.10524100189433803</v>
      </c>
      <c r="H48" s="212">
        <f t="shared" si="20"/>
        <v>7.9059195572685051E-2</v>
      </c>
      <c r="I48" s="212">
        <f t="shared" si="20"/>
        <v>0.57441700960219477</v>
      </c>
      <c r="J48" s="212">
        <f t="shared" si="20"/>
        <v>1.1708725406330196</v>
      </c>
      <c r="K48" s="212">
        <f t="shared" si="20"/>
        <v>1.0070827799911466</v>
      </c>
    </row>
    <row r="49" spans="1:11">
      <c r="A49" s="488" t="s">
        <v>475</v>
      </c>
      <c r="B49" s="488"/>
      <c r="C49" s="157"/>
      <c r="D49" s="208">
        <v>243663</v>
      </c>
      <c r="E49" s="208">
        <v>17602</v>
      </c>
      <c r="F49" s="208">
        <v>5247</v>
      </c>
      <c r="G49" s="208">
        <v>4751</v>
      </c>
      <c r="H49" s="208">
        <v>10119</v>
      </c>
      <c r="I49" s="208">
        <v>23328</v>
      </c>
      <c r="J49" s="208">
        <v>56112</v>
      </c>
      <c r="K49" s="208">
        <v>126504</v>
      </c>
    </row>
    <row r="50" spans="1:11">
      <c r="A50" s="489"/>
      <c r="B50" s="489"/>
      <c r="C50" s="158" t="s">
        <v>218</v>
      </c>
      <c r="D50" s="209">
        <f>D49*100/D49</f>
        <v>100</v>
      </c>
      <c r="E50" s="209">
        <f t="shared" ref="E50:K50" si="21">E49*100/E49</f>
        <v>100</v>
      </c>
      <c r="F50" s="209">
        <f t="shared" si="21"/>
        <v>100</v>
      </c>
      <c r="G50" s="209">
        <f t="shared" si="21"/>
        <v>100</v>
      </c>
      <c r="H50" s="209">
        <f t="shared" si="21"/>
        <v>100</v>
      </c>
      <c r="I50" s="209">
        <f t="shared" si="21"/>
        <v>100</v>
      </c>
      <c r="J50" s="209">
        <f t="shared" si="21"/>
        <v>100</v>
      </c>
      <c r="K50" s="209">
        <f t="shared" si="21"/>
        <v>100</v>
      </c>
    </row>
    <row r="51" spans="1:11">
      <c r="A51" s="154"/>
      <c r="B51" s="154"/>
      <c r="C51" s="154"/>
      <c r="D51" s="154"/>
      <c r="E51" s="154"/>
      <c r="F51" s="154"/>
      <c r="G51" s="154"/>
      <c r="H51" s="154"/>
      <c r="I51" s="154"/>
      <c r="J51" s="154"/>
      <c r="K51" s="154"/>
    </row>
    <row r="52" spans="1:11">
      <c r="A52" s="159" t="s">
        <v>476</v>
      </c>
      <c r="B52" s="159"/>
      <c r="C52" s="154"/>
      <c r="D52" s="312"/>
      <c r="E52" s="312"/>
      <c r="F52" s="312"/>
      <c r="G52" s="312"/>
      <c r="H52" s="312"/>
      <c r="I52" s="312"/>
      <c r="J52" s="312"/>
      <c r="K52" s="312"/>
    </row>
    <row r="53" spans="1:11">
      <c r="A53" s="160" t="s">
        <v>477</v>
      </c>
      <c r="B53" s="160"/>
      <c r="C53" s="160"/>
      <c r="D53" s="303"/>
      <c r="E53" s="303"/>
      <c r="F53" s="303"/>
      <c r="G53" s="303"/>
      <c r="H53" s="303"/>
      <c r="I53" s="303"/>
      <c r="J53" s="303"/>
      <c r="K53" s="303"/>
    </row>
    <row r="54" spans="1:11" ht="12" customHeight="1">
      <c r="A54" s="160"/>
      <c r="B54" s="160"/>
      <c r="C54" s="160"/>
      <c r="D54" s="247"/>
      <c r="E54" s="247"/>
      <c r="F54" s="247"/>
      <c r="G54" s="247"/>
      <c r="H54" s="247"/>
      <c r="I54" s="247"/>
      <c r="J54" s="247"/>
      <c r="K54" s="247"/>
    </row>
  </sheetData>
  <mergeCells count="24">
    <mergeCell ref="A39:A40"/>
    <mergeCell ref="A41:A42"/>
    <mergeCell ref="A43:A44"/>
    <mergeCell ref="A45:A46"/>
    <mergeCell ref="A49:B50"/>
    <mergeCell ref="A47:A48"/>
    <mergeCell ref="A37:A38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13:A14"/>
    <mergeCell ref="B2:K2"/>
    <mergeCell ref="E4:K4"/>
    <mergeCell ref="A7:A8"/>
    <mergeCell ref="A9:A10"/>
    <mergeCell ref="A11:A12"/>
  </mergeCells>
  <pageMargins left="0.7" right="0.7" top="0.75" bottom="0.75" header="0.3" footer="0.3"/>
  <pageSetup paperSize="9" orientation="portrait" r:id="rId1"/>
  <ignoredErrors>
    <ignoredError sqref="H5:H6" twoDigitTextYear="1"/>
  </ignoredErrors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theme="7" tint="-0.249977111117893"/>
  </sheetPr>
  <dimension ref="A2:M53"/>
  <sheetViews>
    <sheetView zoomScale="120" zoomScaleNormal="120" workbookViewId="0">
      <pane ySplit="5" topLeftCell="A6" activePane="bottomLeft" state="frozen"/>
      <selection pane="bottomLeft" activeCell="A6" sqref="A6"/>
    </sheetView>
  </sheetViews>
  <sheetFormatPr defaultRowHeight="13.5"/>
  <cols>
    <col min="1" max="1" width="8" style="154" customWidth="1"/>
    <col min="2" max="2" width="25.85546875" style="154" customWidth="1"/>
    <col min="3" max="3" width="5.7109375" style="154" customWidth="1"/>
    <col min="4" max="11" width="7.7109375" style="154" customWidth="1"/>
    <col min="12" max="16384" width="9.140625" style="305"/>
  </cols>
  <sheetData>
    <row r="2" spans="1:13" ht="40.5">
      <c r="A2" s="141" t="s">
        <v>633</v>
      </c>
      <c r="B2" s="491" t="s">
        <v>674</v>
      </c>
      <c r="C2" s="491"/>
      <c r="D2" s="491"/>
      <c r="E2" s="491"/>
      <c r="F2" s="491"/>
      <c r="G2" s="491"/>
      <c r="H2" s="491"/>
      <c r="I2" s="491"/>
      <c r="J2" s="491"/>
      <c r="K2" s="491"/>
    </row>
    <row r="3" spans="1:13">
      <c r="A3" s="141"/>
      <c r="B3" s="302"/>
      <c r="C3" s="302"/>
      <c r="D3" s="302"/>
      <c r="E3" s="302"/>
      <c r="F3" s="302"/>
      <c r="G3" s="302"/>
      <c r="H3" s="302"/>
      <c r="I3" s="302"/>
      <c r="J3" s="302"/>
      <c r="K3" s="302"/>
    </row>
    <row r="4" spans="1:13">
      <c r="A4" s="142"/>
      <c r="B4" s="143"/>
      <c r="C4" s="143"/>
      <c r="D4" s="143"/>
      <c r="E4" s="485" t="s">
        <v>478</v>
      </c>
      <c r="F4" s="485"/>
      <c r="G4" s="485"/>
      <c r="H4" s="485"/>
      <c r="I4" s="485"/>
      <c r="J4" s="485"/>
      <c r="K4" s="485"/>
    </row>
    <row r="5" spans="1:13">
      <c r="A5" s="144" t="s">
        <v>410</v>
      </c>
      <c r="B5" s="145"/>
      <c r="C5" s="144"/>
      <c r="D5" s="144" t="s">
        <v>56</v>
      </c>
      <c r="E5" s="301">
        <v>0</v>
      </c>
      <c r="F5" s="147" t="s">
        <v>411</v>
      </c>
      <c r="G5" s="147" t="s">
        <v>412</v>
      </c>
      <c r="H5" s="147" t="s">
        <v>413</v>
      </c>
      <c r="I5" s="301" t="s">
        <v>414</v>
      </c>
      <c r="J5" s="301" t="s">
        <v>415</v>
      </c>
      <c r="K5" s="301" t="s">
        <v>416</v>
      </c>
    </row>
    <row r="6" spans="1:13">
      <c r="A6" s="148" t="s">
        <v>417</v>
      </c>
      <c r="B6" s="145"/>
      <c r="C6" s="148"/>
      <c r="D6" s="148" t="s">
        <v>418</v>
      </c>
      <c r="E6" s="149">
        <v>0</v>
      </c>
      <c r="F6" s="150" t="s">
        <v>411</v>
      </c>
      <c r="G6" s="150" t="s">
        <v>412</v>
      </c>
      <c r="H6" s="150" t="s">
        <v>413</v>
      </c>
      <c r="I6" s="149" t="s">
        <v>414</v>
      </c>
      <c r="J6" s="149" t="s">
        <v>415</v>
      </c>
      <c r="K6" s="149" t="s">
        <v>419</v>
      </c>
    </row>
    <row r="7" spans="1:13">
      <c r="A7" s="486" t="s">
        <v>420</v>
      </c>
      <c r="B7" s="302" t="s">
        <v>421</v>
      </c>
      <c r="C7" s="151"/>
      <c r="D7" s="206">
        <v>5525</v>
      </c>
      <c r="E7" s="210">
        <v>306</v>
      </c>
      <c r="F7" s="210">
        <v>343</v>
      </c>
      <c r="G7" s="210">
        <v>111</v>
      </c>
      <c r="H7" s="210">
        <v>166</v>
      </c>
      <c r="I7" s="210">
        <v>285</v>
      </c>
      <c r="J7" s="210">
        <v>576</v>
      </c>
      <c r="K7" s="210">
        <v>3738</v>
      </c>
    </row>
    <row r="8" spans="1:13">
      <c r="A8" s="483"/>
      <c r="B8" s="152" t="s">
        <v>422</v>
      </c>
      <c r="C8" s="153" t="s">
        <v>218</v>
      </c>
      <c r="D8" s="212">
        <f>D7*100/D49</f>
        <v>1.9360694111545631</v>
      </c>
      <c r="E8" s="212">
        <f t="shared" ref="E8:K8" si="0">E7*100/E49</f>
        <v>1.9104701254916652</v>
      </c>
      <c r="F8" s="212">
        <f t="shared" si="0"/>
        <v>8.4337349397590362</v>
      </c>
      <c r="G8" s="212">
        <f t="shared" si="0"/>
        <v>3.4365325077399382</v>
      </c>
      <c r="H8" s="212">
        <f t="shared" si="0"/>
        <v>1.7663332623962544</v>
      </c>
      <c r="I8" s="212">
        <f t="shared" si="0"/>
        <v>0.37619789329179759</v>
      </c>
      <c r="J8" s="212">
        <f t="shared" si="0"/>
        <v>1.0846027830606135</v>
      </c>
      <c r="K8" s="212">
        <f t="shared" si="0"/>
        <v>3.0195080576759965</v>
      </c>
    </row>
    <row r="9" spans="1:13">
      <c r="A9" s="483" t="s">
        <v>423</v>
      </c>
      <c r="B9" s="302" t="s">
        <v>424</v>
      </c>
      <c r="D9" s="210">
        <v>35290</v>
      </c>
      <c r="E9" s="210">
        <v>233</v>
      </c>
      <c r="F9" s="210">
        <v>250</v>
      </c>
      <c r="G9" s="210">
        <v>222</v>
      </c>
      <c r="H9" s="210">
        <v>567</v>
      </c>
      <c r="I9" s="210">
        <v>3142</v>
      </c>
      <c r="J9" s="210">
        <v>11302</v>
      </c>
      <c r="K9" s="210">
        <v>19574</v>
      </c>
      <c r="M9" s="210"/>
    </row>
    <row r="10" spans="1:13">
      <c r="A10" s="483"/>
      <c r="B10" s="152" t="s">
        <v>425</v>
      </c>
      <c r="C10" s="153" t="s">
        <v>218</v>
      </c>
      <c r="D10" s="212">
        <f>D9*100/D49</f>
        <v>12.366314845184531</v>
      </c>
      <c r="E10" s="212">
        <f t="shared" ref="E10:K10" si="1">E9*100/E49</f>
        <v>1.4547043765998626</v>
      </c>
      <c r="F10" s="212">
        <f t="shared" si="1"/>
        <v>6.1470371281042535</v>
      </c>
      <c r="G10" s="212">
        <f t="shared" si="1"/>
        <v>6.8730650154798765</v>
      </c>
      <c r="H10" s="212">
        <f t="shared" si="1"/>
        <v>6.0331985528835919</v>
      </c>
      <c r="I10" s="212">
        <f t="shared" si="1"/>
        <v>4.1474167744660626</v>
      </c>
      <c r="J10" s="212">
        <f t="shared" si="1"/>
        <v>21.281563635678911</v>
      </c>
      <c r="K10" s="212">
        <f t="shared" si="1"/>
        <v>15.811624055898864</v>
      </c>
    </row>
    <row r="11" spans="1:13" ht="40.5">
      <c r="A11" s="483" t="s">
        <v>426</v>
      </c>
      <c r="B11" s="302" t="s">
        <v>427</v>
      </c>
      <c r="D11" s="210">
        <v>2158</v>
      </c>
      <c r="E11" s="210">
        <v>77</v>
      </c>
      <c r="F11" s="210">
        <v>120</v>
      </c>
      <c r="G11" s="210">
        <v>85</v>
      </c>
      <c r="H11" s="210">
        <v>107</v>
      </c>
      <c r="I11" s="210">
        <v>97</v>
      </c>
      <c r="J11" s="210">
        <v>284</v>
      </c>
      <c r="K11" s="210">
        <v>1388</v>
      </c>
      <c r="M11" s="210"/>
    </row>
    <row r="12" spans="1:13" ht="40.5">
      <c r="A12" s="483"/>
      <c r="B12" s="155" t="s">
        <v>428</v>
      </c>
      <c r="C12" s="153" t="s">
        <v>218</v>
      </c>
      <c r="D12" s="212">
        <f>D11*100/D49</f>
        <v>0.75620593470978237</v>
      </c>
      <c r="E12" s="212">
        <f t="shared" ref="E12:K12" si="2">E11*100/E49</f>
        <v>0.48073921458450397</v>
      </c>
      <c r="F12" s="212">
        <f t="shared" si="2"/>
        <v>2.9505778214900418</v>
      </c>
      <c r="G12" s="212">
        <f t="shared" si="2"/>
        <v>2.6315789473684212</v>
      </c>
      <c r="H12" s="212">
        <f t="shared" si="2"/>
        <v>1.1385401149180676</v>
      </c>
      <c r="I12" s="212">
        <f t="shared" si="2"/>
        <v>0.12803928298001532</v>
      </c>
      <c r="J12" s="212">
        <f t="shared" si="2"/>
        <v>0.53476942775905245</v>
      </c>
      <c r="K12" s="212">
        <f t="shared" si="2"/>
        <v>1.1212084494527244</v>
      </c>
    </row>
    <row r="13" spans="1:13" ht="27">
      <c r="A13" s="483" t="s">
        <v>429</v>
      </c>
      <c r="B13" s="302" t="s">
        <v>430</v>
      </c>
      <c r="D13" s="210">
        <v>4962</v>
      </c>
      <c r="E13" s="210">
        <v>111</v>
      </c>
      <c r="F13" s="210">
        <v>183</v>
      </c>
      <c r="G13" s="210">
        <v>232</v>
      </c>
      <c r="H13" s="210">
        <v>488</v>
      </c>
      <c r="I13" s="210">
        <v>477</v>
      </c>
      <c r="J13" s="210">
        <v>1067</v>
      </c>
      <c r="K13" s="210">
        <v>2404</v>
      </c>
    </row>
    <row r="14" spans="1:13" ht="27">
      <c r="A14" s="483"/>
      <c r="B14" s="155" t="s">
        <v>431</v>
      </c>
      <c r="C14" s="153" t="s">
        <v>218</v>
      </c>
      <c r="D14" s="212">
        <f>D13*100/D49</f>
        <v>1.7387830621084059</v>
      </c>
      <c r="E14" s="212">
        <f t="shared" ref="E14:K14" si="3">E13*100/E49</f>
        <v>0.69301367297246674</v>
      </c>
      <c r="F14" s="212">
        <f t="shared" si="3"/>
        <v>4.4996311777723141</v>
      </c>
      <c r="G14" s="212">
        <f t="shared" si="3"/>
        <v>7.1826625386996907</v>
      </c>
      <c r="H14" s="212">
        <f t="shared" si="3"/>
        <v>5.1925941689721213</v>
      </c>
      <c r="I14" s="212">
        <f t="shared" si="3"/>
        <v>0.62963647403574541</v>
      </c>
      <c r="J14" s="212">
        <f t="shared" si="3"/>
        <v>2.0091513359820738</v>
      </c>
      <c r="K14" s="212">
        <f t="shared" si="3"/>
        <v>1.9419201098590411</v>
      </c>
    </row>
    <row r="15" spans="1:13" ht="27">
      <c r="A15" s="483" t="s">
        <v>432</v>
      </c>
      <c r="B15" s="302" t="s">
        <v>538</v>
      </c>
      <c r="D15" s="210">
        <v>12613</v>
      </c>
      <c r="E15" s="310">
        <v>2</v>
      </c>
      <c r="F15" s="210">
        <v>25</v>
      </c>
      <c r="G15" s="210">
        <v>48</v>
      </c>
      <c r="H15" s="210">
        <v>814</v>
      </c>
      <c r="I15" s="210">
        <v>2871</v>
      </c>
      <c r="J15" s="210">
        <v>4930</v>
      </c>
      <c r="K15" s="210">
        <v>3923</v>
      </c>
    </row>
    <row r="16" spans="1:13">
      <c r="A16" s="483"/>
      <c r="B16" s="155" t="s">
        <v>433</v>
      </c>
      <c r="C16" s="153" t="s">
        <v>218</v>
      </c>
      <c r="D16" s="212">
        <f>D15*100/D49</f>
        <v>4.4198449742791865</v>
      </c>
      <c r="E16" s="211">
        <f t="shared" ref="E16:K16" si="4">E15*100/E49</f>
        <v>1.2486732846350752E-2</v>
      </c>
      <c r="F16" s="212">
        <f t="shared" si="4"/>
        <v>0.61470371281042535</v>
      </c>
      <c r="G16" s="212">
        <f t="shared" si="4"/>
        <v>1.4860681114551084</v>
      </c>
      <c r="H16" s="212">
        <f t="shared" si="4"/>
        <v>8.6614173228346463</v>
      </c>
      <c r="I16" s="212">
        <f t="shared" si="4"/>
        <v>3.7896987776868452</v>
      </c>
      <c r="J16" s="212">
        <f t="shared" si="4"/>
        <v>9.2831453480708763</v>
      </c>
      <c r="K16" s="212">
        <f t="shared" si="4"/>
        <v>3.1689486651318712</v>
      </c>
    </row>
    <row r="17" spans="1:11">
      <c r="A17" s="483" t="s">
        <v>434</v>
      </c>
      <c r="B17" s="302" t="s">
        <v>479</v>
      </c>
      <c r="D17" s="210">
        <v>8242</v>
      </c>
      <c r="E17" s="210">
        <v>114</v>
      </c>
      <c r="F17" s="210">
        <v>229</v>
      </c>
      <c r="G17" s="210">
        <v>273</v>
      </c>
      <c r="H17" s="210">
        <v>609</v>
      </c>
      <c r="I17" s="210">
        <v>975</v>
      </c>
      <c r="J17" s="210">
        <v>2235</v>
      </c>
      <c r="K17" s="210">
        <v>3807</v>
      </c>
    </row>
    <row r="18" spans="1:11">
      <c r="A18" s="483"/>
      <c r="B18" s="155" t="s">
        <v>435</v>
      </c>
      <c r="C18" s="153" t="s">
        <v>218</v>
      </c>
      <c r="D18" s="212">
        <f>D17*100/D49</f>
        <v>2.8881600156988072</v>
      </c>
      <c r="E18" s="212">
        <f t="shared" ref="E18:K18" si="5">E17*100/E49</f>
        <v>0.71174377224199292</v>
      </c>
      <c r="F18" s="212">
        <f t="shared" si="5"/>
        <v>5.6306860093434965</v>
      </c>
      <c r="G18" s="212">
        <f t="shared" si="5"/>
        <v>8.4520123839009287</v>
      </c>
      <c r="H18" s="212">
        <f t="shared" si="5"/>
        <v>6.4801021493934883</v>
      </c>
      <c r="I18" s="212">
        <f t="shared" si="5"/>
        <v>1.2869927928403602</v>
      </c>
      <c r="J18" s="212">
        <f t="shared" si="5"/>
        <v>4.2084847571883177</v>
      </c>
      <c r="K18" s="212">
        <f t="shared" si="5"/>
        <v>3.0752453653217011</v>
      </c>
    </row>
    <row r="19" spans="1:11">
      <c r="A19" s="483" t="s">
        <v>436</v>
      </c>
      <c r="B19" s="302" t="s">
        <v>437</v>
      </c>
      <c r="D19" s="210">
        <v>5151</v>
      </c>
      <c r="E19" s="210">
        <v>18</v>
      </c>
      <c r="F19" s="210">
        <v>26</v>
      </c>
      <c r="G19" s="210">
        <v>61</v>
      </c>
      <c r="H19" s="210">
        <v>105</v>
      </c>
      <c r="I19" s="210">
        <v>192</v>
      </c>
      <c r="J19" s="210">
        <v>872</v>
      </c>
      <c r="K19" s="210">
        <v>3877</v>
      </c>
    </row>
    <row r="20" spans="1:11">
      <c r="A20" s="483"/>
      <c r="B20" s="156" t="s">
        <v>480</v>
      </c>
      <c r="C20" s="153" t="s">
        <v>218</v>
      </c>
      <c r="D20" s="212">
        <f>D19*100/D49</f>
        <v>1.8050124048610234</v>
      </c>
      <c r="E20" s="212">
        <f t="shared" ref="E20:K20" si="6">E19*100/E49</f>
        <v>0.11238059561715677</v>
      </c>
      <c r="F20" s="212">
        <f t="shared" si="6"/>
        <v>0.63929186132284244</v>
      </c>
      <c r="G20" s="212">
        <f t="shared" si="6"/>
        <v>1.8885448916408669</v>
      </c>
      <c r="H20" s="212">
        <f t="shared" si="6"/>
        <v>1.1172589912747393</v>
      </c>
      <c r="I20" s="212">
        <f t="shared" si="6"/>
        <v>0.25343858074394782</v>
      </c>
      <c r="J20" s="212">
        <f t="shared" si="6"/>
        <v>1.6419681021334287</v>
      </c>
      <c r="K20" s="212">
        <f t="shared" si="6"/>
        <v>3.1317904600347348</v>
      </c>
    </row>
    <row r="21" spans="1:11">
      <c r="A21" s="483" t="s">
        <v>438</v>
      </c>
      <c r="B21" s="302" t="s">
        <v>439</v>
      </c>
      <c r="D21" s="210">
        <v>811</v>
      </c>
      <c r="E21" s="210">
        <v>17</v>
      </c>
      <c r="F21" s="210">
        <v>55</v>
      </c>
      <c r="G21" s="210">
        <v>43</v>
      </c>
      <c r="H21" s="210">
        <v>44</v>
      </c>
      <c r="I21" s="210">
        <v>111</v>
      </c>
      <c r="J21" s="210">
        <v>269</v>
      </c>
      <c r="K21" s="210">
        <v>272</v>
      </c>
    </row>
    <row r="22" spans="1:11" ht="27">
      <c r="A22" s="483"/>
      <c r="B22" s="156" t="s">
        <v>481</v>
      </c>
      <c r="C22" s="153" t="s">
        <v>218</v>
      </c>
      <c r="D22" s="212">
        <f>D21*100/D49</f>
        <v>0.28419046017128519</v>
      </c>
      <c r="E22" s="212">
        <f t="shared" ref="E22:K22" si="7">E21*100/E49</f>
        <v>0.1061372291939814</v>
      </c>
      <c r="F22" s="212">
        <f t="shared" si="7"/>
        <v>1.3523481681829359</v>
      </c>
      <c r="G22" s="212">
        <f t="shared" si="7"/>
        <v>1.3312693498452013</v>
      </c>
      <c r="H22" s="212">
        <f t="shared" si="7"/>
        <v>0.4681847201532241</v>
      </c>
      <c r="I22" s="212">
        <f t="shared" si="7"/>
        <v>0.14651917949259485</v>
      </c>
      <c r="J22" s="212">
        <f t="shared" si="7"/>
        <v>0.50652456361684906</v>
      </c>
      <c r="K22" s="212">
        <f t="shared" si="7"/>
        <v>0.21971808231350215</v>
      </c>
    </row>
    <row r="23" spans="1:11">
      <c r="A23" s="483" t="s">
        <v>440</v>
      </c>
      <c r="B23" s="302" t="s">
        <v>441</v>
      </c>
      <c r="D23" s="210">
        <v>28390</v>
      </c>
      <c r="E23" s="210">
        <v>22</v>
      </c>
      <c r="F23" s="210">
        <v>17</v>
      </c>
      <c r="G23" s="210">
        <v>37</v>
      </c>
      <c r="H23" s="210">
        <v>152</v>
      </c>
      <c r="I23" s="210">
        <v>719</v>
      </c>
      <c r="J23" s="210">
        <v>3616</v>
      </c>
      <c r="K23" s="210">
        <v>23827</v>
      </c>
    </row>
    <row r="24" spans="1:11">
      <c r="A24" s="483"/>
      <c r="B24" s="152" t="s">
        <v>442</v>
      </c>
      <c r="C24" s="153" t="s">
        <v>218</v>
      </c>
      <c r="D24" s="212">
        <f>D23*100/D49</f>
        <v>9.9484182050096024</v>
      </c>
      <c r="E24" s="212">
        <f t="shared" ref="E24:K24" si="8">E23*100/E49</f>
        <v>0.13735406130985828</v>
      </c>
      <c r="F24" s="212">
        <f t="shared" si="8"/>
        <v>0.41799852471108928</v>
      </c>
      <c r="G24" s="212">
        <f t="shared" si="8"/>
        <v>1.1455108359133126</v>
      </c>
      <c r="H24" s="212">
        <f t="shared" si="8"/>
        <v>1.617365396892956</v>
      </c>
      <c r="I24" s="212">
        <f t="shared" si="8"/>
        <v>0.94907468518176297</v>
      </c>
      <c r="J24" s="212">
        <f t="shared" si="8"/>
        <v>6.808895249213851</v>
      </c>
      <c r="K24" s="212">
        <f t="shared" si="8"/>
        <v>19.247142453249324</v>
      </c>
    </row>
    <row r="25" spans="1:11">
      <c r="A25" s="483" t="s">
        <v>443</v>
      </c>
      <c r="B25" s="302" t="s">
        <v>444</v>
      </c>
      <c r="D25" s="210">
        <v>15045</v>
      </c>
      <c r="E25" s="210">
        <v>701</v>
      </c>
      <c r="F25" s="210">
        <v>919</v>
      </c>
      <c r="G25" s="210">
        <v>554</v>
      </c>
      <c r="H25" s="210">
        <v>660</v>
      </c>
      <c r="I25" s="210">
        <v>1096</v>
      </c>
      <c r="J25" s="210">
        <v>1990</v>
      </c>
      <c r="K25" s="210">
        <v>9125</v>
      </c>
    </row>
    <row r="26" spans="1:11">
      <c r="A26" s="483"/>
      <c r="B26" s="152" t="s">
        <v>445</v>
      </c>
      <c r="C26" s="153" t="s">
        <v>218</v>
      </c>
      <c r="D26" s="207">
        <f>D25*100/D49</f>
        <v>5.2720659349901178</v>
      </c>
      <c r="E26" s="207">
        <f t="shared" ref="E26:K26" si="9">E25*100/E49</f>
        <v>4.3765998626459384</v>
      </c>
      <c r="F26" s="207">
        <f t="shared" si="9"/>
        <v>22.596508482911236</v>
      </c>
      <c r="G26" s="207">
        <f t="shared" si="9"/>
        <v>17.151702786377708</v>
      </c>
      <c r="H26" s="207">
        <f t="shared" si="9"/>
        <v>7.0227708022983615</v>
      </c>
      <c r="I26" s="207">
        <f t="shared" si="9"/>
        <v>1.4467118984133689</v>
      </c>
      <c r="J26" s="207">
        <f t="shared" si="9"/>
        <v>3.7471519761989946</v>
      </c>
      <c r="K26" s="207">
        <f t="shared" si="9"/>
        <v>7.3710569893775997</v>
      </c>
    </row>
    <row r="27" spans="1:11">
      <c r="A27" s="483" t="s">
        <v>446</v>
      </c>
      <c r="B27" s="302" t="s">
        <v>447</v>
      </c>
      <c r="D27" s="210">
        <v>15503</v>
      </c>
      <c r="E27" s="210">
        <v>85</v>
      </c>
      <c r="F27" s="210">
        <v>154</v>
      </c>
      <c r="G27" s="210">
        <v>255</v>
      </c>
      <c r="H27" s="210">
        <v>852</v>
      </c>
      <c r="I27" s="210">
        <v>2002</v>
      </c>
      <c r="J27" s="210">
        <v>3624</v>
      </c>
      <c r="K27" s="210">
        <v>8531</v>
      </c>
    </row>
    <row r="28" spans="1:11">
      <c r="A28" s="483"/>
      <c r="B28" s="152" t="s">
        <v>448</v>
      </c>
      <c r="C28" s="153" t="s">
        <v>218</v>
      </c>
      <c r="D28" s="212">
        <f>D27*100/D49</f>
        <v>5.4325582047292658</v>
      </c>
      <c r="E28" s="212">
        <f t="shared" ref="E28:K28" si="10">E27*100/E49</f>
        <v>0.53068614596990693</v>
      </c>
      <c r="F28" s="212">
        <f t="shared" si="10"/>
        <v>3.7865748709122204</v>
      </c>
      <c r="G28" s="212">
        <f t="shared" si="10"/>
        <v>7.8947368421052628</v>
      </c>
      <c r="H28" s="212">
        <f t="shared" si="10"/>
        <v>9.0657586720578838</v>
      </c>
      <c r="I28" s="212">
        <f t="shared" si="10"/>
        <v>2.6426252012988729</v>
      </c>
      <c r="J28" s="212">
        <f t="shared" si="10"/>
        <v>6.8239591767563601</v>
      </c>
      <c r="K28" s="212">
        <f t="shared" si="10"/>
        <v>6.8912314713841427</v>
      </c>
    </row>
    <row r="29" spans="1:11">
      <c r="A29" s="483" t="s">
        <v>449</v>
      </c>
      <c r="B29" s="302" t="s">
        <v>482</v>
      </c>
      <c r="D29" s="210">
        <v>2412</v>
      </c>
      <c r="E29" s="210">
        <v>48</v>
      </c>
      <c r="F29" s="210">
        <v>82</v>
      </c>
      <c r="G29" s="210">
        <v>58</v>
      </c>
      <c r="H29" s="210">
        <v>158</v>
      </c>
      <c r="I29" s="210">
        <v>298</v>
      </c>
      <c r="J29" s="210">
        <v>583</v>
      </c>
      <c r="K29" s="210">
        <v>1185</v>
      </c>
    </row>
    <row r="30" spans="1:11" ht="27">
      <c r="A30" s="483"/>
      <c r="B30" s="155" t="s">
        <v>450</v>
      </c>
      <c r="C30" s="153" t="s">
        <v>218</v>
      </c>
      <c r="D30" s="212">
        <f>D29*100/D49</f>
        <v>0.84521256465245365</v>
      </c>
      <c r="E30" s="212">
        <f t="shared" ref="E30:K30" si="11">E29*100/E49</f>
        <v>0.29968158831241803</v>
      </c>
      <c r="F30" s="212">
        <f t="shared" si="11"/>
        <v>2.0162281780181952</v>
      </c>
      <c r="G30" s="212">
        <f t="shared" si="11"/>
        <v>1.7956656346749227</v>
      </c>
      <c r="H30" s="212">
        <f t="shared" si="11"/>
        <v>1.681208767822941</v>
      </c>
      <c r="I30" s="212">
        <f t="shared" si="11"/>
        <v>0.39335779719633568</v>
      </c>
      <c r="J30" s="212">
        <f t="shared" si="11"/>
        <v>1.0977837196603084</v>
      </c>
      <c r="K30" s="212">
        <f t="shared" si="11"/>
        <v>0.95722767478492665</v>
      </c>
    </row>
    <row r="31" spans="1:11" ht="27">
      <c r="A31" s="483" t="s">
        <v>451</v>
      </c>
      <c r="B31" s="302" t="s">
        <v>452</v>
      </c>
      <c r="D31" s="210">
        <v>18946</v>
      </c>
      <c r="E31" s="210">
        <v>4</v>
      </c>
      <c r="F31" s="210">
        <v>70</v>
      </c>
      <c r="G31" s="210">
        <v>105</v>
      </c>
      <c r="H31" s="210">
        <v>599</v>
      </c>
      <c r="I31" s="210">
        <v>1380</v>
      </c>
      <c r="J31" s="210">
        <v>5864</v>
      </c>
      <c r="K31" s="210">
        <v>10924</v>
      </c>
    </row>
    <row r="32" spans="1:11" ht="27">
      <c r="A32" s="483"/>
      <c r="B32" s="155" t="s">
        <v>453</v>
      </c>
      <c r="C32" s="153" t="s">
        <v>218</v>
      </c>
      <c r="D32" s="212">
        <f>D31*100/D49</f>
        <v>6.6390535861962627</v>
      </c>
      <c r="E32" s="212">
        <f t="shared" ref="E32:K32" si="12">E31*100/E49</f>
        <v>2.4973465692701504E-2</v>
      </c>
      <c r="F32" s="212">
        <f t="shared" si="12"/>
        <v>1.7211703958691911</v>
      </c>
      <c r="G32" s="212">
        <f t="shared" si="12"/>
        <v>3.2507739938080493</v>
      </c>
      <c r="H32" s="212">
        <f t="shared" si="12"/>
        <v>6.3736965311768463</v>
      </c>
      <c r="I32" s="212">
        <f t="shared" si="12"/>
        <v>1.821589799097125</v>
      </c>
      <c r="J32" s="212">
        <f t="shared" si="12"/>
        <v>11.041858888658746</v>
      </c>
      <c r="K32" s="212">
        <f t="shared" si="12"/>
        <v>8.8242659235025656</v>
      </c>
    </row>
    <row r="33" spans="1:12" ht="27">
      <c r="A33" s="483" t="s">
        <v>454</v>
      </c>
      <c r="B33" s="302" t="s">
        <v>455</v>
      </c>
      <c r="D33" s="210">
        <v>16430</v>
      </c>
      <c r="E33" s="210">
        <v>330</v>
      </c>
      <c r="F33" s="210">
        <v>218</v>
      </c>
      <c r="G33" s="210">
        <v>84</v>
      </c>
      <c r="H33" s="210">
        <v>323</v>
      </c>
      <c r="I33" s="210">
        <v>2966</v>
      </c>
      <c r="J33" s="210">
        <v>4992</v>
      </c>
      <c r="K33" s="210">
        <v>7517</v>
      </c>
    </row>
    <row r="34" spans="1:12">
      <c r="A34" s="483"/>
      <c r="B34" s="155" t="s">
        <v>456</v>
      </c>
      <c r="C34" s="153" t="s">
        <v>218</v>
      </c>
      <c r="D34" s="212">
        <f>D33*100/D49</f>
        <v>5.7573973620397236</v>
      </c>
      <c r="E34" s="212">
        <f t="shared" ref="E34:K34" si="13">E33*100/E49</f>
        <v>2.0603109196478742</v>
      </c>
      <c r="F34" s="212">
        <f t="shared" si="13"/>
        <v>5.3602163757069095</v>
      </c>
      <c r="G34" s="212">
        <f t="shared" si="13"/>
        <v>2.6006191950464395</v>
      </c>
      <c r="H34" s="212">
        <f t="shared" si="13"/>
        <v>3.4369014683975312</v>
      </c>
      <c r="I34" s="212">
        <f t="shared" si="13"/>
        <v>3.9150980754507776</v>
      </c>
      <c r="J34" s="212">
        <f t="shared" si="13"/>
        <v>9.399890786525317</v>
      </c>
      <c r="K34" s="212">
        <f t="shared" si="13"/>
        <v>6.0721353851124844</v>
      </c>
    </row>
    <row r="35" spans="1:12">
      <c r="A35" s="483" t="s">
        <v>457</v>
      </c>
      <c r="B35" s="302" t="s">
        <v>458</v>
      </c>
      <c r="D35" s="210">
        <v>45665</v>
      </c>
      <c r="E35" s="206">
        <v>0</v>
      </c>
      <c r="F35" s="206">
        <v>0</v>
      </c>
      <c r="G35" s="206">
        <v>0</v>
      </c>
      <c r="H35" s="210">
        <v>1049</v>
      </c>
      <c r="I35" s="210">
        <v>42307</v>
      </c>
      <c r="J35" s="210">
        <v>2309</v>
      </c>
      <c r="K35" s="206">
        <v>0</v>
      </c>
    </row>
    <row r="36" spans="1:12">
      <c r="A36" s="483"/>
      <c r="B36" s="152" t="s">
        <v>459</v>
      </c>
      <c r="C36" s="153" t="s">
        <v>218</v>
      </c>
      <c r="D36" s="212">
        <f>D35*100/D49</f>
        <v>16.001920300520023</v>
      </c>
      <c r="E36" s="211">
        <f t="shared" ref="E36:K36" si="14">E35*100/E49</f>
        <v>0</v>
      </c>
      <c r="F36" s="211">
        <f t="shared" si="14"/>
        <v>0</v>
      </c>
      <c r="G36" s="211">
        <f t="shared" si="14"/>
        <v>0</v>
      </c>
      <c r="H36" s="212">
        <f t="shared" si="14"/>
        <v>11.161949350925729</v>
      </c>
      <c r="I36" s="212">
        <f t="shared" si="14"/>
        <v>55.844927268407297</v>
      </c>
      <c r="J36" s="212">
        <f t="shared" si="14"/>
        <v>4.3478260869565215</v>
      </c>
      <c r="K36" s="212">
        <f t="shared" si="14"/>
        <v>0</v>
      </c>
    </row>
    <row r="37" spans="1:12" ht="27">
      <c r="A37" s="483" t="s">
        <v>460</v>
      </c>
      <c r="B37" s="302" t="s">
        <v>461</v>
      </c>
      <c r="D37" s="210">
        <v>4118</v>
      </c>
      <c r="E37" s="210">
        <v>4118</v>
      </c>
      <c r="F37" s="210">
        <v>0</v>
      </c>
      <c r="G37" s="210">
        <v>0</v>
      </c>
      <c r="H37" s="210">
        <v>0</v>
      </c>
      <c r="I37" s="210">
        <v>0</v>
      </c>
      <c r="J37" s="210">
        <v>0</v>
      </c>
      <c r="K37" s="210">
        <v>0</v>
      </c>
      <c r="L37" s="210"/>
    </row>
    <row r="38" spans="1:12" ht="27">
      <c r="A38" s="483"/>
      <c r="B38" s="155" t="s">
        <v>462</v>
      </c>
      <c r="C38" s="153" t="s">
        <v>218</v>
      </c>
      <c r="D38" s="212">
        <f>D37*100/D49</f>
        <v>1.4430287484406319</v>
      </c>
      <c r="E38" s="212">
        <f t="shared" ref="E38:K38" si="15">E37*100/E49</f>
        <v>25.710182930636201</v>
      </c>
      <c r="F38" s="211">
        <f t="shared" si="15"/>
        <v>0</v>
      </c>
      <c r="G38" s="211">
        <f t="shared" si="15"/>
        <v>0</v>
      </c>
      <c r="H38" s="211">
        <f t="shared" si="15"/>
        <v>0</v>
      </c>
      <c r="I38" s="211">
        <f t="shared" si="15"/>
        <v>0</v>
      </c>
      <c r="J38" s="211">
        <f t="shared" si="15"/>
        <v>0</v>
      </c>
      <c r="K38" s="211">
        <f t="shared" si="15"/>
        <v>0</v>
      </c>
      <c r="L38" s="211"/>
    </row>
    <row r="39" spans="1:12" ht="40.5">
      <c r="A39" s="483" t="s">
        <v>463</v>
      </c>
      <c r="B39" s="302" t="s">
        <v>464</v>
      </c>
      <c r="D39" s="210">
        <v>1523</v>
      </c>
      <c r="E39" s="210">
        <v>554</v>
      </c>
      <c r="F39" s="210">
        <v>223</v>
      </c>
      <c r="G39" s="210">
        <v>134</v>
      </c>
      <c r="H39" s="210">
        <v>195</v>
      </c>
      <c r="I39" s="210">
        <v>228</v>
      </c>
      <c r="J39" s="210">
        <v>129</v>
      </c>
      <c r="K39" s="210">
        <v>60</v>
      </c>
    </row>
    <row r="40" spans="1:12" ht="27">
      <c r="A40" s="483"/>
      <c r="B40" s="155" t="s">
        <v>465</v>
      </c>
      <c r="C40" s="153" t="s">
        <v>218</v>
      </c>
      <c r="D40" s="212">
        <f>D39*100/D49</f>
        <v>0.53368935985310406</v>
      </c>
      <c r="E40" s="212">
        <f t="shared" ref="E40:K40" si="16">E39*100/E49</f>
        <v>3.4588249984391584</v>
      </c>
      <c r="F40" s="212">
        <f t="shared" si="16"/>
        <v>5.483157118268994</v>
      </c>
      <c r="G40" s="212">
        <f t="shared" si="16"/>
        <v>4.1486068111455108</v>
      </c>
      <c r="H40" s="212">
        <f t="shared" si="16"/>
        <v>2.074909555224516</v>
      </c>
      <c r="I40" s="212">
        <f t="shared" si="16"/>
        <v>0.30095831463343803</v>
      </c>
      <c r="J40" s="212">
        <f t="shared" si="16"/>
        <v>0.2429058316229499</v>
      </c>
      <c r="K40" s="212">
        <f t="shared" si="16"/>
        <v>4.8467224039743122E-2</v>
      </c>
    </row>
    <row r="41" spans="1:12" ht="40.5">
      <c r="A41" s="483" t="s">
        <v>466</v>
      </c>
      <c r="B41" s="302" t="s">
        <v>467</v>
      </c>
      <c r="D41" s="210">
        <v>6160</v>
      </c>
      <c r="E41" s="210">
        <v>441</v>
      </c>
      <c r="F41" s="210">
        <v>591</v>
      </c>
      <c r="G41" s="210">
        <v>320</v>
      </c>
      <c r="H41" s="210">
        <v>1022</v>
      </c>
      <c r="I41" s="210">
        <v>694</v>
      </c>
      <c r="J41" s="210">
        <v>775</v>
      </c>
      <c r="K41" s="210">
        <v>2317</v>
      </c>
    </row>
    <row r="42" spans="1:12" ht="27">
      <c r="A42" s="483"/>
      <c r="B42" s="155" t="s">
        <v>468</v>
      </c>
      <c r="C42" s="153" t="s">
        <v>218</v>
      </c>
      <c r="D42" s="212">
        <f>D41*100/D49</f>
        <v>2.1585859860112415</v>
      </c>
      <c r="E42" s="212">
        <f t="shared" ref="E42:K42" si="17">E41*100/E49</f>
        <v>2.7533245926203409</v>
      </c>
      <c r="F42" s="212">
        <f t="shared" si="17"/>
        <v>14.531595770838456</v>
      </c>
      <c r="G42" s="212">
        <f t="shared" si="17"/>
        <v>9.9071207430340564</v>
      </c>
      <c r="H42" s="212">
        <f t="shared" si="17"/>
        <v>10.874654181740796</v>
      </c>
      <c r="I42" s="212">
        <f t="shared" si="17"/>
        <v>0.91607486998072807</v>
      </c>
      <c r="J42" s="212">
        <f t="shared" si="17"/>
        <v>1.459317980680513</v>
      </c>
      <c r="K42" s="212">
        <f t="shared" si="17"/>
        <v>1.8716426350014137</v>
      </c>
    </row>
    <row r="43" spans="1:12" ht="27">
      <c r="A43" s="483" t="s">
        <v>469</v>
      </c>
      <c r="B43" s="302" t="s">
        <v>470</v>
      </c>
      <c r="D43" s="210">
        <v>17488</v>
      </c>
      <c r="E43" s="210">
        <v>88</v>
      </c>
      <c r="F43" s="210">
        <v>428</v>
      </c>
      <c r="G43" s="210">
        <v>448</v>
      </c>
      <c r="H43" s="210">
        <v>882</v>
      </c>
      <c r="I43" s="210">
        <v>1197</v>
      </c>
      <c r="J43" s="210">
        <v>2748</v>
      </c>
      <c r="K43" s="210">
        <v>11697</v>
      </c>
    </row>
    <row r="44" spans="1:12" ht="27">
      <c r="A44" s="483"/>
      <c r="B44" s="152" t="s">
        <v>471</v>
      </c>
      <c r="C44" s="153" t="s">
        <v>218</v>
      </c>
      <c r="D44" s="212">
        <f>D43*100/D49</f>
        <v>6.1281415135332127</v>
      </c>
      <c r="E44" s="212">
        <f t="shared" ref="E44:K44" si="18">E43*100/E49</f>
        <v>0.54941624523943311</v>
      </c>
      <c r="F44" s="212">
        <f t="shared" si="18"/>
        <v>10.523727563314482</v>
      </c>
      <c r="G44" s="212">
        <f t="shared" si="18"/>
        <v>13.869969040247678</v>
      </c>
      <c r="H44" s="212">
        <f t="shared" si="18"/>
        <v>9.3849755267078105</v>
      </c>
      <c r="I44" s="212">
        <f t="shared" si="18"/>
        <v>1.5800311518255499</v>
      </c>
      <c r="J44" s="212">
        <f t="shared" si="18"/>
        <v>5.1744591108516769</v>
      </c>
      <c r="K44" s="212">
        <f t="shared" si="18"/>
        <v>9.4486853265479223</v>
      </c>
    </row>
    <row r="45" spans="1:12" ht="40.5">
      <c r="A45" s="487" t="s">
        <v>472</v>
      </c>
      <c r="B45" s="302" t="s">
        <v>473</v>
      </c>
      <c r="D45" s="210">
        <v>37375</v>
      </c>
      <c r="E45" s="210">
        <v>8742</v>
      </c>
      <c r="F45" s="210">
        <v>126</v>
      </c>
      <c r="G45" s="210">
        <v>157</v>
      </c>
      <c r="H45" s="210">
        <v>596</v>
      </c>
      <c r="I45" s="210">
        <v>14630</v>
      </c>
      <c r="J45" s="210">
        <v>4647</v>
      </c>
      <c r="K45" s="210">
        <v>8477</v>
      </c>
    </row>
    <row r="46" spans="1:12" ht="27">
      <c r="A46" s="487"/>
      <c r="B46" s="155" t="s">
        <v>474</v>
      </c>
      <c r="C46" s="153" t="s">
        <v>218</v>
      </c>
      <c r="D46" s="207">
        <f>D45*100/D49</f>
        <v>13.096940134280869</v>
      </c>
      <c r="E46" s="207">
        <f t="shared" ref="E46:K46" si="19">E45*100/E49</f>
        <v>54.579509271399139</v>
      </c>
      <c r="F46" s="207">
        <f t="shared" si="19"/>
        <v>3.0981067125645438</v>
      </c>
      <c r="G46" s="207">
        <f t="shared" si="19"/>
        <v>4.8606811145510838</v>
      </c>
      <c r="H46" s="207">
        <f t="shared" si="19"/>
        <v>6.3417748457118535</v>
      </c>
      <c r="I46" s="207">
        <f t="shared" si="19"/>
        <v>19.31149185564561</v>
      </c>
      <c r="J46" s="207">
        <f t="shared" si="19"/>
        <v>8.7502589112546367</v>
      </c>
      <c r="K46" s="207">
        <f t="shared" si="19"/>
        <v>6.8476109697483745</v>
      </c>
    </row>
    <row r="47" spans="1:12">
      <c r="A47" s="487" t="s">
        <v>689</v>
      </c>
      <c r="B47" s="430" t="s">
        <v>691</v>
      </c>
      <c r="C47" s="153"/>
      <c r="D47" s="206">
        <v>1565</v>
      </c>
      <c r="E47" s="206">
        <v>6</v>
      </c>
      <c r="F47" s="206">
        <v>8</v>
      </c>
      <c r="G47" s="206">
        <v>3</v>
      </c>
      <c r="H47" s="206">
        <v>10</v>
      </c>
      <c r="I47" s="206">
        <v>91</v>
      </c>
      <c r="J47" s="206">
        <v>295</v>
      </c>
      <c r="K47" s="206">
        <v>1152</v>
      </c>
    </row>
    <row r="48" spans="1:12">
      <c r="A48" s="490"/>
      <c r="B48" s="427" t="s">
        <v>690</v>
      </c>
      <c r="C48" s="153" t="s">
        <v>218</v>
      </c>
      <c r="D48" s="207">
        <f>D47*100/D49</f>
        <v>0.54840699157590789</v>
      </c>
      <c r="E48" s="207">
        <f t="shared" ref="E48:K48" si="20">E47*100/E49</f>
        <v>3.7460198539052254E-2</v>
      </c>
      <c r="F48" s="207">
        <f t="shared" si="20"/>
        <v>0.19670518809933613</v>
      </c>
      <c r="G48" s="207">
        <f t="shared" si="20"/>
        <v>9.2879256965944276E-2</v>
      </c>
      <c r="H48" s="207">
        <f t="shared" si="20"/>
        <v>0.10640561821664184</v>
      </c>
      <c r="I48" s="207">
        <f t="shared" si="20"/>
        <v>0.12011932733176695</v>
      </c>
      <c r="J48" s="207">
        <f t="shared" si="20"/>
        <v>0.55548232813000165</v>
      </c>
      <c r="K48" s="207">
        <f t="shared" si="20"/>
        <v>0.93057070156306798</v>
      </c>
    </row>
    <row r="49" spans="1:11">
      <c r="A49" s="488" t="s">
        <v>475</v>
      </c>
      <c r="B49" s="488"/>
      <c r="C49" s="157"/>
      <c r="D49" s="208">
        <v>285372</v>
      </c>
      <c r="E49" s="208">
        <v>16017</v>
      </c>
      <c r="F49" s="208">
        <v>4067</v>
      </c>
      <c r="G49" s="208">
        <v>3230</v>
      </c>
      <c r="H49" s="208">
        <v>9398</v>
      </c>
      <c r="I49" s="208">
        <v>75758</v>
      </c>
      <c r="J49" s="208">
        <v>53107</v>
      </c>
      <c r="K49" s="208">
        <v>123795</v>
      </c>
    </row>
    <row r="50" spans="1:11">
      <c r="A50" s="489"/>
      <c r="B50" s="489"/>
      <c r="C50" s="158" t="s">
        <v>218</v>
      </c>
      <c r="D50" s="209">
        <f>D49*100/D49</f>
        <v>100</v>
      </c>
      <c r="E50" s="209">
        <f t="shared" ref="E50:K50" si="21">E49*100/E49</f>
        <v>100</v>
      </c>
      <c r="F50" s="209">
        <f t="shared" si="21"/>
        <v>100</v>
      </c>
      <c r="G50" s="209">
        <f t="shared" si="21"/>
        <v>100</v>
      </c>
      <c r="H50" s="209">
        <f t="shared" si="21"/>
        <v>100</v>
      </c>
      <c r="I50" s="209">
        <f t="shared" si="21"/>
        <v>100</v>
      </c>
      <c r="J50" s="209">
        <f t="shared" si="21"/>
        <v>100</v>
      </c>
      <c r="K50" s="209">
        <f t="shared" si="21"/>
        <v>100</v>
      </c>
    </row>
    <row r="52" spans="1:11">
      <c r="A52" s="159" t="s">
        <v>476</v>
      </c>
      <c r="B52" s="159"/>
      <c r="D52" s="303"/>
      <c r="E52" s="303"/>
      <c r="F52" s="303"/>
      <c r="G52" s="303"/>
      <c r="H52" s="303"/>
      <c r="I52" s="303"/>
      <c r="J52" s="303"/>
      <c r="K52" s="303"/>
    </row>
    <row r="53" spans="1:11">
      <c r="A53" s="160" t="s">
        <v>477</v>
      </c>
      <c r="B53" s="160"/>
      <c r="C53" s="160"/>
    </row>
  </sheetData>
  <sortState ref="M57:N78">
    <sortCondition descending="1" ref="N57:N78"/>
  </sortState>
  <mergeCells count="24">
    <mergeCell ref="A39:A40"/>
    <mergeCell ref="A41:A42"/>
    <mergeCell ref="A43:A44"/>
    <mergeCell ref="A45:A46"/>
    <mergeCell ref="A49:B50"/>
    <mergeCell ref="A47:A48"/>
    <mergeCell ref="A37:A38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13:A14"/>
    <mergeCell ref="B2:K2"/>
    <mergeCell ref="E4:K4"/>
    <mergeCell ref="A7:A8"/>
    <mergeCell ref="A9:A10"/>
    <mergeCell ref="A11:A12"/>
  </mergeCells>
  <pageMargins left="0.7" right="0.7" top="0.75" bottom="0.75" header="0.3" footer="0.3"/>
  <pageSetup paperSize="9" orientation="portrait" r:id="rId1"/>
  <ignoredErrors>
    <ignoredError sqref="H5:H6" twoDigitTextYear="1"/>
  </ignoredErrors>
</worksheet>
</file>

<file path=xl/worksheets/sheet27.xml><?xml version="1.0" encoding="utf-8"?>
<worksheet xmlns="http://schemas.openxmlformats.org/spreadsheetml/2006/main" xmlns:r="http://schemas.openxmlformats.org/officeDocument/2006/relationships">
  <sheetPr>
    <tabColor theme="7" tint="-0.249977111117893"/>
  </sheetPr>
  <dimension ref="A1:U105"/>
  <sheetViews>
    <sheetView zoomScale="120" zoomScaleNormal="120" workbookViewId="0">
      <pane ySplit="4" topLeftCell="A5" activePane="bottomLeft" state="frozen"/>
      <selection pane="bottomLeft" activeCell="A5" sqref="A5"/>
    </sheetView>
  </sheetViews>
  <sheetFormatPr defaultRowHeight="15"/>
  <cols>
    <col min="2" max="2" width="29.28515625" customWidth="1"/>
    <col min="3" max="3" width="5.140625" style="163" customWidth="1"/>
    <col min="4" max="11" width="7.7109375" customWidth="1"/>
    <col min="12" max="12" width="9.140625" customWidth="1"/>
  </cols>
  <sheetData>
    <row r="1" spans="1:21" ht="36">
      <c r="A1" s="162" t="s">
        <v>634</v>
      </c>
      <c r="B1" s="480" t="s">
        <v>675</v>
      </c>
      <c r="C1" s="480"/>
      <c r="D1" s="480"/>
      <c r="E1" s="480"/>
      <c r="F1" s="480"/>
      <c r="G1" s="480"/>
      <c r="H1" s="480"/>
      <c r="I1" s="480"/>
      <c r="J1" s="480"/>
      <c r="K1" s="480"/>
    </row>
    <row r="2" spans="1:21">
      <c r="A2" s="162"/>
      <c r="B2" s="62"/>
    </row>
    <row r="3" spans="1:21">
      <c r="A3" s="164"/>
      <c r="B3" s="165"/>
      <c r="C3" s="166"/>
      <c r="D3" s="143"/>
      <c r="E3" s="485" t="s">
        <v>478</v>
      </c>
      <c r="F3" s="485"/>
      <c r="G3" s="485"/>
      <c r="H3" s="485"/>
      <c r="I3" s="485"/>
      <c r="J3" s="485"/>
      <c r="K3" s="485"/>
    </row>
    <row r="4" spans="1:21">
      <c r="A4" s="167" t="s">
        <v>483</v>
      </c>
      <c r="B4" s="167" t="s">
        <v>484</v>
      </c>
      <c r="C4" s="166"/>
      <c r="D4" s="168" t="s">
        <v>56</v>
      </c>
      <c r="E4" s="161">
        <v>0</v>
      </c>
      <c r="F4" s="169" t="s">
        <v>411</v>
      </c>
      <c r="G4" s="169" t="s">
        <v>412</v>
      </c>
      <c r="H4" s="169" t="s">
        <v>413</v>
      </c>
      <c r="I4" s="161" t="s">
        <v>414</v>
      </c>
      <c r="J4" s="161" t="s">
        <v>415</v>
      </c>
      <c r="K4" s="161" t="s">
        <v>416</v>
      </c>
    </row>
    <row r="5" spans="1:21" ht="22.5">
      <c r="A5" s="170" t="s">
        <v>485</v>
      </c>
      <c r="B5" s="170" t="s">
        <v>486</v>
      </c>
      <c r="C5" s="166"/>
      <c r="D5" s="171" t="s">
        <v>418</v>
      </c>
      <c r="E5" s="149">
        <v>0</v>
      </c>
      <c r="F5" s="150" t="s">
        <v>411</v>
      </c>
      <c r="G5" s="150" t="s">
        <v>412</v>
      </c>
      <c r="H5" s="150" t="s">
        <v>413</v>
      </c>
      <c r="I5" s="149" t="s">
        <v>414</v>
      </c>
      <c r="J5" s="149" t="s">
        <v>415</v>
      </c>
      <c r="K5" s="172" t="s">
        <v>487</v>
      </c>
      <c r="L5" s="77"/>
      <c r="M5" s="402"/>
      <c r="N5" s="402"/>
      <c r="O5" s="402"/>
      <c r="P5" s="402"/>
      <c r="Q5" s="402"/>
      <c r="R5" s="402"/>
      <c r="S5" s="402"/>
      <c r="T5" s="402"/>
      <c r="U5" s="402"/>
    </row>
    <row r="6" spans="1:21">
      <c r="A6" s="29"/>
      <c r="M6" s="402"/>
      <c r="N6" s="403"/>
      <c r="O6" s="403"/>
      <c r="P6" s="403"/>
      <c r="Q6" s="403"/>
      <c r="R6" s="403"/>
      <c r="S6" s="403"/>
      <c r="T6" s="403"/>
      <c r="U6" s="403"/>
    </row>
    <row r="7" spans="1:21" ht="21" customHeight="1">
      <c r="A7" s="492" t="s">
        <v>488</v>
      </c>
      <c r="B7" s="96" t="s">
        <v>540</v>
      </c>
      <c r="D7" s="216">
        <v>7422</v>
      </c>
      <c r="E7" s="216">
        <v>2</v>
      </c>
      <c r="F7" s="216">
        <v>22</v>
      </c>
      <c r="G7" s="216">
        <v>17</v>
      </c>
      <c r="H7" s="216">
        <v>62</v>
      </c>
      <c r="I7" s="216">
        <v>172</v>
      </c>
      <c r="J7" s="216">
        <v>440</v>
      </c>
      <c r="K7" s="216">
        <v>6707</v>
      </c>
      <c r="L7" s="219"/>
      <c r="M7" s="402"/>
      <c r="N7" s="403"/>
      <c r="O7" s="403"/>
      <c r="P7" s="403"/>
      <c r="Q7" s="403"/>
      <c r="R7" s="403"/>
      <c r="S7" s="403"/>
      <c r="T7" s="403"/>
      <c r="U7" s="403"/>
    </row>
    <row r="8" spans="1:21">
      <c r="A8" s="492"/>
      <c r="B8" s="98" t="s">
        <v>541</v>
      </c>
      <c r="C8" s="75" t="s">
        <v>218</v>
      </c>
      <c r="D8" s="223">
        <f t="shared" ref="D8:K8" si="0">D7*100/D41</f>
        <v>19.661447985377094</v>
      </c>
      <c r="E8" s="223">
        <f t="shared" si="0"/>
        <v>0.96153846153846156</v>
      </c>
      <c r="F8" s="223">
        <f t="shared" si="0"/>
        <v>2.263374485596708</v>
      </c>
      <c r="G8" s="223">
        <f t="shared" si="0"/>
        <v>1.4003294892915981</v>
      </c>
      <c r="H8" s="223">
        <f t="shared" si="0"/>
        <v>2.0611702127659575</v>
      </c>
      <c r="I8" s="223">
        <f t="shared" si="0"/>
        <v>3.1221637320747866</v>
      </c>
      <c r="J8" s="223">
        <f t="shared" si="0"/>
        <v>5.5020632737276483</v>
      </c>
      <c r="K8" s="223">
        <f t="shared" si="0"/>
        <v>35.597898200732445</v>
      </c>
      <c r="L8" s="219"/>
      <c r="M8" s="402"/>
      <c r="N8" s="403"/>
      <c r="O8" s="403"/>
      <c r="P8" s="403"/>
      <c r="Q8" s="403"/>
      <c r="R8" s="403"/>
      <c r="S8" s="403"/>
      <c r="T8" s="403"/>
      <c r="U8" s="403"/>
    </row>
    <row r="9" spans="1:21" ht="22.5">
      <c r="A9" s="492" t="s">
        <v>489</v>
      </c>
      <c r="B9" s="96" t="s">
        <v>542</v>
      </c>
      <c r="D9" s="216">
        <v>4030</v>
      </c>
      <c r="E9" s="217">
        <v>0</v>
      </c>
      <c r="F9" s="216">
        <v>12</v>
      </c>
      <c r="G9" s="216">
        <v>37</v>
      </c>
      <c r="H9" s="216">
        <v>285</v>
      </c>
      <c r="I9" s="216">
        <v>672</v>
      </c>
      <c r="J9" s="216">
        <v>1442</v>
      </c>
      <c r="K9" s="216">
        <v>1582</v>
      </c>
      <c r="L9" s="219"/>
      <c r="M9" s="402"/>
      <c r="N9" s="403"/>
      <c r="O9" s="403"/>
      <c r="P9" s="403"/>
      <c r="Q9" s="403"/>
      <c r="R9" s="403"/>
      <c r="S9" s="403"/>
      <c r="T9" s="403"/>
      <c r="U9" s="403"/>
    </row>
    <row r="10" spans="1:21">
      <c r="A10" s="492"/>
      <c r="B10" s="115" t="s">
        <v>543</v>
      </c>
      <c r="C10" s="75" t="s">
        <v>218</v>
      </c>
      <c r="D10" s="223">
        <f t="shared" ref="D10:K10" si="1">D9*100/D41</f>
        <v>10.675779490847439</v>
      </c>
      <c r="E10" s="223">
        <f t="shared" si="1"/>
        <v>0</v>
      </c>
      <c r="F10" s="223">
        <f t="shared" si="1"/>
        <v>1.2345679012345678</v>
      </c>
      <c r="G10" s="223">
        <f t="shared" si="1"/>
        <v>3.0477759472817132</v>
      </c>
      <c r="H10" s="223">
        <f t="shared" si="1"/>
        <v>9.474734042553191</v>
      </c>
      <c r="I10" s="223">
        <f t="shared" si="1"/>
        <v>12.198221092757306</v>
      </c>
      <c r="J10" s="223">
        <f t="shared" si="1"/>
        <v>18.031761910716519</v>
      </c>
      <c r="K10" s="223">
        <f t="shared" si="1"/>
        <v>8.3965819224032696</v>
      </c>
      <c r="L10" s="219"/>
      <c r="M10" s="402"/>
      <c r="N10" s="403"/>
      <c r="O10" s="403"/>
      <c r="P10" s="403"/>
      <c r="Q10" s="403"/>
      <c r="R10" s="403"/>
      <c r="S10" s="403"/>
      <c r="T10" s="403"/>
      <c r="U10" s="403"/>
    </row>
    <row r="11" spans="1:21">
      <c r="A11" s="492" t="s">
        <v>490</v>
      </c>
      <c r="B11" s="173" t="s">
        <v>548</v>
      </c>
      <c r="C11" s="71"/>
      <c r="D11" s="216">
        <v>2539</v>
      </c>
      <c r="E11" s="217">
        <v>0</v>
      </c>
      <c r="F11" s="217">
        <v>66</v>
      </c>
      <c r="G11" s="216">
        <v>420</v>
      </c>
      <c r="H11" s="216">
        <v>559</v>
      </c>
      <c r="I11" s="216">
        <v>255</v>
      </c>
      <c r="J11" s="216">
        <v>509</v>
      </c>
      <c r="K11" s="216">
        <v>730</v>
      </c>
      <c r="L11" s="219"/>
      <c r="M11" s="402"/>
      <c r="N11" s="403"/>
      <c r="O11" s="403"/>
      <c r="P11" s="403"/>
      <c r="Q11" s="403"/>
      <c r="R11" s="403"/>
      <c r="S11" s="403"/>
      <c r="T11" s="403"/>
      <c r="U11" s="403"/>
    </row>
    <row r="12" spans="1:21">
      <c r="A12" s="492"/>
      <c r="B12" s="115" t="s">
        <v>549</v>
      </c>
      <c r="C12" s="75" t="s">
        <v>218</v>
      </c>
      <c r="D12" s="223">
        <f t="shared" ref="D12:K12" si="2">D11*100/D41</f>
        <v>6.7260059869135604</v>
      </c>
      <c r="E12" s="241">
        <f t="shared" si="2"/>
        <v>0</v>
      </c>
      <c r="F12" s="241">
        <f t="shared" si="2"/>
        <v>6.7901234567901234</v>
      </c>
      <c r="G12" s="241">
        <f t="shared" si="2"/>
        <v>34.596375617792418</v>
      </c>
      <c r="H12" s="223">
        <f t="shared" si="2"/>
        <v>18.583776595744681</v>
      </c>
      <c r="I12" s="223">
        <f t="shared" si="2"/>
        <v>4.628789253948085</v>
      </c>
      <c r="J12" s="223">
        <f t="shared" si="2"/>
        <v>6.3648868325622106</v>
      </c>
      <c r="K12" s="223">
        <f t="shared" si="2"/>
        <v>3.8745289528156679</v>
      </c>
      <c r="L12" s="219"/>
      <c r="M12" s="402"/>
      <c r="N12" s="403"/>
      <c r="O12" s="403"/>
      <c r="P12" s="403"/>
      <c r="Q12" s="403"/>
      <c r="R12" s="403"/>
      <c r="S12" s="403"/>
      <c r="T12" s="403"/>
      <c r="U12" s="403"/>
    </row>
    <row r="13" spans="1:21">
      <c r="A13" s="492" t="s">
        <v>491</v>
      </c>
      <c r="B13" s="96" t="s">
        <v>546</v>
      </c>
      <c r="D13" s="219">
        <v>2378</v>
      </c>
      <c r="E13" s="217">
        <v>13</v>
      </c>
      <c r="F13" s="219">
        <v>60</v>
      </c>
      <c r="G13" s="219">
        <v>62</v>
      </c>
      <c r="H13" s="219">
        <v>172</v>
      </c>
      <c r="I13" s="219">
        <v>304</v>
      </c>
      <c r="J13" s="219">
        <v>415</v>
      </c>
      <c r="K13" s="219">
        <v>1352</v>
      </c>
      <c r="L13" s="219"/>
      <c r="M13" s="402"/>
      <c r="N13" s="403"/>
      <c r="O13" s="403"/>
      <c r="P13" s="403"/>
      <c r="Q13" s="403"/>
      <c r="R13" s="403"/>
      <c r="S13" s="403"/>
      <c r="T13" s="403"/>
      <c r="U13" s="403"/>
    </row>
    <row r="14" spans="1:21">
      <c r="A14" s="492"/>
      <c r="B14" s="115" t="s">
        <v>547</v>
      </c>
      <c r="C14" s="75" t="s">
        <v>218</v>
      </c>
      <c r="D14" s="223">
        <f t="shared" ref="D14:K14" si="3">D13*100/D41</f>
        <v>6.2995046226390103</v>
      </c>
      <c r="E14" s="241">
        <f t="shared" si="3"/>
        <v>6.25</v>
      </c>
      <c r="F14" s="223">
        <f t="shared" si="3"/>
        <v>6.1728395061728394</v>
      </c>
      <c r="G14" s="223">
        <f t="shared" si="3"/>
        <v>5.1070840197693572</v>
      </c>
      <c r="H14" s="223">
        <f t="shared" si="3"/>
        <v>5.7180851063829783</v>
      </c>
      <c r="I14" s="223">
        <f t="shared" si="3"/>
        <v>5.5182428752949715</v>
      </c>
      <c r="J14" s="223">
        <f t="shared" si="3"/>
        <v>5.1894460422658497</v>
      </c>
      <c r="K14" s="223">
        <f t="shared" si="3"/>
        <v>7.175839923570936</v>
      </c>
      <c r="L14" s="219"/>
      <c r="M14" s="402"/>
      <c r="N14" s="403"/>
      <c r="O14" s="403"/>
      <c r="P14" s="403"/>
      <c r="Q14" s="403"/>
      <c r="R14" s="403"/>
      <c r="S14" s="403"/>
      <c r="T14" s="403"/>
      <c r="U14" s="403"/>
    </row>
    <row r="15" spans="1:21">
      <c r="A15" s="492" t="s">
        <v>492</v>
      </c>
      <c r="B15" s="96" t="s">
        <v>550</v>
      </c>
      <c r="D15" s="220">
        <v>2182</v>
      </c>
      <c r="E15" s="219">
        <v>2</v>
      </c>
      <c r="F15" s="219">
        <v>79</v>
      </c>
      <c r="G15" s="219">
        <v>177</v>
      </c>
      <c r="H15" s="219">
        <v>223</v>
      </c>
      <c r="I15" s="219">
        <v>274</v>
      </c>
      <c r="J15" s="219">
        <v>459</v>
      </c>
      <c r="K15" s="219">
        <v>968</v>
      </c>
      <c r="L15" s="219"/>
      <c r="M15" s="402"/>
      <c r="N15" s="403"/>
      <c r="O15" s="403"/>
      <c r="P15" s="403"/>
      <c r="Q15" s="403"/>
      <c r="R15" s="403"/>
      <c r="S15" s="403"/>
      <c r="T15" s="403"/>
      <c r="U15" s="403"/>
    </row>
    <row r="16" spans="1:21">
      <c r="A16" s="492"/>
      <c r="B16" s="115" t="s">
        <v>551</v>
      </c>
      <c r="C16" s="174" t="s">
        <v>218</v>
      </c>
      <c r="D16" s="223">
        <f t="shared" ref="D16:K16" si="4">D15*100/D41</f>
        <v>5.7802855704786884</v>
      </c>
      <c r="E16" s="223">
        <f t="shared" si="4"/>
        <v>0.96153846153846156</v>
      </c>
      <c r="F16" s="223">
        <f t="shared" si="4"/>
        <v>8.1275720164609062</v>
      </c>
      <c r="G16" s="223">
        <f t="shared" si="4"/>
        <v>14.579901153212521</v>
      </c>
      <c r="H16" s="223">
        <f t="shared" si="4"/>
        <v>7.4135638297872344</v>
      </c>
      <c r="I16" s="223">
        <f t="shared" si="4"/>
        <v>4.9736794336540209</v>
      </c>
      <c r="J16" s="223">
        <f t="shared" si="4"/>
        <v>5.7396523696386144</v>
      </c>
      <c r="K16" s="223">
        <f t="shared" si="4"/>
        <v>5.1377315429117347</v>
      </c>
      <c r="L16" s="219"/>
      <c r="M16" s="402"/>
      <c r="N16" s="403"/>
      <c r="O16" s="403"/>
      <c r="P16" s="403"/>
      <c r="Q16" s="403"/>
      <c r="R16" s="403"/>
      <c r="S16" s="403"/>
      <c r="T16" s="403"/>
      <c r="U16" s="403"/>
    </row>
    <row r="17" spans="1:21" ht="22.5">
      <c r="A17" s="492" t="s">
        <v>493</v>
      </c>
      <c r="B17" s="96" t="s">
        <v>552</v>
      </c>
      <c r="D17" s="220">
        <v>2074</v>
      </c>
      <c r="E17" s="217">
        <v>0</v>
      </c>
      <c r="F17" s="219">
        <v>2</v>
      </c>
      <c r="G17" s="219">
        <v>4</v>
      </c>
      <c r="H17" s="219">
        <v>39</v>
      </c>
      <c r="I17" s="219">
        <v>232</v>
      </c>
      <c r="J17" s="219">
        <v>485</v>
      </c>
      <c r="K17" s="219">
        <v>1312</v>
      </c>
      <c r="L17" s="219"/>
      <c r="M17" s="402"/>
      <c r="N17" s="403"/>
      <c r="O17" s="403"/>
      <c r="P17" s="403"/>
      <c r="Q17" s="403"/>
      <c r="R17" s="403"/>
      <c r="S17" s="403"/>
      <c r="T17" s="403"/>
      <c r="U17" s="403"/>
    </row>
    <row r="18" spans="1:21" ht="22.5">
      <c r="A18" s="492"/>
      <c r="B18" s="115" t="s">
        <v>553</v>
      </c>
      <c r="C18" s="174" t="s">
        <v>218</v>
      </c>
      <c r="D18" s="223">
        <f t="shared" ref="D18:K18" si="5">D17*100/D41</f>
        <v>5.4941852764311641</v>
      </c>
      <c r="E18" s="223">
        <f t="shared" si="5"/>
        <v>0</v>
      </c>
      <c r="F18" s="223">
        <f t="shared" si="5"/>
        <v>0.20576131687242799</v>
      </c>
      <c r="G18" s="223">
        <f t="shared" si="5"/>
        <v>0.32948929159802304</v>
      </c>
      <c r="H18" s="223">
        <f t="shared" si="5"/>
        <v>1.2965425531914894</v>
      </c>
      <c r="I18" s="223">
        <f t="shared" si="5"/>
        <v>4.2112906153566891</v>
      </c>
      <c r="J18" s="223">
        <f t="shared" si="5"/>
        <v>6.0647742903588844</v>
      </c>
      <c r="K18" s="223">
        <f t="shared" si="5"/>
        <v>6.9635369672522689</v>
      </c>
      <c r="L18" s="219"/>
      <c r="M18" s="402"/>
      <c r="N18" s="403"/>
      <c r="O18" s="403"/>
      <c r="P18" s="403"/>
      <c r="Q18" s="403"/>
      <c r="R18" s="403"/>
      <c r="S18" s="403"/>
      <c r="T18" s="403"/>
      <c r="U18" s="403"/>
    </row>
    <row r="19" spans="1:21" ht="22.5">
      <c r="A19" s="492" t="s">
        <v>494</v>
      </c>
      <c r="B19" s="96" t="s">
        <v>554</v>
      </c>
      <c r="D19" s="220">
        <v>1997</v>
      </c>
      <c r="E19" s="219">
        <v>0</v>
      </c>
      <c r="F19" s="219">
        <v>1</v>
      </c>
      <c r="G19" s="219">
        <v>3</v>
      </c>
      <c r="H19" s="219">
        <v>44</v>
      </c>
      <c r="I19" s="219">
        <v>238</v>
      </c>
      <c r="J19" s="219">
        <v>383</v>
      </c>
      <c r="K19" s="219">
        <v>1328</v>
      </c>
      <c r="L19" s="219"/>
      <c r="M19" s="402"/>
      <c r="N19" s="403"/>
      <c r="O19" s="403"/>
      <c r="P19" s="403"/>
      <c r="Q19" s="403"/>
      <c r="R19" s="403"/>
      <c r="S19" s="403"/>
      <c r="T19" s="403"/>
      <c r="U19" s="403"/>
    </row>
    <row r="20" spans="1:21">
      <c r="A20" s="492"/>
      <c r="B20" s="98" t="s">
        <v>555</v>
      </c>
      <c r="C20" s="174" t="s">
        <v>218</v>
      </c>
      <c r="D20" s="223">
        <f t="shared" ref="D20:K20" si="6">D19*100/D41</f>
        <v>5.2902063630824658</v>
      </c>
      <c r="E20" s="241">
        <f t="shared" si="6"/>
        <v>0</v>
      </c>
      <c r="F20" s="223">
        <f t="shared" si="6"/>
        <v>0.102880658436214</v>
      </c>
      <c r="G20" s="223">
        <f t="shared" si="6"/>
        <v>0.24711696869851729</v>
      </c>
      <c r="H20" s="223">
        <f t="shared" si="6"/>
        <v>1.4627659574468086</v>
      </c>
      <c r="I20" s="223">
        <f t="shared" si="6"/>
        <v>4.3202033036848793</v>
      </c>
      <c r="J20" s="223">
        <f t="shared" si="6"/>
        <v>4.7892959859947482</v>
      </c>
      <c r="K20" s="223">
        <f t="shared" si="6"/>
        <v>7.0484581497797354</v>
      </c>
      <c r="L20" s="219"/>
      <c r="M20" s="402"/>
      <c r="N20" s="403"/>
      <c r="O20" s="403"/>
      <c r="P20" s="403"/>
      <c r="Q20" s="403"/>
      <c r="R20" s="403"/>
      <c r="S20" s="403"/>
      <c r="T20" s="403"/>
      <c r="U20" s="403"/>
    </row>
    <row r="21" spans="1:21" ht="33.75">
      <c r="A21" s="492" t="s">
        <v>495</v>
      </c>
      <c r="B21" s="96" t="s">
        <v>544</v>
      </c>
      <c r="D21" s="220">
        <v>1898</v>
      </c>
      <c r="E21" s="217">
        <v>0</v>
      </c>
      <c r="F21" s="219">
        <v>0</v>
      </c>
      <c r="G21" s="219">
        <v>1</v>
      </c>
      <c r="H21" s="219">
        <v>271</v>
      </c>
      <c r="I21" s="219">
        <v>840</v>
      </c>
      <c r="J21" s="219">
        <v>616</v>
      </c>
      <c r="K21" s="219">
        <v>170</v>
      </c>
      <c r="L21" s="219"/>
      <c r="M21" s="402"/>
      <c r="N21" s="403"/>
      <c r="O21" s="403"/>
      <c r="P21" s="403"/>
      <c r="Q21" s="403"/>
      <c r="R21" s="403"/>
      <c r="S21" s="403"/>
      <c r="T21" s="403"/>
      <c r="U21" s="403"/>
    </row>
    <row r="22" spans="1:21" ht="22.5">
      <c r="A22" s="492"/>
      <c r="B22" s="115" t="s">
        <v>545</v>
      </c>
      <c r="C22" s="75" t="s">
        <v>218</v>
      </c>
      <c r="D22" s="223">
        <f t="shared" ref="D22:K22" si="7">D21*100/D41</f>
        <v>5.027947760205568</v>
      </c>
      <c r="E22" s="241">
        <f t="shared" si="7"/>
        <v>0</v>
      </c>
      <c r="F22" s="241">
        <f t="shared" si="7"/>
        <v>0</v>
      </c>
      <c r="G22" s="223">
        <f t="shared" si="7"/>
        <v>8.2372322899505759E-2</v>
      </c>
      <c r="H22" s="223">
        <f t="shared" si="7"/>
        <v>9.0093085106382986</v>
      </c>
      <c r="I22" s="223">
        <f t="shared" si="7"/>
        <v>15.247776365946633</v>
      </c>
      <c r="J22" s="223">
        <f t="shared" si="7"/>
        <v>7.7028885832187068</v>
      </c>
      <c r="K22" s="223">
        <f t="shared" si="7"/>
        <v>0.90228756435433366</v>
      </c>
      <c r="L22" s="219"/>
    </row>
    <row r="23" spans="1:21" ht="22.5">
      <c r="A23" s="492" t="s">
        <v>496</v>
      </c>
      <c r="B23" s="96" t="s">
        <v>558</v>
      </c>
      <c r="C23" s="71"/>
      <c r="D23" s="216">
        <v>1230</v>
      </c>
      <c r="E23" s="217">
        <v>0</v>
      </c>
      <c r="F23" s="217">
        <v>0</v>
      </c>
      <c r="G23" s="216">
        <v>0</v>
      </c>
      <c r="H23" s="216">
        <v>6</v>
      </c>
      <c r="I23" s="216">
        <v>42</v>
      </c>
      <c r="J23" s="216">
        <v>216</v>
      </c>
      <c r="K23" s="216">
        <v>966</v>
      </c>
      <c r="L23" s="219"/>
    </row>
    <row r="24" spans="1:21" ht="22.5">
      <c r="A24" s="492"/>
      <c r="B24" s="115" t="s">
        <v>559</v>
      </c>
      <c r="C24" s="174" t="s">
        <v>218</v>
      </c>
      <c r="D24" s="223">
        <f t="shared" ref="D24:K24" si="8">D23*100/D41</f>
        <v>3.2583644599856951</v>
      </c>
      <c r="E24" s="223">
        <f t="shared" si="8"/>
        <v>0</v>
      </c>
      <c r="F24" s="223">
        <f t="shared" si="8"/>
        <v>0</v>
      </c>
      <c r="G24" s="223">
        <f t="shared" si="8"/>
        <v>0</v>
      </c>
      <c r="H24" s="223">
        <f t="shared" si="8"/>
        <v>0.19946808510638298</v>
      </c>
      <c r="I24" s="223">
        <f t="shared" si="8"/>
        <v>0.76238881829733163</v>
      </c>
      <c r="J24" s="223">
        <f t="shared" si="8"/>
        <v>2.7010128798299364</v>
      </c>
      <c r="K24" s="223">
        <f t="shared" si="8"/>
        <v>5.1271163950958014</v>
      </c>
      <c r="L24" s="219"/>
    </row>
    <row r="25" spans="1:21">
      <c r="A25" s="492" t="s">
        <v>497</v>
      </c>
      <c r="B25" s="96" t="s">
        <v>556</v>
      </c>
      <c r="D25" s="220">
        <v>1086</v>
      </c>
      <c r="E25" s="219">
        <v>62</v>
      </c>
      <c r="F25" s="219">
        <v>198</v>
      </c>
      <c r="G25" s="219">
        <v>161</v>
      </c>
      <c r="H25" s="219">
        <v>230</v>
      </c>
      <c r="I25" s="219">
        <v>128</v>
      </c>
      <c r="J25" s="219">
        <v>110</v>
      </c>
      <c r="K25" s="219">
        <v>197</v>
      </c>
      <c r="L25" s="219"/>
    </row>
    <row r="26" spans="1:21">
      <c r="A26" s="492"/>
      <c r="B26" s="115" t="s">
        <v>557</v>
      </c>
      <c r="C26" s="75" t="s">
        <v>218</v>
      </c>
      <c r="D26" s="223">
        <f t="shared" ref="D26:K26" si="9">D25*100/D41</f>
        <v>2.8768974012556625</v>
      </c>
      <c r="E26" s="241">
        <f t="shared" si="9"/>
        <v>29.807692307692307</v>
      </c>
      <c r="F26" s="241">
        <f t="shared" si="9"/>
        <v>20.37037037037037</v>
      </c>
      <c r="G26" s="241">
        <f t="shared" si="9"/>
        <v>13.261943986820429</v>
      </c>
      <c r="H26" s="223">
        <f t="shared" si="9"/>
        <v>7.6462765957446805</v>
      </c>
      <c r="I26" s="223">
        <f t="shared" si="9"/>
        <v>2.3234706843347248</v>
      </c>
      <c r="J26" s="223">
        <f t="shared" si="9"/>
        <v>1.3755158184319121</v>
      </c>
      <c r="K26" s="223">
        <f t="shared" si="9"/>
        <v>1.0455920598694337</v>
      </c>
      <c r="L26" s="219"/>
    </row>
    <row r="27" spans="1:21">
      <c r="A27" s="492" t="s">
        <v>498</v>
      </c>
      <c r="B27" s="173" t="s">
        <v>560</v>
      </c>
      <c r="D27" s="220">
        <v>1058</v>
      </c>
      <c r="E27" s="219">
        <v>41</v>
      </c>
      <c r="F27" s="219">
        <v>53</v>
      </c>
      <c r="G27" s="219">
        <v>34</v>
      </c>
      <c r="H27" s="219">
        <v>105</v>
      </c>
      <c r="I27" s="219">
        <v>263</v>
      </c>
      <c r="J27" s="219">
        <v>248</v>
      </c>
      <c r="K27" s="219">
        <v>314</v>
      </c>
      <c r="L27" s="219"/>
    </row>
    <row r="28" spans="1:21">
      <c r="A28" s="492"/>
      <c r="B28" s="98" t="s">
        <v>561</v>
      </c>
      <c r="C28" s="75" t="s">
        <v>218</v>
      </c>
      <c r="D28" s="223">
        <f>D27*100/D41</f>
        <v>2.8027232509470448</v>
      </c>
      <c r="E28" s="223">
        <f t="shared" ref="E28:K28" si="10">E27*100/E41</f>
        <v>19.71153846153846</v>
      </c>
      <c r="F28" s="223">
        <f t="shared" si="10"/>
        <v>5.4526748971193415</v>
      </c>
      <c r="G28" s="223">
        <f t="shared" si="10"/>
        <v>2.8006589785831961</v>
      </c>
      <c r="H28" s="223">
        <f t="shared" si="10"/>
        <v>3.4906914893617023</v>
      </c>
      <c r="I28" s="223">
        <f t="shared" si="10"/>
        <v>4.7740061717190052</v>
      </c>
      <c r="J28" s="223">
        <f t="shared" si="10"/>
        <v>3.101162936101038</v>
      </c>
      <c r="K28" s="223">
        <f t="shared" si="10"/>
        <v>1.6665782071015338</v>
      </c>
      <c r="L28" s="219"/>
    </row>
    <row r="29" spans="1:21" ht="22.5">
      <c r="A29" s="492" t="s">
        <v>499</v>
      </c>
      <c r="B29" s="96" t="s">
        <v>564</v>
      </c>
      <c r="D29" s="216">
        <v>718</v>
      </c>
      <c r="E29" s="216">
        <v>0</v>
      </c>
      <c r="F29" s="216">
        <v>8</v>
      </c>
      <c r="G29" s="216">
        <v>11</v>
      </c>
      <c r="H29" s="216">
        <v>132</v>
      </c>
      <c r="I29" s="216">
        <v>314</v>
      </c>
      <c r="J29" s="216">
        <v>171</v>
      </c>
      <c r="K29" s="216">
        <v>82</v>
      </c>
      <c r="L29" s="219"/>
    </row>
    <row r="30" spans="1:21">
      <c r="A30" s="492"/>
      <c r="B30" s="115" t="s">
        <v>565</v>
      </c>
      <c r="C30" s="75" t="s">
        <v>218</v>
      </c>
      <c r="D30" s="223">
        <f>D29*100/D41</f>
        <v>1.9020371400566902</v>
      </c>
      <c r="E30" s="223">
        <f t="shared" ref="E30:K30" si="11">E29*100/E41</f>
        <v>0</v>
      </c>
      <c r="F30" s="223">
        <f t="shared" si="11"/>
        <v>0.82304526748971196</v>
      </c>
      <c r="G30" s="223">
        <f t="shared" si="11"/>
        <v>0.90609555189456348</v>
      </c>
      <c r="H30" s="223">
        <f t="shared" si="11"/>
        <v>4.3882978723404253</v>
      </c>
      <c r="I30" s="223">
        <f t="shared" si="11"/>
        <v>5.6997640225086226</v>
      </c>
      <c r="J30" s="223">
        <f t="shared" si="11"/>
        <v>2.1383018631986994</v>
      </c>
      <c r="K30" s="223">
        <f t="shared" si="11"/>
        <v>0.43522106045326681</v>
      </c>
      <c r="L30" s="219"/>
    </row>
    <row r="31" spans="1:21" ht="22.5">
      <c r="A31" s="492" t="s">
        <v>500</v>
      </c>
      <c r="B31" s="96" t="s">
        <v>562</v>
      </c>
      <c r="D31" s="219">
        <v>541</v>
      </c>
      <c r="E31" s="217">
        <v>0</v>
      </c>
      <c r="F31" s="219">
        <v>9</v>
      </c>
      <c r="G31" s="219">
        <v>8</v>
      </c>
      <c r="H31" s="219">
        <v>27</v>
      </c>
      <c r="I31" s="219">
        <v>65</v>
      </c>
      <c r="J31" s="219">
        <v>137</v>
      </c>
      <c r="K31" s="219">
        <v>295</v>
      </c>
      <c r="L31" s="219"/>
    </row>
    <row r="32" spans="1:21" ht="22.5">
      <c r="A32" s="492"/>
      <c r="B32" s="115" t="s">
        <v>563</v>
      </c>
      <c r="C32" s="75" t="s">
        <v>218</v>
      </c>
      <c r="D32" s="223">
        <f>D31*100/D41</f>
        <v>1.4331505470343586</v>
      </c>
      <c r="E32" s="241">
        <f t="shared" ref="E32:K32" si="12">E31*100/E41</f>
        <v>0</v>
      </c>
      <c r="F32" s="223">
        <f t="shared" si="12"/>
        <v>0.92592592592592593</v>
      </c>
      <c r="G32" s="223">
        <f t="shared" si="12"/>
        <v>0.65897858319604607</v>
      </c>
      <c r="H32" s="223">
        <f t="shared" si="12"/>
        <v>0.89760638297872342</v>
      </c>
      <c r="I32" s="223">
        <f t="shared" si="12"/>
        <v>1.1798874568887274</v>
      </c>
      <c r="J32" s="223">
        <f t="shared" si="12"/>
        <v>1.713142428410654</v>
      </c>
      <c r="K32" s="223">
        <f t="shared" si="12"/>
        <v>1.5657343028501671</v>
      </c>
      <c r="L32" s="219"/>
    </row>
    <row r="33" spans="1:12" ht="22.5">
      <c r="A33" s="492" t="s">
        <v>501</v>
      </c>
      <c r="B33" s="130" t="s">
        <v>568</v>
      </c>
      <c r="C33" s="175"/>
      <c r="D33" s="216">
        <v>487</v>
      </c>
      <c r="E33" s="221">
        <v>0</v>
      </c>
      <c r="F33" s="216">
        <v>0</v>
      </c>
      <c r="G33" s="216">
        <v>1</v>
      </c>
      <c r="H33" s="216">
        <v>32</v>
      </c>
      <c r="I33" s="216">
        <v>123</v>
      </c>
      <c r="J33" s="216">
        <v>210</v>
      </c>
      <c r="K33" s="216">
        <v>121</v>
      </c>
      <c r="L33" s="219"/>
    </row>
    <row r="34" spans="1:12">
      <c r="A34" s="492"/>
      <c r="B34" s="110" t="s">
        <v>569</v>
      </c>
      <c r="C34" s="26" t="s">
        <v>218</v>
      </c>
      <c r="D34" s="243">
        <f>D33*100/D41</f>
        <v>1.2901004000105962</v>
      </c>
      <c r="E34" s="244">
        <f t="shared" ref="E34:K34" si="13">E33*100/E41</f>
        <v>0</v>
      </c>
      <c r="F34" s="243">
        <f t="shared" si="13"/>
        <v>0</v>
      </c>
      <c r="G34" s="243">
        <f t="shared" si="13"/>
        <v>8.2372322899505759E-2</v>
      </c>
      <c r="H34" s="243">
        <f t="shared" si="13"/>
        <v>1.0638297872340425</v>
      </c>
      <c r="I34" s="243">
        <f t="shared" si="13"/>
        <v>2.2327101107278997</v>
      </c>
      <c r="J34" s="243">
        <f t="shared" si="13"/>
        <v>2.6259847442791044</v>
      </c>
      <c r="K34" s="243">
        <f t="shared" si="13"/>
        <v>0.64221644286396684</v>
      </c>
      <c r="L34" s="219"/>
    </row>
    <row r="35" spans="1:12" ht="33.75">
      <c r="A35" s="493" t="s">
        <v>502</v>
      </c>
      <c r="B35" s="130" t="s">
        <v>688</v>
      </c>
      <c r="C35" s="175"/>
      <c r="D35" s="245">
        <v>424</v>
      </c>
      <c r="E35" s="230">
        <v>0</v>
      </c>
      <c r="F35" s="230">
        <v>1</v>
      </c>
      <c r="G35" s="230">
        <v>0</v>
      </c>
      <c r="H35" s="230">
        <v>0</v>
      </c>
      <c r="I35" s="230">
        <v>10</v>
      </c>
      <c r="J35" s="230">
        <v>58</v>
      </c>
      <c r="K35" s="230">
        <v>355</v>
      </c>
      <c r="L35" s="219"/>
    </row>
    <row r="36" spans="1:12" ht="22.5">
      <c r="A36" s="494"/>
      <c r="B36" s="190" t="s">
        <v>687</v>
      </c>
      <c r="C36" s="176" t="s">
        <v>218</v>
      </c>
      <c r="D36" s="224">
        <f>D35*100/D41</f>
        <v>1.1232085618162071</v>
      </c>
      <c r="E36" s="242">
        <f t="shared" ref="E36:K36" si="14">E35*100/E41</f>
        <v>0</v>
      </c>
      <c r="F36" s="224">
        <f t="shared" si="14"/>
        <v>0.102880658436214</v>
      </c>
      <c r="G36" s="224">
        <f t="shared" si="14"/>
        <v>0</v>
      </c>
      <c r="H36" s="224">
        <f t="shared" si="14"/>
        <v>0</v>
      </c>
      <c r="I36" s="224">
        <f t="shared" si="14"/>
        <v>0.1815211472136504</v>
      </c>
      <c r="J36" s="224">
        <f t="shared" si="14"/>
        <v>0.7252719769913718</v>
      </c>
      <c r="K36" s="224">
        <f t="shared" si="14"/>
        <v>1.8841887373281674</v>
      </c>
      <c r="L36" s="219"/>
    </row>
    <row r="37" spans="1:12">
      <c r="A37" s="229"/>
      <c r="B37" s="4"/>
      <c r="C37" s="175"/>
      <c r="D37" s="246"/>
      <c r="E37" s="246"/>
      <c r="F37" s="246"/>
      <c r="G37" s="246"/>
      <c r="H37" s="246"/>
      <c r="I37" s="246"/>
      <c r="J37" s="246"/>
      <c r="K37" s="246"/>
      <c r="L37" s="219"/>
    </row>
    <row r="38" spans="1:12">
      <c r="A38" s="79" t="s">
        <v>503</v>
      </c>
      <c r="B38" s="29"/>
      <c r="C38" s="71"/>
      <c r="D38" s="219">
        <v>30064</v>
      </c>
      <c r="E38" s="219">
        <v>120</v>
      </c>
      <c r="F38" s="219">
        <v>511</v>
      </c>
      <c r="G38" s="219">
        <v>936</v>
      </c>
      <c r="H38" s="219">
        <v>2187</v>
      </c>
      <c r="I38" s="219">
        <v>3932</v>
      </c>
      <c r="J38" s="219">
        <v>5899</v>
      </c>
      <c r="K38" s="219">
        <v>16479</v>
      </c>
      <c r="L38" s="219"/>
    </row>
    <row r="39" spans="1:12">
      <c r="B39" s="29"/>
      <c r="C39" s="75" t="s">
        <v>218</v>
      </c>
      <c r="D39" s="226">
        <f>D38*100/D41</f>
        <v>79.64184481708125</v>
      </c>
      <c r="E39" s="226">
        <f t="shared" ref="E39:K39" si="15">E38*100/E41</f>
        <v>57.692307692307693</v>
      </c>
      <c r="F39" s="226">
        <f t="shared" si="15"/>
        <v>52.572016460905353</v>
      </c>
      <c r="G39" s="226">
        <f t="shared" si="15"/>
        <v>77.100494233937397</v>
      </c>
      <c r="H39" s="226">
        <f t="shared" si="15"/>
        <v>72.706117021276597</v>
      </c>
      <c r="I39" s="226">
        <f t="shared" si="15"/>
        <v>71.374115084407336</v>
      </c>
      <c r="J39" s="226">
        <f t="shared" si="15"/>
        <v>73.765161935725899</v>
      </c>
      <c r="K39" s="226">
        <f t="shared" si="15"/>
        <v>87.463510429382723</v>
      </c>
      <c r="L39" s="219"/>
    </row>
    <row r="40" spans="1:12">
      <c r="B40" s="29"/>
      <c r="C40" s="75"/>
      <c r="D40" s="218"/>
      <c r="E40" s="218"/>
      <c r="F40" s="218"/>
      <c r="G40" s="218"/>
      <c r="H40" s="218"/>
      <c r="I40" s="218"/>
      <c r="J40" s="218"/>
      <c r="K40" s="218"/>
      <c r="L40" s="219"/>
    </row>
    <row r="41" spans="1:12">
      <c r="A41" s="177" t="s">
        <v>504</v>
      </c>
      <c r="B41" s="178"/>
      <c r="C41" s="179"/>
      <c r="D41" s="219">
        <v>37749</v>
      </c>
      <c r="E41" s="216">
        <v>208</v>
      </c>
      <c r="F41" s="216">
        <v>972</v>
      </c>
      <c r="G41" s="216">
        <v>1214</v>
      </c>
      <c r="H41" s="216">
        <v>3008</v>
      </c>
      <c r="I41" s="216">
        <v>5509</v>
      </c>
      <c r="J41" s="216">
        <v>7997</v>
      </c>
      <c r="K41" s="216">
        <v>18841</v>
      </c>
      <c r="L41" s="217"/>
    </row>
    <row r="42" spans="1:12">
      <c r="A42" s="82"/>
      <c r="B42" s="82"/>
      <c r="C42" s="176" t="s">
        <v>218</v>
      </c>
      <c r="D42" s="227">
        <f>D41*100/D41</f>
        <v>100</v>
      </c>
      <c r="E42" s="227">
        <f t="shared" ref="E42:K42" si="16">E41*100/E41</f>
        <v>100</v>
      </c>
      <c r="F42" s="227">
        <f t="shared" si="16"/>
        <v>100</v>
      </c>
      <c r="G42" s="227">
        <f t="shared" si="16"/>
        <v>100</v>
      </c>
      <c r="H42" s="227">
        <f t="shared" si="16"/>
        <v>100</v>
      </c>
      <c r="I42" s="227">
        <f t="shared" si="16"/>
        <v>100</v>
      </c>
      <c r="J42" s="227">
        <f t="shared" si="16"/>
        <v>100</v>
      </c>
      <c r="K42" s="227">
        <f t="shared" si="16"/>
        <v>100</v>
      </c>
      <c r="L42" s="217"/>
    </row>
    <row r="43" spans="1:12">
      <c r="A43" s="67"/>
      <c r="D43" s="219"/>
      <c r="E43" s="219"/>
      <c r="F43" s="219"/>
      <c r="G43" s="219"/>
      <c r="H43" s="219"/>
      <c r="I43" s="219"/>
      <c r="J43" s="219"/>
      <c r="K43" s="219"/>
      <c r="L43" s="219"/>
    </row>
    <row r="44" spans="1:12">
      <c r="A44" s="29" t="s">
        <v>505</v>
      </c>
      <c r="B44" s="29"/>
      <c r="C44" s="75"/>
      <c r="D44" s="219"/>
      <c r="E44" s="219"/>
      <c r="F44" s="219"/>
      <c r="G44" s="219"/>
      <c r="H44" s="219"/>
      <c r="I44" s="219"/>
      <c r="J44" s="219"/>
      <c r="K44" s="219"/>
      <c r="L44" s="219"/>
    </row>
    <row r="45" spans="1:12">
      <c r="A45" s="77" t="s">
        <v>477</v>
      </c>
      <c r="B45" s="77"/>
      <c r="C45" s="174"/>
      <c r="D45" s="216"/>
      <c r="E45" s="216"/>
      <c r="F45" s="216"/>
      <c r="G45" s="216"/>
      <c r="H45" s="216"/>
      <c r="I45" s="216"/>
      <c r="J45" s="216"/>
      <c r="K45" s="216"/>
      <c r="L45" s="219"/>
    </row>
    <row r="46" spans="1:12">
      <c r="L46" s="219"/>
    </row>
    <row r="47" spans="1:12">
      <c r="D47" s="205"/>
      <c r="E47" s="205"/>
      <c r="F47" s="205"/>
      <c r="G47" s="205"/>
      <c r="H47" s="205"/>
      <c r="I47" s="205"/>
      <c r="J47" s="205"/>
      <c r="K47" s="205"/>
      <c r="L47" s="215"/>
    </row>
    <row r="48" spans="1:12">
      <c r="A48" s="4"/>
      <c r="B48" s="4"/>
      <c r="D48" s="205"/>
      <c r="E48" s="205"/>
      <c r="F48" s="205"/>
      <c r="G48" s="205"/>
      <c r="H48" s="205"/>
      <c r="I48" s="205"/>
      <c r="J48" s="205"/>
      <c r="K48" s="205"/>
    </row>
    <row r="49" spans="1:2">
      <c r="A49" s="493"/>
      <c r="B49" s="130"/>
    </row>
    <row r="50" spans="1:2">
      <c r="A50" s="493"/>
      <c r="B50" s="110"/>
    </row>
    <row r="51" spans="1:2">
      <c r="A51" s="493"/>
      <c r="B51" s="130"/>
    </row>
    <row r="52" spans="1:2">
      <c r="A52" s="493"/>
      <c r="B52" s="228"/>
    </row>
    <row r="53" spans="1:2">
      <c r="A53" s="493"/>
      <c r="B53" s="314"/>
    </row>
    <row r="54" spans="1:2">
      <c r="A54" s="493"/>
      <c r="B54" s="228"/>
    </row>
    <row r="55" spans="1:2">
      <c r="A55" s="493"/>
      <c r="B55" s="130"/>
    </row>
    <row r="56" spans="1:2">
      <c r="A56" s="493"/>
      <c r="B56" s="228"/>
    </row>
    <row r="57" spans="1:2">
      <c r="A57" s="493"/>
      <c r="B57" s="130"/>
    </row>
    <row r="58" spans="1:2">
      <c r="A58" s="493"/>
      <c r="B58" s="228"/>
    </row>
    <row r="59" spans="1:2">
      <c r="A59" s="493"/>
      <c r="B59" s="130"/>
    </row>
    <row r="60" spans="1:2">
      <c r="A60" s="493"/>
      <c r="B60" s="228"/>
    </row>
    <row r="61" spans="1:2">
      <c r="A61" s="493"/>
      <c r="B61" s="130"/>
    </row>
    <row r="62" spans="1:2">
      <c r="A62" s="493"/>
      <c r="B62" s="110"/>
    </row>
    <row r="63" spans="1:2">
      <c r="A63" s="493"/>
      <c r="B63" s="130"/>
    </row>
    <row r="64" spans="1:2">
      <c r="A64" s="493"/>
      <c r="B64" s="228"/>
    </row>
    <row r="65" spans="1:2">
      <c r="A65" s="493"/>
      <c r="B65" s="130"/>
    </row>
    <row r="66" spans="1:2">
      <c r="A66" s="493"/>
      <c r="B66" s="228"/>
    </row>
    <row r="67" spans="1:2">
      <c r="A67" s="493"/>
      <c r="B67" s="130"/>
    </row>
    <row r="68" spans="1:2">
      <c r="A68" s="493"/>
      <c r="B68" s="228"/>
    </row>
    <row r="69" spans="1:2">
      <c r="A69" s="493"/>
      <c r="B69" s="314"/>
    </row>
    <row r="70" spans="1:2">
      <c r="A70" s="493"/>
      <c r="B70" s="110"/>
    </row>
    <row r="71" spans="1:2">
      <c r="A71" s="493"/>
      <c r="B71" s="130"/>
    </row>
    <row r="72" spans="1:2">
      <c r="A72" s="493"/>
      <c r="B72" s="228"/>
    </row>
    <row r="73" spans="1:2">
      <c r="A73" s="493"/>
      <c r="B73" s="130"/>
    </row>
    <row r="74" spans="1:2">
      <c r="A74" s="493"/>
      <c r="B74" s="228"/>
    </row>
    <row r="75" spans="1:2">
      <c r="A75" s="493"/>
      <c r="B75" s="130"/>
    </row>
    <row r="76" spans="1:2">
      <c r="A76" s="493"/>
      <c r="B76" s="110"/>
    </row>
    <row r="77" spans="1:2">
      <c r="A77" s="493"/>
      <c r="B77" s="130"/>
    </row>
    <row r="78" spans="1:2">
      <c r="A78" s="493"/>
      <c r="B78" s="228"/>
    </row>
    <row r="79" spans="1:2">
      <c r="A79" s="4"/>
      <c r="B79" s="4"/>
    </row>
    <row r="80" spans="1:2">
      <c r="A80" s="4"/>
      <c r="B80" s="4"/>
    </row>
    <row r="81" spans="1:2">
      <c r="A81" s="4"/>
      <c r="B81" s="4"/>
    </row>
    <row r="82" spans="1:2">
      <c r="A82" s="4"/>
      <c r="B82" s="4"/>
    </row>
    <row r="83" spans="1:2">
      <c r="A83" s="4"/>
      <c r="B83" s="4"/>
    </row>
    <row r="84" spans="1:2">
      <c r="A84" s="4"/>
      <c r="B84" s="4"/>
    </row>
    <row r="85" spans="1:2">
      <c r="A85" s="4"/>
      <c r="B85" s="4"/>
    </row>
    <row r="86" spans="1:2">
      <c r="A86" s="4"/>
      <c r="B86" s="4"/>
    </row>
    <row r="87" spans="1:2">
      <c r="A87" s="4"/>
      <c r="B87" s="4"/>
    </row>
    <row r="88" spans="1:2">
      <c r="A88" s="4"/>
      <c r="B88" s="4"/>
    </row>
    <row r="89" spans="1:2">
      <c r="A89" s="4"/>
      <c r="B89" s="4"/>
    </row>
    <row r="90" spans="1:2">
      <c r="A90" s="4"/>
      <c r="B90" s="4"/>
    </row>
    <row r="91" spans="1:2">
      <c r="A91" s="4"/>
      <c r="B91" s="4"/>
    </row>
    <row r="92" spans="1:2">
      <c r="A92" s="4"/>
      <c r="B92" s="4"/>
    </row>
    <row r="93" spans="1:2">
      <c r="A93" s="4"/>
      <c r="B93" s="4"/>
    </row>
    <row r="94" spans="1:2">
      <c r="A94" s="4"/>
      <c r="B94" s="4"/>
    </row>
    <row r="95" spans="1:2">
      <c r="A95" s="4"/>
      <c r="B95" s="4"/>
    </row>
    <row r="96" spans="1:2">
      <c r="A96" s="4"/>
      <c r="B96" s="4"/>
    </row>
    <row r="97" spans="1:2">
      <c r="A97" s="4"/>
      <c r="B97" s="4"/>
    </row>
    <row r="98" spans="1:2">
      <c r="A98" s="4"/>
      <c r="B98" s="4"/>
    </row>
    <row r="99" spans="1:2">
      <c r="A99" s="4"/>
      <c r="B99" s="4"/>
    </row>
    <row r="100" spans="1:2">
      <c r="A100" s="4"/>
      <c r="B100" s="4"/>
    </row>
    <row r="101" spans="1:2">
      <c r="A101" s="4"/>
      <c r="B101" s="4"/>
    </row>
    <row r="102" spans="1:2">
      <c r="A102" s="4"/>
      <c r="B102" s="4"/>
    </row>
    <row r="103" spans="1:2">
      <c r="A103" s="4"/>
      <c r="B103" s="4"/>
    </row>
    <row r="104" spans="1:2">
      <c r="A104" s="4"/>
      <c r="B104" s="4"/>
    </row>
    <row r="105" spans="1:2">
      <c r="A105" s="4"/>
      <c r="B105" s="4"/>
    </row>
  </sheetData>
  <mergeCells count="32">
    <mergeCell ref="A75:A76"/>
    <mergeCell ref="A77:A78"/>
    <mergeCell ref="A65:A66"/>
    <mergeCell ref="A67:A68"/>
    <mergeCell ref="A69:A70"/>
    <mergeCell ref="A71:A72"/>
    <mergeCell ref="A73:A74"/>
    <mergeCell ref="A55:A56"/>
    <mergeCell ref="A57:A58"/>
    <mergeCell ref="A59:A60"/>
    <mergeCell ref="A61:A62"/>
    <mergeCell ref="A63:A64"/>
    <mergeCell ref="A25:A26"/>
    <mergeCell ref="A13:A14"/>
    <mergeCell ref="A49:A50"/>
    <mergeCell ref="A51:A52"/>
    <mergeCell ref="A53:A54"/>
    <mergeCell ref="A23:A24"/>
    <mergeCell ref="A15:A16"/>
    <mergeCell ref="A17:A18"/>
    <mergeCell ref="A19:A20"/>
    <mergeCell ref="A21:A22"/>
    <mergeCell ref="A35:A36"/>
    <mergeCell ref="A33:A34"/>
    <mergeCell ref="A27:A28"/>
    <mergeCell ref="A29:A30"/>
    <mergeCell ref="A31:A32"/>
    <mergeCell ref="B1:K1"/>
    <mergeCell ref="E3:K3"/>
    <mergeCell ref="A7:A8"/>
    <mergeCell ref="A9:A10"/>
    <mergeCell ref="A11:A12"/>
  </mergeCells>
  <pageMargins left="0.7" right="0.7" top="0.75" bottom="0.75" header="0.3" footer="0.3"/>
  <pageSetup paperSize="9" orientation="portrait" r:id="rId1"/>
  <ignoredErrors>
    <ignoredError sqref="H4:H5" twoDigitTextYear="1"/>
  </ignoredErrors>
</worksheet>
</file>

<file path=xl/worksheets/sheet28.xml><?xml version="1.0" encoding="utf-8"?>
<worksheet xmlns="http://schemas.openxmlformats.org/spreadsheetml/2006/main" xmlns:r="http://schemas.openxmlformats.org/officeDocument/2006/relationships">
  <sheetPr>
    <tabColor theme="7" tint="-0.249977111117893"/>
  </sheetPr>
  <dimension ref="A1:V62"/>
  <sheetViews>
    <sheetView zoomScale="120" zoomScaleNormal="120" workbookViewId="0">
      <pane ySplit="5" topLeftCell="A6" activePane="bottomLeft" state="frozen"/>
      <selection pane="bottomLeft" activeCell="A6" sqref="A6"/>
    </sheetView>
  </sheetViews>
  <sheetFormatPr defaultRowHeight="14.25"/>
  <cols>
    <col min="1" max="1" width="9.140625" style="346"/>
    <col min="2" max="2" width="35" style="346" bestFit="1" customWidth="1"/>
    <col min="3" max="3" width="5.5703125" style="347" customWidth="1"/>
    <col min="4" max="11" width="7.7109375" style="346" customWidth="1"/>
    <col min="12" max="14" width="9.140625" style="346"/>
    <col min="15" max="15" width="13.5703125" style="346" bestFit="1" customWidth="1"/>
    <col min="16" max="20" width="9.5703125" style="346" bestFit="1" customWidth="1"/>
    <col min="21" max="22" width="9.42578125" style="346" bestFit="1" customWidth="1"/>
    <col min="23" max="16384" width="9.140625" style="346"/>
  </cols>
  <sheetData>
    <row r="1" spans="1:22" ht="36">
      <c r="A1" s="162" t="s">
        <v>653</v>
      </c>
      <c r="B1" s="480" t="s">
        <v>676</v>
      </c>
      <c r="C1" s="480"/>
      <c r="D1" s="480"/>
      <c r="E1" s="480"/>
      <c r="F1" s="480"/>
      <c r="G1" s="480"/>
      <c r="H1" s="480"/>
      <c r="I1" s="480"/>
      <c r="J1" s="480"/>
      <c r="K1" s="480"/>
    </row>
    <row r="2" spans="1:22">
      <c r="A2" s="162"/>
      <c r="B2" s="62"/>
    </row>
    <row r="3" spans="1:22">
      <c r="A3" s="164"/>
      <c r="B3" s="165"/>
      <c r="C3" s="348"/>
      <c r="D3" s="349"/>
      <c r="E3" s="495" t="s">
        <v>635</v>
      </c>
      <c r="F3" s="495"/>
      <c r="G3" s="495"/>
      <c r="H3" s="495"/>
      <c r="I3" s="495"/>
      <c r="J3" s="495"/>
      <c r="K3" s="495"/>
    </row>
    <row r="4" spans="1:22">
      <c r="A4" s="167" t="s">
        <v>483</v>
      </c>
      <c r="B4" s="167" t="s">
        <v>484</v>
      </c>
      <c r="C4" s="348"/>
      <c r="D4" s="134" t="s">
        <v>56</v>
      </c>
      <c r="E4" s="350">
        <v>0</v>
      </c>
      <c r="F4" s="351" t="s">
        <v>411</v>
      </c>
      <c r="G4" s="351" t="s">
        <v>412</v>
      </c>
      <c r="H4" s="351" t="s">
        <v>413</v>
      </c>
      <c r="I4" s="350" t="s">
        <v>414</v>
      </c>
      <c r="J4" s="350" t="s">
        <v>415</v>
      </c>
      <c r="K4" s="350" t="s">
        <v>416</v>
      </c>
    </row>
    <row r="5" spans="1:22" ht="22.5">
      <c r="A5" s="170" t="s">
        <v>485</v>
      </c>
      <c r="B5" s="170" t="s">
        <v>486</v>
      </c>
      <c r="C5" s="348"/>
      <c r="D5" s="171" t="s">
        <v>418</v>
      </c>
      <c r="E5" s="352">
        <v>0</v>
      </c>
      <c r="F5" s="353" t="s">
        <v>411</v>
      </c>
      <c r="G5" s="353" t="s">
        <v>412</v>
      </c>
      <c r="H5" s="353" t="s">
        <v>413</v>
      </c>
      <c r="I5" s="352" t="s">
        <v>414</v>
      </c>
      <c r="J5" s="352" t="s">
        <v>415</v>
      </c>
      <c r="K5" s="172" t="s">
        <v>487</v>
      </c>
      <c r="L5" s="77"/>
    </row>
    <row r="6" spans="1:22">
      <c r="A6" s="29"/>
    </row>
    <row r="7" spans="1:22" ht="15">
      <c r="A7" s="492" t="s">
        <v>488</v>
      </c>
      <c r="B7" s="96" t="s">
        <v>540</v>
      </c>
      <c r="D7" s="354">
        <v>2040</v>
      </c>
      <c r="E7" s="355">
        <v>2</v>
      </c>
      <c r="F7" s="354">
        <v>18</v>
      </c>
      <c r="G7" s="354">
        <v>8</v>
      </c>
      <c r="H7" s="354">
        <v>50</v>
      </c>
      <c r="I7" s="354">
        <v>145</v>
      </c>
      <c r="J7" s="354">
        <v>253</v>
      </c>
      <c r="K7" s="354">
        <v>1564</v>
      </c>
      <c r="N7" s="404"/>
      <c r="O7" s="404"/>
      <c r="P7" s="404"/>
      <c r="Q7" s="404"/>
      <c r="R7" s="404"/>
      <c r="S7" s="404"/>
      <c r="T7" s="404"/>
      <c r="U7" s="404"/>
      <c r="V7" s="404"/>
    </row>
    <row r="8" spans="1:22" ht="15">
      <c r="A8" s="492"/>
      <c r="B8" s="115" t="s">
        <v>541</v>
      </c>
      <c r="C8" s="75" t="s">
        <v>218</v>
      </c>
      <c r="D8" s="356">
        <f t="shared" ref="D8:K8" si="0">D7*100/D41</f>
        <v>10.068604708553378</v>
      </c>
      <c r="E8" s="356">
        <f t="shared" si="0"/>
        <v>1.6666666666666667</v>
      </c>
      <c r="F8" s="356">
        <f t="shared" si="0"/>
        <v>3.3088235294117645</v>
      </c>
      <c r="G8" s="356">
        <f t="shared" si="0"/>
        <v>1.0443864229765014</v>
      </c>
      <c r="H8" s="356">
        <f t="shared" si="0"/>
        <v>2.3518344308560679</v>
      </c>
      <c r="I8" s="356">
        <f t="shared" si="0"/>
        <v>3.362708719851577</v>
      </c>
      <c r="J8" s="356">
        <f t="shared" si="0"/>
        <v>4.819965707753858</v>
      </c>
      <c r="K8" s="356">
        <f t="shared" si="0"/>
        <v>21.892497200447927</v>
      </c>
      <c r="N8" s="404"/>
      <c r="O8" s="406"/>
      <c r="P8" s="406"/>
      <c r="Q8" s="406"/>
      <c r="R8" s="406"/>
      <c r="S8" s="406"/>
      <c r="T8" s="406"/>
      <c r="U8" s="406"/>
      <c r="V8" s="406"/>
    </row>
    <row r="9" spans="1:22" ht="22.5">
      <c r="A9" s="492" t="s">
        <v>489</v>
      </c>
      <c r="B9" s="96" t="s">
        <v>542</v>
      </c>
      <c r="C9" s="75"/>
      <c r="D9" s="355">
        <v>1910</v>
      </c>
      <c r="E9" s="355">
        <v>0</v>
      </c>
      <c r="F9" s="355">
        <v>9</v>
      </c>
      <c r="G9" s="355">
        <v>22</v>
      </c>
      <c r="H9" s="355">
        <v>188</v>
      </c>
      <c r="I9" s="355">
        <v>477</v>
      </c>
      <c r="J9" s="355">
        <v>711</v>
      </c>
      <c r="K9" s="355">
        <v>503</v>
      </c>
      <c r="N9" s="404"/>
      <c r="O9" s="406"/>
      <c r="P9" s="406"/>
      <c r="Q9" s="406"/>
      <c r="R9" s="406"/>
      <c r="S9" s="406"/>
      <c r="T9" s="406"/>
      <c r="U9" s="406"/>
      <c r="V9" s="406"/>
    </row>
    <row r="10" spans="1:22" ht="15">
      <c r="A10" s="492"/>
      <c r="B10" s="115" t="s">
        <v>543</v>
      </c>
      <c r="C10" s="75" t="s">
        <v>218</v>
      </c>
      <c r="D10" s="356">
        <f t="shared" ref="D10:K10" si="1">D9*100/D41</f>
        <v>9.4269779379102712</v>
      </c>
      <c r="E10" s="356">
        <f t="shared" si="1"/>
        <v>0</v>
      </c>
      <c r="F10" s="356">
        <f t="shared" si="1"/>
        <v>1.6544117647058822</v>
      </c>
      <c r="G10" s="356">
        <f t="shared" si="1"/>
        <v>2.8720626631853787</v>
      </c>
      <c r="H10" s="356">
        <f t="shared" si="1"/>
        <v>8.8428974600188148</v>
      </c>
      <c r="I10" s="356">
        <f t="shared" si="1"/>
        <v>11.062152133580705</v>
      </c>
      <c r="J10" s="356">
        <f t="shared" si="1"/>
        <v>13.545437226138311</v>
      </c>
      <c r="K10" s="356">
        <f t="shared" si="1"/>
        <v>7.0408734602463605</v>
      </c>
      <c r="N10" s="404"/>
      <c r="O10" s="406"/>
      <c r="P10" s="406"/>
      <c r="Q10" s="406"/>
      <c r="R10" s="406"/>
      <c r="S10" s="406"/>
      <c r="T10" s="406"/>
      <c r="U10" s="406"/>
      <c r="V10" s="406"/>
    </row>
    <row r="11" spans="1:22" ht="15">
      <c r="A11" s="492" t="s">
        <v>572</v>
      </c>
      <c r="B11" s="96" t="s">
        <v>546</v>
      </c>
      <c r="D11" s="354">
        <v>1568</v>
      </c>
      <c r="E11" s="355">
        <v>9</v>
      </c>
      <c r="F11" s="355">
        <v>28</v>
      </c>
      <c r="G11" s="354">
        <v>39</v>
      </c>
      <c r="H11" s="354">
        <v>118</v>
      </c>
      <c r="I11" s="354">
        <v>243</v>
      </c>
      <c r="J11" s="354">
        <v>327</v>
      </c>
      <c r="K11" s="354">
        <v>804</v>
      </c>
      <c r="N11" s="404"/>
      <c r="O11" s="406"/>
      <c r="P11" s="406"/>
      <c r="Q11" s="406"/>
      <c r="R11" s="406"/>
      <c r="S11" s="406"/>
      <c r="T11" s="406"/>
      <c r="U11" s="406"/>
      <c r="V11" s="406"/>
    </row>
    <row r="12" spans="1:22" ht="15.75">
      <c r="A12" s="492"/>
      <c r="B12" s="98" t="s">
        <v>547</v>
      </c>
      <c r="C12" s="75" t="s">
        <v>218</v>
      </c>
      <c r="D12" s="356">
        <f t="shared" ref="D12:K12" si="2">D11*100/D41</f>
        <v>7.7390059720645574</v>
      </c>
      <c r="E12" s="357">
        <f t="shared" si="2"/>
        <v>7.5</v>
      </c>
      <c r="F12" s="357">
        <f t="shared" si="2"/>
        <v>5.1470588235294121</v>
      </c>
      <c r="G12" s="357">
        <f t="shared" si="2"/>
        <v>5.0913838120104442</v>
      </c>
      <c r="H12" s="356">
        <f t="shared" si="2"/>
        <v>5.5503292568203202</v>
      </c>
      <c r="I12" s="356">
        <f t="shared" si="2"/>
        <v>5.6354359925788495</v>
      </c>
      <c r="J12" s="356">
        <f t="shared" si="2"/>
        <v>6.2297580491522195</v>
      </c>
      <c r="K12" s="356">
        <f t="shared" si="2"/>
        <v>11.254199328107504</v>
      </c>
      <c r="N12" s="405"/>
      <c r="O12" s="406"/>
      <c r="P12" s="406"/>
      <c r="Q12" s="406"/>
      <c r="R12" s="406"/>
      <c r="S12" s="406"/>
      <c r="T12" s="406"/>
      <c r="U12" s="406"/>
      <c r="V12" s="406"/>
    </row>
    <row r="13" spans="1:22" ht="15">
      <c r="A13" s="492" t="s">
        <v>491</v>
      </c>
      <c r="B13" s="96" t="s">
        <v>548</v>
      </c>
      <c r="C13" s="71"/>
      <c r="D13" s="354">
        <v>1385</v>
      </c>
      <c r="E13" s="354">
        <v>0</v>
      </c>
      <c r="F13" s="354">
        <v>45</v>
      </c>
      <c r="G13" s="354">
        <v>281</v>
      </c>
      <c r="H13" s="354">
        <v>431</v>
      </c>
      <c r="I13" s="354">
        <v>180</v>
      </c>
      <c r="J13" s="354">
        <v>278</v>
      </c>
      <c r="K13" s="354">
        <v>170</v>
      </c>
      <c r="N13" s="404"/>
      <c r="O13" s="406"/>
      <c r="P13" s="406"/>
      <c r="Q13" s="406"/>
      <c r="R13" s="406"/>
      <c r="S13" s="406"/>
      <c r="T13" s="406"/>
      <c r="U13" s="406"/>
      <c r="V13" s="406"/>
    </row>
    <row r="14" spans="1:22" ht="15">
      <c r="A14" s="492"/>
      <c r="B14" s="115" t="s">
        <v>549</v>
      </c>
      <c r="C14" s="75" t="s">
        <v>218</v>
      </c>
      <c r="D14" s="356">
        <f t="shared" ref="D14:K14" si="3">D13*100/D41</f>
        <v>6.8357929026207982</v>
      </c>
      <c r="E14" s="356">
        <f t="shared" si="3"/>
        <v>0</v>
      </c>
      <c r="F14" s="356">
        <f t="shared" si="3"/>
        <v>8.2720588235294112</v>
      </c>
      <c r="G14" s="356">
        <f t="shared" si="3"/>
        <v>36.684073107049606</v>
      </c>
      <c r="H14" s="356">
        <f t="shared" si="3"/>
        <v>20.272812793979305</v>
      </c>
      <c r="I14" s="356">
        <f t="shared" si="3"/>
        <v>4.1743970315398888</v>
      </c>
      <c r="J14" s="356">
        <f t="shared" si="3"/>
        <v>5.2962469041722233</v>
      </c>
      <c r="K14" s="356">
        <f t="shared" si="3"/>
        <v>2.3796192609182532</v>
      </c>
      <c r="N14" s="404"/>
      <c r="O14" s="406"/>
      <c r="P14" s="406"/>
      <c r="Q14" s="406"/>
      <c r="R14" s="406"/>
      <c r="S14" s="406"/>
      <c r="T14" s="406"/>
      <c r="U14" s="406"/>
      <c r="V14" s="406"/>
    </row>
    <row r="15" spans="1:22" ht="22.5">
      <c r="A15" s="492" t="s">
        <v>492</v>
      </c>
      <c r="B15" s="96" t="s">
        <v>544</v>
      </c>
      <c r="D15" s="354">
        <v>1337</v>
      </c>
      <c r="E15" s="355">
        <v>0</v>
      </c>
      <c r="F15" s="354">
        <v>0</v>
      </c>
      <c r="G15" s="354">
        <v>1</v>
      </c>
      <c r="H15" s="354">
        <v>181</v>
      </c>
      <c r="I15" s="354">
        <v>679</v>
      </c>
      <c r="J15" s="354">
        <v>385</v>
      </c>
      <c r="K15" s="354">
        <v>91</v>
      </c>
      <c r="N15" s="404"/>
      <c r="O15" s="406"/>
      <c r="P15" s="406"/>
      <c r="Q15" s="406"/>
      <c r="R15" s="406"/>
      <c r="S15" s="406"/>
      <c r="T15" s="406"/>
      <c r="U15" s="406"/>
      <c r="V15" s="406"/>
    </row>
    <row r="16" spans="1:22" ht="22.5">
      <c r="A16" s="492"/>
      <c r="B16" s="115" t="s">
        <v>545</v>
      </c>
      <c r="C16" s="174" t="s">
        <v>218</v>
      </c>
      <c r="D16" s="356">
        <f t="shared" ref="D16:K16" si="4">D15*100/D41</f>
        <v>6.5988845565371896</v>
      </c>
      <c r="E16" s="357">
        <f t="shared" si="4"/>
        <v>0</v>
      </c>
      <c r="F16" s="357">
        <f t="shared" si="4"/>
        <v>0</v>
      </c>
      <c r="G16" s="356">
        <f t="shared" si="4"/>
        <v>0.13054830287206268</v>
      </c>
      <c r="H16" s="356">
        <f t="shared" si="4"/>
        <v>8.5136406396989646</v>
      </c>
      <c r="I16" s="356">
        <f t="shared" si="4"/>
        <v>15.746753246753247</v>
      </c>
      <c r="J16" s="356">
        <f t="shared" si="4"/>
        <v>7.3347304248428271</v>
      </c>
      <c r="K16" s="356">
        <f t="shared" si="4"/>
        <v>1.2737961926091825</v>
      </c>
      <c r="N16" s="404"/>
      <c r="O16" s="406"/>
      <c r="P16" s="406"/>
      <c r="Q16" s="406"/>
      <c r="R16" s="406"/>
      <c r="S16" s="406"/>
      <c r="T16" s="406"/>
      <c r="U16" s="406"/>
      <c r="V16" s="406"/>
    </row>
    <row r="17" spans="1:22" ht="22.5">
      <c r="A17" s="492" t="s">
        <v>493</v>
      </c>
      <c r="B17" s="96" t="s">
        <v>552</v>
      </c>
      <c r="D17" s="355">
        <v>1284</v>
      </c>
      <c r="E17" s="355">
        <v>0</v>
      </c>
      <c r="F17" s="355">
        <v>2</v>
      </c>
      <c r="G17" s="354">
        <v>3</v>
      </c>
      <c r="H17" s="354">
        <v>30</v>
      </c>
      <c r="I17" s="354">
        <v>176</v>
      </c>
      <c r="J17" s="354">
        <v>366</v>
      </c>
      <c r="K17" s="354">
        <v>707</v>
      </c>
      <c r="N17" s="404"/>
      <c r="O17" s="406"/>
      <c r="P17" s="406"/>
      <c r="Q17" s="406"/>
      <c r="R17" s="406"/>
      <c r="S17" s="406"/>
      <c r="T17" s="406"/>
      <c r="U17" s="406"/>
      <c r="V17" s="406"/>
    </row>
    <row r="18" spans="1:22" ht="15">
      <c r="A18" s="492"/>
      <c r="B18" s="115" t="s">
        <v>553</v>
      </c>
      <c r="C18" s="75" t="s">
        <v>218</v>
      </c>
      <c r="D18" s="356">
        <f t="shared" ref="D18:K18" si="5">D17*100/D41</f>
        <v>6.3372982577365384</v>
      </c>
      <c r="E18" s="357">
        <f t="shared" si="5"/>
        <v>0</v>
      </c>
      <c r="F18" s="356">
        <f t="shared" si="5"/>
        <v>0.36764705882352944</v>
      </c>
      <c r="G18" s="356">
        <f t="shared" si="5"/>
        <v>0.391644908616188</v>
      </c>
      <c r="H18" s="356">
        <f t="shared" si="5"/>
        <v>1.4111006585136407</v>
      </c>
      <c r="I18" s="356">
        <f t="shared" si="5"/>
        <v>4.0816326530612246</v>
      </c>
      <c r="J18" s="356">
        <f t="shared" si="5"/>
        <v>6.9727567155648691</v>
      </c>
      <c r="K18" s="356">
        <f t="shared" si="5"/>
        <v>9.8964165733482634</v>
      </c>
      <c r="N18" s="404"/>
      <c r="O18" s="406"/>
      <c r="P18" s="406"/>
      <c r="Q18" s="406"/>
      <c r="R18" s="406"/>
      <c r="S18" s="406"/>
      <c r="T18" s="406"/>
      <c r="U18" s="406"/>
      <c r="V18" s="406"/>
    </row>
    <row r="19" spans="1:22" ht="15">
      <c r="A19" s="492" t="s">
        <v>494</v>
      </c>
      <c r="B19" s="96" t="s">
        <v>550</v>
      </c>
      <c r="D19" s="355">
        <v>1075</v>
      </c>
      <c r="E19" s="355">
        <v>1</v>
      </c>
      <c r="F19" s="354">
        <v>33</v>
      </c>
      <c r="G19" s="354">
        <v>100</v>
      </c>
      <c r="H19" s="354">
        <v>176</v>
      </c>
      <c r="I19" s="354">
        <v>221</v>
      </c>
      <c r="J19" s="354">
        <v>294</v>
      </c>
      <c r="K19" s="354">
        <v>250</v>
      </c>
      <c r="N19" s="404"/>
      <c r="O19" s="406"/>
      <c r="P19" s="406"/>
      <c r="Q19" s="406"/>
      <c r="R19" s="406"/>
      <c r="S19" s="406"/>
      <c r="T19" s="406"/>
      <c r="U19" s="406"/>
      <c r="V19" s="406"/>
    </row>
    <row r="20" spans="1:22" ht="15">
      <c r="A20" s="492"/>
      <c r="B20" s="98" t="s">
        <v>551</v>
      </c>
      <c r="C20" s="174" t="s">
        <v>218</v>
      </c>
      <c r="D20" s="356">
        <f t="shared" ref="D20:K20" si="6">D19*100/D41</f>
        <v>5.3057598341641574</v>
      </c>
      <c r="E20" s="356">
        <f t="shared" si="6"/>
        <v>0.83333333333333337</v>
      </c>
      <c r="F20" s="356">
        <f t="shared" si="6"/>
        <v>6.0661764705882355</v>
      </c>
      <c r="G20" s="356">
        <f t="shared" si="6"/>
        <v>13.054830287206267</v>
      </c>
      <c r="H20" s="356">
        <f t="shared" si="6"/>
        <v>8.278457196613358</v>
      </c>
      <c r="I20" s="356">
        <f t="shared" si="6"/>
        <v>5.125231910946197</v>
      </c>
      <c r="J20" s="356">
        <f t="shared" si="6"/>
        <v>5.6010668698799773</v>
      </c>
      <c r="K20" s="356">
        <f t="shared" si="6"/>
        <v>3.4994400895856663</v>
      </c>
      <c r="N20" s="404"/>
      <c r="O20" s="406"/>
      <c r="P20" s="406"/>
      <c r="Q20" s="406"/>
      <c r="R20" s="406"/>
      <c r="S20" s="406"/>
      <c r="T20" s="406"/>
      <c r="U20" s="406"/>
      <c r="V20" s="406"/>
    </row>
    <row r="21" spans="1:22" ht="25.5" customHeight="1">
      <c r="A21" s="492" t="s">
        <v>495</v>
      </c>
      <c r="B21" s="173" t="s">
        <v>554</v>
      </c>
      <c r="C21" s="71"/>
      <c r="D21" s="354">
        <v>878</v>
      </c>
      <c r="E21" s="355">
        <v>0</v>
      </c>
      <c r="F21" s="354">
        <v>1</v>
      </c>
      <c r="G21" s="354">
        <v>3</v>
      </c>
      <c r="H21" s="354">
        <v>24</v>
      </c>
      <c r="I21" s="354">
        <v>167</v>
      </c>
      <c r="J21" s="354">
        <v>241</v>
      </c>
      <c r="K21" s="354">
        <v>442</v>
      </c>
      <c r="N21" s="406"/>
      <c r="O21" s="406"/>
      <c r="P21" s="406"/>
      <c r="Q21" s="406"/>
      <c r="R21" s="406"/>
      <c r="S21" s="406"/>
      <c r="T21" s="406"/>
      <c r="U21" s="406"/>
      <c r="V21" s="406"/>
    </row>
    <row r="22" spans="1:22" ht="15">
      <c r="A22" s="492"/>
      <c r="B22" s="98" t="s">
        <v>555</v>
      </c>
      <c r="C22" s="174" t="s">
        <v>218</v>
      </c>
      <c r="D22" s="356">
        <f t="shared" ref="D22:K22" si="7">D21*100/D41</f>
        <v>4.3334484971126797</v>
      </c>
      <c r="E22" s="357">
        <f t="shared" si="7"/>
        <v>0</v>
      </c>
      <c r="F22" s="357">
        <f t="shared" si="7"/>
        <v>0.18382352941176472</v>
      </c>
      <c r="G22" s="356">
        <f t="shared" si="7"/>
        <v>0.391644908616188</v>
      </c>
      <c r="H22" s="356">
        <f t="shared" si="7"/>
        <v>1.1288805268109126</v>
      </c>
      <c r="I22" s="356">
        <f t="shared" si="7"/>
        <v>3.87291280148423</v>
      </c>
      <c r="J22" s="356">
        <f t="shared" si="7"/>
        <v>4.5913507334730426</v>
      </c>
      <c r="K22" s="356">
        <f t="shared" si="7"/>
        <v>6.1870100783874582</v>
      </c>
      <c r="N22" s="404"/>
      <c r="O22" s="406"/>
      <c r="P22" s="406"/>
      <c r="Q22" s="406"/>
      <c r="R22" s="406"/>
      <c r="S22" s="406"/>
      <c r="T22" s="406"/>
      <c r="U22" s="406"/>
      <c r="V22" s="406"/>
    </row>
    <row r="23" spans="1:22" ht="15">
      <c r="A23" s="492" t="s">
        <v>496</v>
      </c>
      <c r="B23" s="96" t="s">
        <v>560</v>
      </c>
      <c r="D23" s="355">
        <v>802</v>
      </c>
      <c r="E23" s="354">
        <v>29</v>
      </c>
      <c r="F23" s="354">
        <v>34</v>
      </c>
      <c r="G23" s="354">
        <v>25</v>
      </c>
      <c r="H23" s="354">
        <v>83</v>
      </c>
      <c r="I23" s="354">
        <v>236</v>
      </c>
      <c r="J23" s="354">
        <v>201</v>
      </c>
      <c r="K23" s="354">
        <v>194</v>
      </c>
      <c r="N23" s="404"/>
      <c r="O23" s="406"/>
      <c r="P23" s="406"/>
      <c r="Q23" s="406"/>
      <c r="R23" s="406"/>
      <c r="S23" s="406"/>
      <c r="T23" s="406"/>
      <c r="U23" s="406"/>
      <c r="V23" s="406"/>
    </row>
    <row r="24" spans="1:22">
      <c r="A24" s="492"/>
      <c r="B24" s="115" t="s">
        <v>561</v>
      </c>
      <c r="C24" s="75" t="s">
        <v>218</v>
      </c>
      <c r="D24" s="356">
        <f t="shared" ref="D24:K24" si="8">D23*100/D41</f>
        <v>3.9583436158136323</v>
      </c>
      <c r="E24" s="356">
        <f t="shared" si="8"/>
        <v>24.166666666666668</v>
      </c>
      <c r="F24" s="356">
        <f t="shared" si="8"/>
        <v>6.25</v>
      </c>
      <c r="G24" s="356">
        <f t="shared" si="8"/>
        <v>3.2637075718015667</v>
      </c>
      <c r="H24" s="356">
        <f t="shared" si="8"/>
        <v>3.9040451552210724</v>
      </c>
      <c r="I24" s="356">
        <f t="shared" si="8"/>
        <v>5.4730983302411875</v>
      </c>
      <c r="J24" s="356">
        <f t="shared" si="8"/>
        <v>3.8293008192036577</v>
      </c>
      <c r="K24" s="356">
        <f t="shared" si="8"/>
        <v>2.715565509518477</v>
      </c>
      <c r="N24" s="201"/>
      <c r="O24" s="201"/>
      <c r="P24" s="201"/>
      <c r="Q24" s="201"/>
      <c r="R24" s="201"/>
      <c r="S24" s="201"/>
      <c r="T24" s="201"/>
    </row>
    <row r="25" spans="1:22">
      <c r="A25" s="492" t="s">
        <v>497</v>
      </c>
      <c r="B25" s="173" t="s">
        <v>556</v>
      </c>
      <c r="D25" s="183">
        <v>659</v>
      </c>
      <c r="E25" s="354">
        <v>37</v>
      </c>
      <c r="F25" s="354">
        <v>88</v>
      </c>
      <c r="G25" s="354">
        <v>99</v>
      </c>
      <c r="H25" s="354">
        <v>155</v>
      </c>
      <c r="I25" s="354">
        <v>96</v>
      </c>
      <c r="J25" s="354">
        <v>79</v>
      </c>
      <c r="K25" s="354">
        <v>105</v>
      </c>
      <c r="N25" s="354"/>
      <c r="O25" s="201"/>
      <c r="P25" s="201"/>
      <c r="Q25" s="201"/>
      <c r="R25" s="201"/>
      <c r="S25" s="201"/>
      <c r="T25" s="201"/>
    </row>
    <row r="26" spans="1:22">
      <c r="A26" s="492"/>
      <c r="B26" s="98" t="s">
        <v>557</v>
      </c>
      <c r="C26" s="75" t="s">
        <v>218</v>
      </c>
      <c r="D26" s="356">
        <f t="shared" ref="D26:K26" si="9">D25*100/D41</f>
        <v>3.2525541681062138</v>
      </c>
      <c r="E26" s="356">
        <f t="shared" si="9"/>
        <v>30.833333333333332</v>
      </c>
      <c r="F26" s="356">
        <f t="shared" si="9"/>
        <v>16.176470588235293</v>
      </c>
      <c r="G26" s="356">
        <f t="shared" si="9"/>
        <v>12.924281984334204</v>
      </c>
      <c r="H26" s="356">
        <f t="shared" si="9"/>
        <v>7.2906867356538099</v>
      </c>
      <c r="I26" s="356">
        <f t="shared" si="9"/>
        <v>2.2263450834879408</v>
      </c>
      <c r="J26" s="356">
        <f t="shared" si="9"/>
        <v>1.5050485806820346</v>
      </c>
      <c r="K26" s="356">
        <f t="shared" si="9"/>
        <v>1.4697648376259798</v>
      </c>
      <c r="N26" s="354"/>
      <c r="P26" s="358"/>
      <c r="Q26" s="358"/>
    </row>
    <row r="27" spans="1:22">
      <c r="A27" s="492" t="s">
        <v>498</v>
      </c>
      <c r="B27" s="96" t="s">
        <v>564</v>
      </c>
      <c r="D27" s="354">
        <v>580</v>
      </c>
      <c r="E27" s="355">
        <v>0</v>
      </c>
      <c r="F27" s="354">
        <v>7</v>
      </c>
      <c r="G27" s="354">
        <v>7</v>
      </c>
      <c r="H27" s="354">
        <v>111</v>
      </c>
      <c r="I27" s="354">
        <v>268</v>
      </c>
      <c r="J27" s="354">
        <v>130</v>
      </c>
      <c r="K27" s="354">
        <v>57</v>
      </c>
      <c r="P27" s="359"/>
      <c r="Q27" s="359"/>
    </row>
    <row r="28" spans="1:22">
      <c r="A28" s="492"/>
      <c r="B28" s="115" t="s">
        <v>565</v>
      </c>
      <c r="C28" s="75" t="s">
        <v>218</v>
      </c>
      <c r="D28" s="356">
        <f>D27*100/D41</f>
        <v>2.8626425151769408</v>
      </c>
      <c r="E28" s="357">
        <f t="shared" ref="E28:K28" si="10">E27*100/E41</f>
        <v>0</v>
      </c>
      <c r="F28" s="356">
        <f t="shared" si="10"/>
        <v>1.286764705882353</v>
      </c>
      <c r="G28" s="356">
        <f t="shared" si="10"/>
        <v>0.91383812010443866</v>
      </c>
      <c r="H28" s="356">
        <f t="shared" si="10"/>
        <v>5.2210724365004699</v>
      </c>
      <c r="I28" s="356">
        <f t="shared" si="10"/>
        <v>6.2152133580705007</v>
      </c>
      <c r="J28" s="356">
        <f t="shared" si="10"/>
        <v>2.4766622213755003</v>
      </c>
      <c r="K28" s="356">
        <f t="shared" si="10"/>
        <v>0.7978723404255319</v>
      </c>
      <c r="N28" s="358"/>
    </row>
    <row r="29" spans="1:22">
      <c r="A29" s="492" t="s">
        <v>499</v>
      </c>
      <c r="B29" s="96" t="s">
        <v>558</v>
      </c>
      <c r="D29" s="354">
        <v>516</v>
      </c>
      <c r="E29" s="355">
        <v>0</v>
      </c>
      <c r="F29" s="355">
        <v>0</v>
      </c>
      <c r="G29" s="354">
        <v>0</v>
      </c>
      <c r="H29" s="354">
        <v>4</v>
      </c>
      <c r="I29" s="354">
        <v>25</v>
      </c>
      <c r="J29" s="354">
        <v>120</v>
      </c>
      <c r="K29" s="354">
        <v>367</v>
      </c>
      <c r="N29" s="359"/>
    </row>
    <row r="30" spans="1:22">
      <c r="A30" s="492"/>
      <c r="B30" s="115" t="s">
        <v>559</v>
      </c>
      <c r="C30" s="75" t="s">
        <v>218</v>
      </c>
      <c r="D30" s="356">
        <f>D29*100/D41</f>
        <v>2.5467647203987958</v>
      </c>
      <c r="E30" s="357">
        <f t="shared" ref="E30:K30" si="11">E29*100/E41</f>
        <v>0</v>
      </c>
      <c r="F30" s="357">
        <f t="shared" si="11"/>
        <v>0</v>
      </c>
      <c r="G30" s="357">
        <f t="shared" si="11"/>
        <v>0</v>
      </c>
      <c r="H30" s="356">
        <f t="shared" si="11"/>
        <v>0.18814675446848542</v>
      </c>
      <c r="I30" s="356">
        <f t="shared" si="11"/>
        <v>0.57977736549165115</v>
      </c>
      <c r="J30" s="356">
        <f t="shared" si="11"/>
        <v>2.2861497428081541</v>
      </c>
      <c r="K30" s="356">
        <f t="shared" si="11"/>
        <v>5.137178051511758</v>
      </c>
      <c r="N30" s="354"/>
    </row>
    <row r="31" spans="1:22" ht="22.5">
      <c r="A31" s="492" t="s">
        <v>500</v>
      </c>
      <c r="B31" s="96" t="s">
        <v>568</v>
      </c>
      <c r="D31" s="355">
        <v>329</v>
      </c>
      <c r="E31" s="354">
        <v>0</v>
      </c>
      <c r="F31" s="354">
        <v>0</v>
      </c>
      <c r="G31" s="354">
        <v>1</v>
      </c>
      <c r="H31" s="354">
        <v>15</v>
      </c>
      <c r="I31" s="354">
        <v>89</v>
      </c>
      <c r="J31" s="354">
        <v>152</v>
      </c>
      <c r="K31" s="354">
        <v>72</v>
      </c>
      <c r="N31" s="354"/>
    </row>
    <row r="32" spans="1:22">
      <c r="A32" s="492"/>
      <c r="B32" s="115" t="s">
        <v>569</v>
      </c>
      <c r="C32" s="75" t="s">
        <v>218</v>
      </c>
      <c r="D32" s="356">
        <f>D31*100/D41</f>
        <v>1.6238092887814026</v>
      </c>
      <c r="E32" s="356">
        <f t="shared" ref="E32:K32" si="12">E31*100/E41</f>
        <v>0</v>
      </c>
      <c r="F32" s="356">
        <f t="shared" si="12"/>
        <v>0</v>
      </c>
      <c r="G32" s="356">
        <f t="shared" si="12"/>
        <v>0.13054830287206268</v>
      </c>
      <c r="H32" s="356">
        <f t="shared" si="12"/>
        <v>0.70555032925682037</v>
      </c>
      <c r="I32" s="356">
        <f t="shared" si="12"/>
        <v>2.0640074211502784</v>
      </c>
      <c r="J32" s="356">
        <f t="shared" si="12"/>
        <v>2.8957896742236615</v>
      </c>
      <c r="K32" s="356">
        <f t="shared" si="12"/>
        <v>1.0078387458006719</v>
      </c>
      <c r="N32" s="360"/>
    </row>
    <row r="33" spans="1:15" ht="22.5">
      <c r="A33" s="492" t="s">
        <v>501</v>
      </c>
      <c r="B33" s="130" t="s">
        <v>562</v>
      </c>
      <c r="D33" s="354">
        <v>308</v>
      </c>
      <c r="E33" s="354">
        <v>0</v>
      </c>
      <c r="F33" s="354">
        <v>7</v>
      </c>
      <c r="G33" s="354">
        <v>4</v>
      </c>
      <c r="H33" s="354">
        <v>15</v>
      </c>
      <c r="I33" s="354">
        <v>33</v>
      </c>
      <c r="J33" s="354">
        <v>84</v>
      </c>
      <c r="K33" s="354">
        <v>165</v>
      </c>
      <c r="N33" s="354"/>
    </row>
    <row r="34" spans="1:15" ht="22.5">
      <c r="A34" s="492"/>
      <c r="B34" s="228" t="s">
        <v>563</v>
      </c>
      <c r="C34" s="75" t="s">
        <v>218</v>
      </c>
      <c r="D34" s="356">
        <f>D33*100/D41</f>
        <v>1.5201618873698237</v>
      </c>
      <c r="E34" s="357">
        <f t="shared" ref="E34:K34" si="13">E33*100/E41</f>
        <v>0</v>
      </c>
      <c r="F34" s="356">
        <f t="shared" si="13"/>
        <v>1.286764705882353</v>
      </c>
      <c r="G34" s="356">
        <f t="shared" si="13"/>
        <v>0.52219321148825071</v>
      </c>
      <c r="H34" s="356">
        <f t="shared" si="13"/>
        <v>0.70555032925682037</v>
      </c>
      <c r="I34" s="356">
        <f t="shared" si="13"/>
        <v>0.76530612244897955</v>
      </c>
      <c r="J34" s="356">
        <f t="shared" si="13"/>
        <v>1.6003048199657077</v>
      </c>
      <c r="K34" s="356">
        <f t="shared" si="13"/>
        <v>2.3096304591265397</v>
      </c>
      <c r="N34" s="354"/>
    </row>
    <row r="35" spans="1:15">
      <c r="A35" s="493" t="s">
        <v>502</v>
      </c>
      <c r="B35" s="344" t="s">
        <v>566</v>
      </c>
      <c r="C35" s="26"/>
      <c r="D35" s="361">
        <v>286</v>
      </c>
      <c r="E35" s="361">
        <v>0</v>
      </c>
      <c r="F35" s="362">
        <v>31</v>
      </c>
      <c r="G35" s="362">
        <v>19</v>
      </c>
      <c r="H35" s="362">
        <v>29</v>
      </c>
      <c r="I35" s="362">
        <v>44</v>
      </c>
      <c r="J35" s="362">
        <v>76</v>
      </c>
      <c r="K35" s="362">
        <v>87</v>
      </c>
    </row>
    <row r="36" spans="1:15">
      <c r="A36" s="494"/>
      <c r="B36" s="345" t="s">
        <v>567</v>
      </c>
      <c r="C36" s="176" t="s">
        <v>218</v>
      </c>
      <c r="D36" s="363">
        <f>D35*100/D41</f>
        <v>1.4115788954148363</v>
      </c>
      <c r="E36" s="364">
        <f t="shared" ref="E36:K36" si="14">E35*100/E41</f>
        <v>0</v>
      </c>
      <c r="F36" s="364">
        <f t="shared" si="14"/>
        <v>5.6985294117647056</v>
      </c>
      <c r="G36" s="363">
        <f t="shared" si="14"/>
        <v>2.4804177545691908</v>
      </c>
      <c r="H36" s="363">
        <f t="shared" si="14"/>
        <v>1.3640639698965193</v>
      </c>
      <c r="I36" s="363">
        <f t="shared" si="14"/>
        <v>1.0204081632653061</v>
      </c>
      <c r="J36" s="363">
        <f t="shared" si="14"/>
        <v>1.4478948371118308</v>
      </c>
      <c r="K36" s="363">
        <f t="shared" si="14"/>
        <v>1.2178051511758119</v>
      </c>
      <c r="N36" s="360"/>
    </row>
    <row r="37" spans="1:15">
      <c r="A37" s="343"/>
      <c r="B37" s="228"/>
      <c r="C37" s="26"/>
      <c r="D37" s="365"/>
      <c r="E37" s="366"/>
      <c r="F37" s="365"/>
      <c r="G37" s="365"/>
      <c r="H37" s="365"/>
      <c r="I37" s="365"/>
      <c r="J37" s="365"/>
      <c r="K37" s="365"/>
    </row>
    <row r="38" spans="1:15">
      <c r="A38" s="229" t="s">
        <v>503</v>
      </c>
      <c r="B38" s="28"/>
      <c r="C38" s="137"/>
      <c r="D38" s="362">
        <v>14957</v>
      </c>
      <c r="E38" s="362">
        <v>78</v>
      </c>
      <c r="F38" s="362">
        <v>303</v>
      </c>
      <c r="G38" s="362">
        <v>612</v>
      </c>
      <c r="H38" s="362">
        <v>1610</v>
      </c>
      <c r="I38" s="362">
        <v>3079</v>
      </c>
      <c r="J38" s="362">
        <v>3697</v>
      </c>
      <c r="K38" s="362">
        <v>5578</v>
      </c>
    </row>
    <row r="39" spans="1:15">
      <c r="B39" s="29"/>
      <c r="C39" s="75" t="s">
        <v>218</v>
      </c>
      <c r="D39" s="356">
        <f>D38*100/D41</f>
        <v>73.82162775776122</v>
      </c>
      <c r="E39" s="356">
        <f t="shared" ref="E39:K39" si="15">E38*100/E41</f>
        <v>65</v>
      </c>
      <c r="F39" s="356">
        <f t="shared" si="15"/>
        <v>55.698529411764703</v>
      </c>
      <c r="G39" s="356">
        <f t="shared" si="15"/>
        <v>79.895561357702348</v>
      </c>
      <c r="H39" s="356">
        <f t="shared" si="15"/>
        <v>75.729068673565379</v>
      </c>
      <c r="I39" s="356">
        <f t="shared" si="15"/>
        <v>71.405380333951769</v>
      </c>
      <c r="J39" s="356">
        <f t="shared" si="15"/>
        <v>70.432463326347872</v>
      </c>
      <c r="K39" s="356">
        <f t="shared" si="15"/>
        <v>78.079507278835393</v>
      </c>
    </row>
    <row r="40" spans="1:15">
      <c r="B40" s="29"/>
      <c r="C40" s="75"/>
      <c r="D40" s="367"/>
      <c r="E40" s="367"/>
      <c r="F40" s="367"/>
      <c r="G40" s="367"/>
      <c r="H40" s="367"/>
      <c r="I40" s="367"/>
      <c r="J40" s="367"/>
      <c r="K40" s="367"/>
    </row>
    <row r="41" spans="1:15">
      <c r="A41" s="177" t="s">
        <v>504</v>
      </c>
      <c r="B41" s="368"/>
      <c r="C41" s="179"/>
      <c r="D41" s="196">
        <v>20261</v>
      </c>
      <c r="E41" s="196">
        <v>120</v>
      </c>
      <c r="F41" s="196">
        <v>544</v>
      </c>
      <c r="G41" s="196">
        <v>766</v>
      </c>
      <c r="H41" s="196">
        <v>2126</v>
      </c>
      <c r="I41" s="196">
        <v>4312</v>
      </c>
      <c r="J41" s="196">
        <v>5249</v>
      </c>
      <c r="K41" s="196">
        <v>7144</v>
      </c>
    </row>
    <row r="42" spans="1:15">
      <c r="A42" s="82"/>
      <c r="B42" s="82"/>
      <c r="C42" s="176" t="s">
        <v>218</v>
      </c>
      <c r="D42" s="364">
        <f>D41*100/D41</f>
        <v>100</v>
      </c>
      <c r="E42" s="364">
        <f t="shared" ref="E42:K42" si="16">E41*100/E41</f>
        <v>100</v>
      </c>
      <c r="F42" s="364">
        <f t="shared" si="16"/>
        <v>100</v>
      </c>
      <c r="G42" s="364">
        <f t="shared" si="16"/>
        <v>100</v>
      </c>
      <c r="H42" s="364">
        <f t="shared" si="16"/>
        <v>100</v>
      </c>
      <c r="I42" s="364">
        <f t="shared" si="16"/>
        <v>100</v>
      </c>
      <c r="J42" s="364">
        <f t="shared" si="16"/>
        <v>100</v>
      </c>
      <c r="K42" s="364">
        <f t="shared" si="16"/>
        <v>100</v>
      </c>
    </row>
    <row r="43" spans="1:15">
      <c r="A43" s="67"/>
    </row>
    <row r="44" spans="1:15" ht="17.25" customHeight="1">
      <c r="A44" s="29" t="s">
        <v>505</v>
      </c>
      <c r="B44" s="29"/>
      <c r="C44" s="75"/>
      <c r="L44" s="369"/>
    </row>
    <row r="45" spans="1:15">
      <c r="A45" s="77" t="s">
        <v>477</v>
      </c>
      <c r="B45" s="77"/>
      <c r="C45" s="174"/>
      <c r="L45" s="29"/>
    </row>
    <row r="46" spans="1:15">
      <c r="C46" s="370"/>
      <c r="L46" s="29"/>
      <c r="O46" s="369"/>
    </row>
    <row r="48" spans="1:15" s="369" customFormat="1">
      <c r="A48" s="201"/>
      <c r="B48" s="201"/>
      <c r="C48" s="347"/>
      <c r="D48" s="346"/>
      <c r="E48" s="346"/>
      <c r="F48" s="346"/>
      <c r="G48" s="346"/>
      <c r="H48" s="346"/>
      <c r="I48" s="346"/>
      <c r="J48" s="346"/>
      <c r="K48" s="346"/>
      <c r="L48" s="346"/>
      <c r="N48" s="346"/>
      <c r="O48" s="346"/>
    </row>
    <row r="49" spans="1:2">
      <c r="A49" s="201"/>
      <c r="B49" s="201"/>
    </row>
    <row r="50" spans="1:2">
      <c r="A50" s="201"/>
      <c r="B50" s="201"/>
    </row>
    <row r="51" spans="1:2">
      <c r="A51" s="201"/>
      <c r="B51" s="201"/>
    </row>
    <row r="52" spans="1:2">
      <c r="A52" s="201"/>
      <c r="B52" s="201"/>
    </row>
    <row r="53" spans="1:2">
      <c r="A53" s="201"/>
      <c r="B53" s="201"/>
    </row>
    <row r="54" spans="1:2">
      <c r="A54" s="201"/>
      <c r="B54" s="201"/>
    </row>
    <row r="55" spans="1:2">
      <c r="A55" s="201"/>
      <c r="B55" s="201"/>
    </row>
    <row r="56" spans="1:2">
      <c r="A56" s="201"/>
      <c r="B56" s="201"/>
    </row>
    <row r="57" spans="1:2">
      <c r="A57" s="201"/>
      <c r="B57" s="201"/>
    </row>
    <row r="58" spans="1:2">
      <c r="A58" s="201"/>
      <c r="B58" s="201"/>
    </row>
    <row r="59" spans="1:2">
      <c r="A59" s="201"/>
      <c r="B59" s="201"/>
    </row>
    <row r="60" spans="1:2">
      <c r="A60" s="201"/>
      <c r="B60" s="201"/>
    </row>
    <row r="61" spans="1:2">
      <c r="A61" s="201"/>
      <c r="B61" s="201"/>
    </row>
    <row r="62" spans="1:2">
      <c r="A62" s="201"/>
      <c r="B62" s="201"/>
    </row>
  </sheetData>
  <mergeCells count="17">
    <mergeCell ref="A35:A36"/>
    <mergeCell ref="A27:A28"/>
    <mergeCell ref="A29:A30"/>
    <mergeCell ref="A31:A32"/>
    <mergeCell ref="A33:A34"/>
    <mergeCell ref="B1:K1"/>
    <mergeCell ref="E3:K3"/>
    <mergeCell ref="A11:A12"/>
    <mergeCell ref="A13:A14"/>
    <mergeCell ref="A7:A8"/>
    <mergeCell ref="A9:A10"/>
    <mergeCell ref="A15:A16"/>
    <mergeCell ref="A17:A18"/>
    <mergeCell ref="A21:A22"/>
    <mergeCell ref="A19:A20"/>
    <mergeCell ref="A25:A26"/>
    <mergeCell ref="A23:A24"/>
  </mergeCell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sheetPr>
    <tabColor theme="7" tint="-0.249977111117893"/>
  </sheetPr>
  <dimension ref="A1:L45"/>
  <sheetViews>
    <sheetView zoomScale="120" zoomScaleNormal="120" workbookViewId="0">
      <pane ySplit="5" topLeftCell="A6" activePane="bottomLeft" state="frozen"/>
      <selection pane="bottomLeft" activeCell="A6" sqref="A6"/>
    </sheetView>
  </sheetViews>
  <sheetFormatPr defaultRowHeight="15"/>
  <cols>
    <col min="2" max="2" width="29.28515625" customWidth="1"/>
    <col min="3" max="3" width="6.7109375" style="180" customWidth="1"/>
    <col min="4" max="11" width="7.7109375" customWidth="1"/>
  </cols>
  <sheetData>
    <row r="1" spans="1:12" ht="36">
      <c r="A1" s="162" t="s">
        <v>636</v>
      </c>
      <c r="B1" s="480" t="s">
        <v>677</v>
      </c>
      <c r="C1" s="480"/>
      <c r="D1" s="480"/>
      <c r="E1" s="480"/>
      <c r="F1" s="480"/>
      <c r="G1" s="480"/>
      <c r="H1" s="480"/>
      <c r="I1" s="480"/>
      <c r="J1" s="480"/>
      <c r="K1" s="480"/>
    </row>
    <row r="2" spans="1:12">
      <c r="A2" s="162"/>
      <c r="B2" s="62"/>
    </row>
    <row r="3" spans="1:12">
      <c r="A3" s="164"/>
      <c r="B3" s="165"/>
      <c r="C3" s="181"/>
      <c r="D3" s="143"/>
      <c r="E3" s="485" t="s">
        <v>478</v>
      </c>
      <c r="F3" s="485"/>
      <c r="G3" s="485"/>
      <c r="H3" s="485"/>
      <c r="I3" s="485"/>
      <c r="J3" s="485"/>
      <c r="K3" s="485"/>
    </row>
    <row r="4" spans="1:12">
      <c r="A4" s="167" t="s">
        <v>483</v>
      </c>
      <c r="B4" s="167" t="s">
        <v>484</v>
      </c>
      <c r="C4" s="181"/>
      <c r="D4" s="168" t="s">
        <v>56</v>
      </c>
      <c r="E4" s="161">
        <v>0</v>
      </c>
      <c r="F4" s="169" t="s">
        <v>411</v>
      </c>
      <c r="G4" s="169" t="s">
        <v>412</v>
      </c>
      <c r="H4" s="169" t="s">
        <v>413</v>
      </c>
      <c r="I4" s="161" t="s">
        <v>414</v>
      </c>
      <c r="J4" s="161" t="s">
        <v>415</v>
      </c>
      <c r="K4" s="161" t="s">
        <v>416</v>
      </c>
    </row>
    <row r="5" spans="1:12" ht="22.5">
      <c r="A5" s="170" t="s">
        <v>485</v>
      </c>
      <c r="B5" s="170" t="s">
        <v>486</v>
      </c>
      <c r="C5" s="181"/>
      <c r="D5" s="171" t="s">
        <v>418</v>
      </c>
      <c r="E5" s="149">
        <v>0</v>
      </c>
      <c r="F5" s="150" t="s">
        <v>411</v>
      </c>
      <c r="G5" s="150" t="s">
        <v>412</v>
      </c>
      <c r="H5" s="150" t="s">
        <v>413</v>
      </c>
      <c r="I5" s="149" t="s">
        <v>414</v>
      </c>
      <c r="J5" s="149" t="s">
        <v>415</v>
      </c>
      <c r="K5" s="172" t="s">
        <v>487</v>
      </c>
      <c r="L5" s="77"/>
    </row>
    <row r="6" spans="1:12">
      <c r="A6" s="29"/>
    </row>
    <row r="7" spans="1:12" ht="22.5">
      <c r="A7" s="492" t="s">
        <v>488</v>
      </c>
      <c r="B7" s="96" t="s">
        <v>540</v>
      </c>
      <c r="D7" s="219">
        <v>5382</v>
      </c>
      <c r="E7" s="217">
        <v>0</v>
      </c>
      <c r="F7" s="219">
        <v>4</v>
      </c>
      <c r="G7" s="219">
        <v>9</v>
      </c>
      <c r="H7" s="219">
        <v>12</v>
      </c>
      <c r="I7" s="219">
        <v>27</v>
      </c>
      <c r="J7" s="219">
        <v>187</v>
      </c>
      <c r="K7" s="219">
        <v>5143</v>
      </c>
    </row>
    <row r="8" spans="1:12">
      <c r="A8" s="492"/>
      <c r="B8" s="115" t="s">
        <v>570</v>
      </c>
      <c r="C8" s="75" t="s">
        <v>218</v>
      </c>
      <c r="D8" s="226">
        <f t="shared" ref="D8:K8" si="0">D7*100/D41</f>
        <v>30.775388838060383</v>
      </c>
      <c r="E8" s="226">
        <f t="shared" si="0"/>
        <v>0</v>
      </c>
      <c r="F8" s="226">
        <f t="shared" si="0"/>
        <v>0.93457943925233644</v>
      </c>
      <c r="G8" s="226">
        <f t="shared" si="0"/>
        <v>2.0089285714285716</v>
      </c>
      <c r="H8" s="226">
        <f t="shared" si="0"/>
        <v>1.3605442176870748</v>
      </c>
      <c r="I8" s="226">
        <f t="shared" si="0"/>
        <v>2.255639097744361</v>
      </c>
      <c r="J8" s="226">
        <f t="shared" si="0"/>
        <v>6.8049490538573512</v>
      </c>
      <c r="K8" s="226">
        <f t="shared" si="0"/>
        <v>43.968538941608962</v>
      </c>
    </row>
    <row r="9" spans="1:12" ht="22.5">
      <c r="A9" s="492" t="s">
        <v>489</v>
      </c>
      <c r="B9" s="96" t="s">
        <v>542</v>
      </c>
      <c r="D9" s="217">
        <v>2120</v>
      </c>
      <c r="E9" s="217">
        <v>0</v>
      </c>
      <c r="F9" s="219">
        <v>3</v>
      </c>
      <c r="G9" s="219">
        <v>15</v>
      </c>
      <c r="H9" s="219">
        <v>97</v>
      </c>
      <c r="I9" s="219">
        <v>195</v>
      </c>
      <c r="J9" s="219">
        <v>731</v>
      </c>
      <c r="K9" s="219">
        <v>1079</v>
      </c>
    </row>
    <row r="10" spans="1:12">
      <c r="A10" s="492"/>
      <c r="B10" s="115" t="s">
        <v>543</v>
      </c>
      <c r="C10" s="75" t="s">
        <v>218</v>
      </c>
      <c r="D10" s="226">
        <f t="shared" ref="D10:K10" si="1">D9*100/D41</f>
        <v>12.12259835315645</v>
      </c>
      <c r="E10" s="225">
        <f t="shared" si="1"/>
        <v>0</v>
      </c>
      <c r="F10" s="226">
        <f t="shared" si="1"/>
        <v>0.7009345794392523</v>
      </c>
      <c r="G10" s="226">
        <f t="shared" si="1"/>
        <v>3.3482142857142856</v>
      </c>
      <c r="H10" s="226">
        <f t="shared" si="1"/>
        <v>10.997732426303855</v>
      </c>
      <c r="I10" s="226">
        <f t="shared" si="1"/>
        <v>16.290726817042607</v>
      </c>
      <c r="J10" s="226">
        <f t="shared" si="1"/>
        <v>26.601164483260554</v>
      </c>
      <c r="K10" s="226">
        <f t="shared" si="1"/>
        <v>9.2245875010686493</v>
      </c>
    </row>
    <row r="11" spans="1:12">
      <c r="A11" s="492" t="s">
        <v>572</v>
      </c>
      <c r="B11" s="96" t="s">
        <v>548</v>
      </c>
      <c r="D11" s="219">
        <v>1154</v>
      </c>
      <c r="E11" s="217">
        <v>0</v>
      </c>
      <c r="F11" s="217">
        <v>21</v>
      </c>
      <c r="G11" s="219">
        <v>139</v>
      </c>
      <c r="H11" s="219">
        <v>128</v>
      </c>
      <c r="I11" s="219">
        <v>75</v>
      </c>
      <c r="J11" s="219">
        <v>231</v>
      </c>
      <c r="K11" s="219">
        <v>560</v>
      </c>
    </row>
    <row r="12" spans="1:12">
      <c r="A12" s="492"/>
      <c r="B12" s="115" t="s">
        <v>549</v>
      </c>
      <c r="C12" s="75" t="s">
        <v>218</v>
      </c>
      <c r="D12" s="226">
        <f t="shared" ref="D12:K12" si="2">D11*100/D41</f>
        <v>6.5988106129917661</v>
      </c>
      <c r="E12" s="225">
        <f t="shared" si="2"/>
        <v>0</v>
      </c>
      <c r="F12" s="225">
        <f t="shared" si="2"/>
        <v>4.9065420560747661</v>
      </c>
      <c r="G12" s="226">
        <f t="shared" si="2"/>
        <v>31.026785714285715</v>
      </c>
      <c r="H12" s="226">
        <f t="shared" si="2"/>
        <v>14.512471655328799</v>
      </c>
      <c r="I12" s="226">
        <f t="shared" si="2"/>
        <v>6.2656641604010028</v>
      </c>
      <c r="J12" s="226">
        <f t="shared" si="2"/>
        <v>8.4061135371179034</v>
      </c>
      <c r="K12" s="226">
        <f t="shared" si="2"/>
        <v>4.7875523638539796</v>
      </c>
    </row>
    <row r="13" spans="1:12" ht="23.25">
      <c r="A13" s="492" t="s">
        <v>491</v>
      </c>
      <c r="B13" s="173" t="s">
        <v>554</v>
      </c>
      <c r="D13" s="217">
        <v>1119</v>
      </c>
      <c r="E13" s="217">
        <v>0</v>
      </c>
      <c r="F13" s="219">
        <v>0</v>
      </c>
      <c r="G13" s="219">
        <v>0</v>
      </c>
      <c r="H13" s="219">
        <v>20</v>
      </c>
      <c r="I13" s="219">
        <v>71</v>
      </c>
      <c r="J13" s="219">
        <v>142</v>
      </c>
      <c r="K13" s="219">
        <v>886</v>
      </c>
    </row>
    <row r="14" spans="1:12">
      <c r="A14" s="492"/>
      <c r="B14" s="115" t="s">
        <v>555</v>
      </c>
      <c r="C14" s="174" t="s">
        <v>218</v>
      </c>
      <c r="D14" s="226">
        <f t="shared" ref="D14:K14" si="3">D13*100/D41</f>
        <v>6.3986733760292775</v>
      </c>
      <c r="E14" s="226">
        <f t="shared" si="3"/>
        <v>0</v>
      </c>
      <c r="F14" s="226">
        <f t="shared" si="3"/>
        <v>0</v>
      </c>
      <c r="G14" s="226">
        <f t="shared" si="3"/>
        <v>0</v>
      </c>
      <c r="H14" s="226">
        <f t="shared" si="3"/>
        <v>2.2675736961451247</v>
      </c>
      <c r="I14" s="226">
        <f t="shared" si="3"/>
        <v>5.931495405179616</v>
      </c>
      <c r="J14" s="226">
        <f t="shared" si="3"/>
        <v>5.1673944687045124</v>
      </c>
      <c r="K14" s="226">
        <f t="shared" si="3"/>
        <v>7.5745917756689751</v>
      </c>
    </row>
    <row r="15" spans="1:12">
      <c r="A15" s="492" t="s">
        <v>492</v>
      </c>
      <c r="B15" s="96" t="s">
        <v>550</v>
      </c>
      <c r="C15" s="71"/>
      <c r="D15" s="217">
        <v>1107</v>
      </c>
      <c r="E15" s="217">
        <v>1</v>
      </c>
      <c r="F15" s="219">
        <v>46</v>
      </c>
      <c r="G15" s="219">
        <v>77</v>
      </c>
      <c r="H15" s="219">
        <v>47</v>
      </c>
      <c r="I15" s="219">
        <v>53</v>
      </c>
      <c r="J15" s="219">
        <v>165</v>
      </c>
      <c r="K15" s="219">
        <v>718</v>
      </c>
    </row>
    <row r="16" spans="1:12">
      <c r="A16" s="492"/>
      <c r="B16" s="115" t="s">
        <v>551</v>
      </c>
      <c r="C16" s="75" t="s">
        <v>218</v>
      </c>
      <c r="D16" s="226">
        <f t="shared" ref="D16:K16" si="4">D15*100/D41</f>
        <v>6.3300548947849951</v>
      </c>
      <c r="E16" s="225">
        <f t="shared" si="4"/>
        <v>1.1363636363636365</v>
      </c>
      <c r="F16" s="226">
        <f t="shared" si="4"/>
        <v>10.747663551401869</v>
      </c>
      <c r="G16" s="226">
        <f t="shared" si="4"/>
        <v>17.1875</v>
      </c>
      <c r="H16" s="226">
        <f t="shared" si="4"/>
        <v>5.3287981859410429</v>
      </c>
      <c r="I16" s="226">
        <f t="shared" si="4"/>
        <v>4.4277360066833751</v>
      </c>
      <c r="J16" s="226">
        <f t="shared" si="4"/>
        <v>6.0043668122270741</v>
      </c>
      <c r="K16" s="226">
        <f t="shared" si="4"/>
        <v>6.1383260665127812</v>
      </c>
    </row>
    <row r="17" spans="1:11">
      <c r="A17" s="492" t="s">
        <v>493</v>
      </c>
      <c r="B17" s="96" t="s">
        <v>546</v>
      </c>
      <c r="D17" s="217">
        <v>810</v>
      </c>
      <c r="E17" s="219">
        <v>4</v>
      </c>
      <c r="F17" s="219">
        <v>32</v>
      </c>
      <c r="G17" s="219">
        <v>23</v>
      </c>
      <c r="H17" s="219">
        <v>54</v>
      </c>
      <c r="I17" s="219">
        <v>61</v>
      </c>
      <c r="J17" s="219">
        <v>88</v>
      </c>
      <c r="K17" s="219">
        <v>548</v>
      </c>
    </row>
    <row r="18" spans="1:11">
      <c r="A18" s="492"/>
      <c r="B18" s="98" t="s">
        <v>547</v>
      </c>
      <c r="C18" s="75" t="s">
        <v>218</v>
      </c>
      <c r="D18" s="226">
        <f t="shared" ref="D18:K18" si="5">D17*100/D41</f>
        <v>4.6317474839890211</v>
      </c>
      <c r="E18" s="225">
        <f t="shared" si="5"/>
        <v>4.5454545454545459</v>
      </c>
      <c r="F18" s="226">
        <f t="shared" si="5"/>
        <v>7.4766355140186915</v>
      </c>
      <c r="G18" s="226">
        <f t="shared" si="5"/>
        <v>5.1339285714285712</v>
      </c>
      <c r="H18" s="226">
        <f t="shared" si="5"/>
        <v>6.1224489795918364</v>
      </c>
      <c r="I18" s="226">
        <f t="shared" si="5"/>
        <v>5.0960735171261486</v>
      </c>
      <c r="J18" s="226">
        <f t="shared" si="5"/>
        <v>3.2023289665211063</v>
      </c>
      <c r="K18" s="226">
        <f t="shared" si="5"/>
        <v>4.6849619560571085</v>
      </c>
    </row>
    <row r="19" spans="1:11" ht="22.5">
      <c r="A19" s="492" t="s">
        <v>494</v>
      </c>
      <c r="B19" s="96" t="s">
        <v>552</v>
      </c>
      <c r="D19" s="219">
        <v>790</v>
      </c>
      <c r="E19" s="219">
        <v>0</v>
      </c>
      <c r="F19" s="219">
        <v>0</v>
      </c>
      <c r="G19" s="219">
        <v>1</v>
      </c>
      <c r="H19" s="219">
        <v>9</v>
      </c>
      <c r="I19" s="219">
        <v>56</v>
      </c>
      <c r="J19" s="219">
        <v>119</v>
      </c>
      <c r="K19" s="219">
        <v>605</v>
      </c>
    </row>
    <row r="20" spans="1:11" ht="22.5">
      <c r="A20" s="492"/>
      <c r="B20" s="115" t="s">
        <v>553</v>
      </c>
      <c r="C20" s="174" t="s">
        <v>218</v>
      </c>
      <c r="D20" s="226">
        <f t="shared" ref="D20:K20" si="6">D19*100/D41</f>
        <v>4.5173833485818848</v>
      </c>
      <c r="E20" s="225">
        <f t="shared" si="6"/>
        <v>0</v>
      </c>
      <c r="F20" s="225">
        <f t="shared" si="6"/>
        <v>0</v>
      </c>
      <c r="G20" s="225">
        <f t="shared" si="6"/>
        <v>0.22321428571428573</v>
      </c>
      <c r="H20" s="226">
        <f t="shared" si="6"/>
        <v>1.0204081632653061</v>
      </c>
      <c r="I20" s="226">
        <f t="shared" si="6"/>
        <v>4.6783625730994149</v>
      </c>
      <c r="J20" s="226">
        <f t="shared" si="6"/>
        <v>4.3304221251819506</v>
      </c>
      <c r="K20" s="226">
        <f t="shared" si="6"/>
        <v>5.1722663930922455</v>
      </c>
    </row>
    <row r="21" spans="1:11" ht="22.5">
      <c r="A21" s="492" t="s">
        <v>495</v>
      </c>
      <c r="B21" s="96" t="s">
        <v>558</v>
      </c>
      <c r="D21" s="217">
        <v>714</v>
      </c>
      <c r="E21" s="217">
        <v>0</v>
      </c>
      <c r="F21" s="217">
        <v>0</v>
      </c>
      <c r="G21" s="217">
        <v>0</v>
      </c>
      <c r="H21" s="219">
        <v>2</v>
      </c>
      <c r="I21" s="219">
        <v>17</v>
      </c>
      <c r="J21" s="219">
        <v>96</v>
      </c>
      <c r="K21" s="219">
        <v>599</v>
      </c>
    </row>
    <row r="22" spans="1:11" ht="22.5">
      <c r="A22" s="492"/>
      <c r="B22" s="115" t="s">
        <v>559</v>
      </c>
      <c r="C22" s="75" t="s">
        <v>218</v>
      </c>
      <c r="D22" s="226">
        <f t="shared" ref="D22:K22" si="7">D21*100/D41</f>
        <v>4.0827996340347665</v>
      </c>
      <c r="E22" s="226">
        <f t="shared" si="7"/>
        <v>0</v>
      </c>
      <c r="F22" s="226">
        <f t="shared" si="7"/>
        <v>0</v>
      </c>
      <c r="G22" s="226">
        <f t="shared" si="7"/>
        <v>0</v>
      </c>
      <c r="H22" s="226">
        <f t="shared" si="7"/>
        <v>0.22675736961451248</v>
      </c>
      <c r="I22" s="226">
        <f t="shared" si="7"/>
        <v>1.4202172096908938</v>
      </c>
      <c r="J22" s="226">
        <f t="shared" si="7"/>
        <v>3.4934497816593888</v>
      </c>
      <c r="K22" s="226">
        <f t="shared" si="7"/>
        <v>5.1209711891938108</v>
      </c>
    </row>
    <row r="23" spans="1:11" ht="33.75">
      <c r="A23" s="492" t="s">
        <v>496</v>
      </c>
      <c r="B23" s="96" t="s">
        <v>544</v>
      </c>
      <c r="D23" s="217">
        <v>561</v>
      </c>
      <c r="E23" s="217">
        <v>0</v>
      </c>
      <c r="F23" s="217">
        <v>0</v>
      </c>
      <c r="G23" s="217">
        <v>0</v>
      </c>
      <c r="H23" s="219">
        <v>90</v>
      </c>
      <c r="I23" s="219">
        <v>161</v>
      </c>
      <c r="J23" s="219">
        <v>231</v>
      </c>
      <c r="K23" s="219">
        <v>79</v>
      </c>
    </row>
    <row r="24" spans="1:11" ht="22.5">
      <c r="A24" s="492"/>
      <c r="B24" s="115" t="s">
        <v>545</v>
      </c>
      <c r="C24" s="174" t="s">
        <v>218</v>
      </c>
      <c r="D24" s="226">
        <f t="shared" ref="D24:K24" si="8">D23*100/D41</f>
        <v>3.2079139981701736</v>
      </c>
      <c r="E24" s="225">
        <f t="shared" si="8"/>
        <v>0</v>
      </c>
      <c r="F24" s="225">
        <f t="shared" si="8"/>
        <v>0</v>
      </c>
      <c r="G24" s="225">
        <f t="shared" si="8"/>
        <v>0</v>
      </c>
      <c r="H24" s="226">
        <f t="shared" si="8"/>
        <v>10.204081632653061</v>
      </c>
      <c r="I24" s="226">
        <f t="shared" si="8"/>
        <v>13.450292397660819</v>
      </c>
      <c r="J24" s="226">
        <f t="shared" si="8"/>
        <v>8.4061135371179034</v>
      </c>
      <c r="K24" s="226">
        <f t="shared" si="8"/>
        <v>0.67538685132940068</v>
      </c>
    </row>
    <row r="25" spans="1:11">
      <c r="A25" s="492" t="s">
        <v>497</v>
      </c>
      <c r="B25" s="96" t="s">
        <v>556</v>
      </c>
      <c r="C25" s="71"/>
      <c r="D25" s="217">
        <v>427</v>
      </c>
      <c r="E25" s="219">
        <v>25</v>
      </c>
      <c r="F25" s="219">
        <v>110</v>
      </c>
      <c r="G25" s="219">
        <v>62</v>
      </c>
      <c r="H25" s="219">
        <v>75</v>
      </c>
      <c r="I25" s="219">
        <v>32</v>
      </c>
      <c r="J25" s="219">
        <v>31</v>
      </c>
      <c r="K25" s="219">
        <v>92</v>
      </c>
    </row>
    <row r="26" spans="1:11">
      <c r="A26" s="492"/>
      <c r="B26" s="115" t="s">
        <v>557</v>
      </c>
      <c r="C26" s="174" t="s">
        <v>218</v>
      </c>
      <c r="D26" s="226">
        <f>D25*100/D41</f>
        <v>2.4416742909423603</v>
      </c>
      <c r="E26" s="226">
        <f t="shared" ref="E26:K26" si="9">E25*100/E41</f>
        <v>28.40909090909091</v>
      </c>
      <c r="F26" s="226">
        <f t="shared" si="9"/>
        <v>25.700934579439252</v>
      </c>
      <c r="G26" s="226">
        <f t="shared" si="9"/>
        <v>13.839285714285714</v>
      </c>
      <c r="H26" s="226">
        <f t="shared" si="9"/>
        <v>8.5034013605442169</v>
      </c>
      <c r="I26" s="226">
        <f t="shared" si="9"/>
        <v>2.6733500417710943</v>
      </c>
      <c r="J26" s="226">
        <f t="shared" si="9"/>
        <v>1.1280931586608443</v>
      </c>
      <c r="K26" s="226">
        <f t="shared" si="9"/>
        <v>0.78652645977601099</v>
      </c>
    </row>
    <row r="27" spans="1:11">
      <c r="A27" s="492" t="s">
        <v>498</v>
      </c>
      <c r="B27" s="96" t="s">
        <v>560</v>
      </c>
      <c r="D27" s="217">
        <v>256</v>
      </c>
      <c r="E27" s="217">
        <v>12</v>
      </c>
      <c r="F27" s="219">
        <v>19</v>
      </c>
      <c r="G27" s="219">
        <v>9</v>
      </c>
      <c r="H27" s="219">
        <v>22</v>
      </c>
      <c r="I27" s="219">
        <v>27</v>
      </c>
      <c r="J27" s="219">
        <v>47</v>
      </c>
      <c r="K27" s="219">
        <v>120</v>
      </c>
    </row>
    <row r="28" spans="1:11">
      <c r="A28" s="492"/>
      <c r="B28" s="115" t="s">
        <v>561</v>
      </c>
      <c r="C28" s="75" t="s">
        <v>218</v>
      </c>
      <c r="D28" s="226">
        <f>D27*100/D41</f>
        <v>1.463860933211345</v>
      </c>
      <c r="E28" s="225">
        <f t="shared" ref="E28:K28" si="10">E27*100/E41</f>
        <v>13.636363636363637</v>
      </c>
      <c r="F28" s="226">
        <f t="shared" si="10"/>
        <v>4.4392523364485985</v>
      </c>
      <c r="G28" s="226">
        <f t="shared" si="10"/>
        <v>2.0089285714285716</v>
      </c>
      <c r="H28" s="226">
        <f t="shared" si="10"/>
        <v>2.4943310657596371</v>
      </c>
      <c r="I28" s="226">
        <f t="shared" si="10"/>
        <v>2.255639097744361</v>
      </c>
      <c r="J28" s="226">
        <f t="shared" si="10"/>
        <v>1.710334788937409</v>
      </c>
      <c r="K28" s="226">
        <f t="shared" si="10"/>
        <v>1.0259040779687099</v>
      </c>
    </row>
    <row r="29" spans="1:11" ht="22.5">
      <c r="A29" s="492" t="s">
        <v>499</v>
      </c>
      <c r="B29" s="96" t="s">
        <v>562</v>
      </c>
      <c r="D29" s="217">
        <v>233</v>
      </c>
      <c r="E29" s="232">
        <v>0</v>
      </c>
      <c r="F29" s="232">
        <v>2</v>
      </c>
      <c r="G29" s="232">
        <v>4</v>
      </c>
      <c r="H29" s="232">
        <v>12</v>
      </c>
      <c r="I29" s="232">
        <v>32</v>
      </c>
      <c r="J29" s="232">
        <v>53</v>
      </c>
      <c r="K29" s="232">
        <v>130</v>
      </c>
    </row>
    <row r="30" spans="1:11" ht="22.5">
      <c r="A30" s="492"/>
      <c r="B30" s="115" t="s">
        <v>563</v>
      </c>
      <c r="C30" s="75" t="s">
        <v>218</v>
      </c>
      <c r="D30" s="226">
        <f>D29*100/D41</f>
        <v>1.3323421774931381</v>
      </c>
      <c r="E30" s="226">
        <f t="shared" ref="E30:K30" si="11">E29*100/E41</f>
        <v>0</v>
      </c>
      <c r="F30" s="226">
        <f t="shared" si="11"/>
        <v>0.46728971962616822</v>
      </c>
      <c r="G30" s="226">
        <f t="shared" si="11"/>
        <v>0.8928571428571429</v>
      </c>
      <c r="H30" s="226">
        <f t="shared" si="11"/>
        <v>1.3605442176870748</v>
      </c>
      <c r="I30" s="226">
        <f t="shared" si="11"/>
        <v>2.6733500417710943</v>
      </c>
      <c r="J30" s="226">
        <f t="shared" si="11"/>
        <v>1.9286754002911208</v>
      </c>
      <c r="K30" s="226">
        <f t="shared" si="11"/>
        <v>1.1113960844661024</v>
      </c>
    </row>
    <row r="31" spans="1:11" ht="33.75">
      <c r="A31" s="492" t="s">
        <v>500</v>
      </c>
      <c r="B31" s="130" t="s">
        <v>688</v>
      </c>
      <c r="C31" s="182"/>
      <c r="D31" s="221">
        <v>174</v>
      </c>
      <c r="E31" s="221">
        <v>0</v>
      </c>
      <c r="F31" s="219">
        <v>0</v>
      </c>
      <c r="G31" s="219">
        <v>0</v>
      </c>
      <c r="H31" s="219">
        <v>0</v>
      </c>
      <c r="I31" s="219">
        <v>2</v>
      </c>
      <c r="J31" s="219">
        <v>20</v>
      </c>
      <c r="K31" s="219">
        <v>152</v>
      </c>
    </row>
    <row r="32" spans="1:11" ht="22.5">
      <c r="A32" s="492"/>
      <c r="B32" s="110" t="s">
        <v>687</v>
      </c>
      <c r="C32" s="26" t="s">
        <v>218</v>
      </c>
      <c r="D32" s="231">
        <f>D31*100/D41</f>
        <v>0.99496797804208603</v>
      </c>
      <c r="E32" s="234">
        <f t="shared" ref="E32:K32" si="12">E31*100/E41</f>
        <v>0</v>
      </c>
      <c r="F32" s="231">
        <f t="shared" si="12"/>
        <v>0</v>
      </c>
      <c r="G32" s="231">
        <f t="shared" si="12"/>
        <v>0</v>
      </c>
      <c r="H32" s="231">
        <f t="shared" si="12"/>
        <v>0</v>
      </c>
      <c r="I32" s="231">
        <f t="shared" si="12"/>
        <v>0.16708437761069339</v>
      </c>
      <c r="J32" s="231">
        <f t="shared" si="12"/>
        <v>0.72780203784570596</v>
      </c>
      <c r="K32" s="231">
        <f t="shared" si="12"/>
        <v>1.2994784987603658</v>
      </c>
    </row>
    <row r="33" spans="1:12" ht="22.5">
      <c r="A33" s="493" t="s">
        <v>501</v>
      </c>
      <c r="B33" s="130" t="s">
        <v>568</v>
      </c>
      <c r="C33" s="182"/>
      <c r="D33" s="221">
        <v>158</v>
      </c>
      <c r="E33" s="230">
        <v>0</v>
      </c>
      <c r="F33" s="230">
        <v>0</v>
      </c>
      <c r="G33" s="230">
        <v>0</v>
      </c>
      <c r="H33" s="230">
        <v>17</v>
      </c>
      <c r="I33" s="230">
        <v>34</v>
      </c>
      <c r="J33" s="230">
        <v>58</v>
      </c>
      <c r="K33" s="230">
        <v>49</v>
      </c>
    </row>
    <row r="34" spans="1:12">
      <c r="A34" s="493"/>
      <c r="B34" s="228" t="s">
        <v>569</v>
      </c>
      <c r="C34" s="26" t="s">
        <v>218</v>
      </c>
      <c r="D34" s="231">
        <f>D33*100/D41</f>
        <v>0.90347666971637697</v>
      </c>
      <c r="E34" s="234">
        <f t="shared" ref="E34:K34" si="13">E33*100/E41</f>
        <v>0</v>
      </c>
      <c r="F34" s="231">
        <f t="shared" si="13"/>
        <v>0</v>
      </c>
      <c r="G34" s="231">
        <f t="shared" si="13"/>
        <v>0</v>
      </c>
      <c r="H34" s="231">
        <f t="shared" si="13"/>
        <v>1.9274376417233561</v>
      </c>
      <c r="I34" s="231">
        <f t="shared" si="13"/>
        <v>2.8404344193817876</v>
      </c>
      <c r="J34" s="231">
        <f t="shared" si="13"/>
        <v>2.1106259097525473</v>
      </c>
      <c r="K34" s="231">
        <f t="shared" si="13"/>
        <v>0.41891083183722322</v>
      </c>
    </row>
    <row r="35" spans="1:12" ht="22.5">
      <c r="A35" s="493" t="s">
        <v>502</v>
      </c>
      <c r="B35" s="130" t="s">
        <v>564</v>
      </c>
      <c r="C35" s="182"/>
      <c r="D35" s="221">
        <v>138</v>
      </c>
      <c r="E35" s="221">
        <v>0</v>
      </c>
      <c r="F35" s="230">
        <v>1</v>
      </c>
      <c r="G35" s="230">
        <v>4</v>
      </c>
      <c r="H35" s="230">
        <v>21</v>
      </c>
      <c r="I35" s="230">
        <v>46</v>
      </c>
      <c r="J35" s="230">
        <v>41</v>
      </c>
      <c r="K35" s="230">
        <v>25</v>
      </c>
    </row>
    <row r="36" spans="1:12">
      <c r="A36" s="494"/>
      <c r="B36" s="118" t="s">
        <v>565</v>
      </c>
      <c r="C36" s="176" t="s">
        <v>218</v>
      </c>
      <c r="D36" s="235">
        <f>D35*100/D41</f>
        <v>0.78911253430924067</v>
      </c>
      <c r="E36" s="227">
        <f t="shared" ref="E36:K36" si="14">E35*100/E41</f>
        <v>0</v>
      </c>
      <c r="F36" s="235">
        <f t="shared" si="14"/>
        <v>0.23364485981308411</v>
      </c>
      <c r="G36" s="235">
        <f t="shared" si="14"/>
        <v>0.8928571428571429</v>
      </c>
      <c r="H36" s="235">
        <f t="shared" si="14"/>
        <v>2.3809523809523809</v>
      </c>
      <c r="I36" s="235">
        <f t="shared" si="14"/>
        <v>3.842940685045948</v>
      </c>
      <c r="J36" s="235">
        <f t="shared" si="14"/>
        <v>1.4919941775836973</v>
      </c>
      <c r="K36" s="235">
        <f t="shared" si="14"/>
        <v>0.21373001624348123</v>
      </c>
    </row>
    <row r="37" spans="1:12">
      <c r="A37" s="79"/>
      <c r="D37" s="219"/>
      <c r="E37" s="219"/>
      <c r="F37" s="219"/>
      <c r="G37" s="219"/>
      <c r="H37" s="219"/>
      <c r="I37" s="219"/>
      <c r="J37" s="219"/>
      <c r="K37" s="219"/>
      <c r="L37" s="29"/>
    </row>
    <row r="38" spans="1:12">
      <c r="A38" s="79" t="s">
        <v>503</v>
      </c>
      <c r="B38" s="29"/>
      <c r="C38" s="71"/>
      <c r="D38" s="217">
        <v>15143</v>
      </c>
      <c r="E38" s="217">
        <v>42</v>
      </c>
      <c r="F38" s="217">
        <v>238</v>
      </c>
      <c r="G38" s="217">
        <v>343</v>
      </c>
      <c r="H38" s="217">
        <v>606</v>
      </c>
      <c r="I38" s="217">
        <v>889</v>
      </c>
      <c r="J38" s="217">
        <v>2240</v>
      </c>
      <c r="K38" s="217">
        <v>10785</v>
      </c>
      <c r="L38" s="29"/>
    </row>
    <row r="39" spans="1:12">
      <c r="B39" s="29"/>
      <c r="C39" s="75" t="s">
        <v>218</v>
      </c>
      <c r="D39" s="226">
        <f>D38*100/D41</f>
        <v>86.590805123513263</v>
      </c>
      <c r="E39" s="226">
        <f t="shared" ref="E39:K39" si="15">E38*100/E41</f>
        <v>47.727272727272727</v>
      </c>
      <c r="F39" s="226">
        <f t="shared" si="15"/>
        <v>55.607476635514018</v>
      </c>
      <c r="G39" s="226">
        <f t="shared" si="15"/>
        <v>76.5625</v>
      </c>
      <c r="H39" s="226">
        <f t="shared" si="15"/>
        <v>68.707482993197274</v>
      </c>
      <c r="I39" s="226">
        <f t="shared" si="15"/>
        <v>74.26900584795321</v>
      </c>
      <c r="J39" s="226">
        <f t="shared" si="15"/>
        <v>81.513828238719071</v>
      </c>
      <c r="K39" s="226">
        <f t="shared" si="15"/>
        <v>92.203129007437809</v>
      </c>
    </row>
    <row r="40" spans="1:12">
      <c r="B40" s="29"/>
      <c r="C40" s="75"/>
      <c r="D40" s="315"/>
      <c r="E40" s="315"/>
      <c r="F40" s="315"/>
      <c r="G40" s="315"/>
      <c r="H40" s="315"/>
      <c r="I40" s="315"/>
      <c r="J40" s="315"/>
      <c r="K40" s="315"/>
    </row>
    <row r="41" spans="1:12">
      <c r="A41" s="177" t="s">
        <v>504</v>
      </c>
      <c r="B41" s="178"/>
      <c r="C41" s="179"/>
      <c r="D41" s="233">
        <v>17488</v>
      </c>
      <c r="E41" s="233">
        <v>88</v>
      </c>
      <c r="F41" s="233">
        <v>428</v>
      </c>
      <c r="G41" s="233">
        <v>448</v>
      </c>
      <c r="H41" s="233">
        <v>882</v>
      </c>
      <c r="I41" s="233">
        <v>1197</v>
      </c>
      <c r="J41" s="233">
        <v>2748</v>
      </c>
      <c r="K41" s="233">
        <v>11697</v>
      </c>
    </row>
    <row r="42" spans="1:12">
      <c r="A42" s="82"/>
      <c r="B42" s="82"/>
      <c r="C42" s="176" t="s">
        <v>218</v>
      </c>
      <c r="D42" s="227">
        <f>D41*100/D41</f>
        <v>100</v>
      </c>
      <c r="E42" s="227">
        <f t="shared" ref="E42:K42" si="16">E41*100/E41</f>
        <v>100</v>
      </c>
      <c r="F42" s="227">
        <f t="shared" si="16"/>
        <v>100</v>
      </c>
      <c r="G42" s="227">
        <f t="shared" si="16"/>
        <v>100</v>
      </c>
      <c r="H42" s="227">
        <f t="shared" si="16"/>
        <v>100</v>
      </c>
      <c r="I42" s="227">
        <f t="shared" si="16"/>
        <v>100</v>
      </c>
      <c r="J42" s="227">
        <f t="shared" si="16"/>
        <v>100</v>
      </c>
      <c r="K42" s="227">
        <f t="shared" si="16"/>
        <v>100</v>
      </c>
    </row>
    <row r="43" spans="1:12">
      <c r="A43" s="67"/>
      <c r="D43" s="222"/>
      <c r="E43" s="222"/>
      <c r="F43" s="222"/>
      <c r="G43" s="222"/>
      <c r="H43" s="222"/>
      <c r="I43" s="222"/>
      <c r="J43" s="222"/>
      <c r="K43" s="222"/>
    </row>
    <row r="44" spans="1:12">
      <c r="A44" s="29" t="s">
        <v>505</v>
      </c>
      <c r="B44" s="29"/>
      <c r="C44" s="75"/>
      <c r="D44" s="205"/>
      <c r="E44" s="205"/>
      <c r="F44" s="205"/>
      <c r="G44" s="205"/>
      <c r="H44" s="205"/>
      <c r="I44" s="205"/>
      <c r="J44" s="205"/>
      <c r="K44" s="205"/>
    </row>
    <row r="45" spans="1:12">
      <c r="A45" s="77" t="s">
        <v>477</v>
      </c>
      <c r="B45" s="77"/>
      <c r="C45" s="174"/>
      <c r="D45" s="205"/>
      <c r="E45" s="205"/>
      <c r="F45" s="205"/>
      <c r="G45" s="205"/>
      <c r="H45" s="205"/>
      <c r="I45" s="205"/>
      <c r="J45" s="205"/>
      <c r="K45" s="205"/>
    </row>
  </sheetData>
  <mergeCells count="17">
    <mergeCell ref="A27:A28"/>
    <mergeCell ref="A29:A30"/>
    <mergeCell ref="A33:A34"/>
    <mergeCell ref="A35:A36"/>
    <mergeCell ref="A31:A32"/>
    <mergeCell ref="A25:A26"/>
    <mergeCell ref="B1:K1"/>
    <mergeCell ref="E3:K3"/>
    <mergeCell ref="A7:A8"/>
    <mergeCell ref="A9:A10"/>
    <mergeCell ref="A15:A16"/>
    <mergeCell ref="A19:A20"/>
    <mergeCell ref="A23:A24"/>
    <mergeCell ref="A21:A22"/>
    <mergeCell ref="A11:A12"/>
    <mergeCell ref="A13:A14"/>
    <mergeCell ref="A17:A1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7" tint="-0.249977111117893"/>
  </sheetPr>
  <dimension ref="A1:I46"/>
  <sheetViews>
    <sheetView zoomScale="110" zoomScaleNormal="110" workbookViewId="0"/>
  </sheetViews>
  <sheetFormatPr defaultRowHeight="15"/>
  <cols>
    <col min="1" max="1" width="27.5703125" style="27" customWidth="1"/>
    <col min="2" max="2" width="32.85546875" style="27" customWidth="1"/>
    <col min="3" max="3" width="24.140625" style="27" customWidth="1"/>
    <col min="4" max="4" width="22.5703125" style="27" customWidth="1"/>
  </cols>
  <sheetData>
    <row r="1" spans="1:7">
      <c r="A1" s="19" t="s">
        <v>327</v>
      </c>
      <c r="B1" s="19" t="s">
        <v>135</v>
      </c>
      <c r="C1" s="30"/>
      <c r="D1" s="30"/>
    </row>
    <row r="2" spans="1:7">
      <c r="A2" s="30"/>
      <c r="B2" s="447" t="s">
        <v>656</v>
      </c>
      <c r="C2" s="447"/>
      <c r="D2" s="447"/>
    </row>
    <row r="3" spans="1:7">
      <c r="A3" s="13" t="s">
        <v>3</v>
      </c>
      <c r="B3" s="31"/>
      <c r="C3" s="32" t="s">
        <v>4</v>
      </c>
      <c r="D3" s="32" t="s">
        <v>5</v>
      </c>
    </row>
    <row r="4" spans="1:7">
      <c r="A4" s="17"/>
      <c r="B4" s="33"/>
      <c r="C4" s="34" t="s">
        <v>6</v>
      </c>
      <c r="D4" s="34" t="s">
        <v>7</v>
      </c>
    </row>
    <row r="5" spans="1:7">
      <c r="A5" s="12" t="s">
        <v>8</v>
      </c>
      <c r="B5" s="12"/>
      <c r="C5" s="432" t="s">
        <v>9</v>
      </c>
      <c r="D5" s="432" t="s">
        <v>10</v>
      </c>
    </row>
    <row r="6" spans="1:7">
      <c r="A6" s="17"/>
      <c r="B6" s="18"/>
      <c r="C6" s="35" t="s">
        <v>11</v>
      </c>
      <c r="D6" s="35" t="s">
        <v>12</v>
      </c>
    </row>
    <row r="8" spans="1:7">
      <c r="A8" s="14" t="s">
        <v>13</v>
      </c>
      <c r="B8" s="14" t="s">
        <v>328</v>
      </c>
      <c r="C8" s="36">
        <v>0.95664402682932648</v>
      </c>
      <c r="D8" s="36">
        <v>6.7935730174953406</v>
      </c>
    </row>
    <row r="9" spans="1:7">
      <c r="A9" s="14" t="s">
        <v>14</v>
      </c>
      <c r="B9" s="14" t="s">
        <v>329</v>
      </c>
      <c r="C9" s="36">
        <v>0.11758185775891439</v>
      </c>
      <c r="D9" s="36">
        <v>7.2599257884972168</v>
      </c>
      <c r="G9" s="205"/>
    </row>
    <row r="10" spans="1:7">
      <c r="A10" s="14" t="s">
        <v>15</v>
      </c>
      <c r="B10" s="14" t="s">
        <v>330</v>
      </c>
      <c r="C10" s="36">
        <v>7.9945823790056852E-2</v>
      </c>
      <c r="D10" s="36">
        <v>4.3219515234594059</v>
      </c>
    </row>
    <row r="11" spans="1:7">
      <c r="A11" s="14" t="s">
        <v>16</v>
      </c>
      <c r="B11" s="104" t="s">
        <v>331</v>
      </c>
      <c r="C11" s="36">
        <v>2.0170946310106654E-2</v>
      </c>
      <c r="D11" s="36">
        <v>9.5785426583668993</v>
      </c>
    </row>
    <row r="12" spans="1:7">
      <c r="A12" s="14" t="s">
        <v>17</v>
      </c>
      <c r="B12" s="12" t="s">
        <v>18</v>
      </c>
      <c r="C12" s="36">
        <v>6.0512838930319959E-2</v>
      </c>
      <c r="D12" s="36">
        <v>12.978642480983032</v>
      </c>
    </row>
    <row r="13" spans="1:7">
      <c r="A13" s="14" t="s">
        <v>19</v>
      </c>
      <c r="B13" s="12" t="s">
        <v>20</v>
      </c>
      <c r="C13" s="36">
        <v>0.19039405419539693</v>
      </c>
      <c r="D13" s="36">
        <v>8.1335852621634395</v>
      </c>
    </row>
    <row r="14" spans="1:7">
      <c r="A14" s="14" t="s">
        <v>21</v>
      </c>
      <c r="B14" s="14" t="s">
        <v>332</v>
      </c>
      <c r="C14" s="36">
        <v>0.25066090597559365</v>
      </c>
      <c r="D14" s="36">
        <v>11.642215568862275</v>
      </c>
    </row>
    <row r="15" spans="1:7">
      <c r="A15" s="14" t="s">
        <v>22</v>
      </c>
      <c r="B15" s="14" t="s">
        <v>333</v>
      </c>
      <c r="C15" s="36">
        <v>0.28780496564420466</v>
      </c>
      <c r="D15" s="36">
        <v>5.3124623162190989</v>
      </c>
    </row>
    <row r="16" spans="1:7">
      <c r="A16" s="14" t="s">
        <v>307</v>
      </c>
      <c r="B16" s="38" t="s">
        <v>23</v>
      </c>
      <c r="C16" s="36">
        <v>0.56650840673384906</v>
      </c>
      <c r="D16" s="36">
        <v>6.0701906855477734</v>
      </c>
    </row>
    <row r="17" spans="1:4">
      <c r="A17" s="14" t="s">
        <v>24</v>
      </c>
      <c r="B17" s="12" t="s">
        <v>25</v>
      </c>
      <c r="C17" s="36">
        <v>4.5261635622678341E-2</v>
      </c>
      <c r="D17" s="36">
        <v>2.9769505894820507</v>
      </c>
    </row>
    <row r="18" spans="1:4">
      <c r="A18" s="14" t="s">
        <v>26</v>
      </c>
      <c r="B18" s="12" t="s">
        <v>27</v>
      </c>
      <c r="C18" s="36">
        <v>5.7069018828594435E-2</v>
      </c>
      <c r="D18" s="36">
        <v>6.5132721712538224</v>
      </c>
    </row>
    <row r="19" spans="1:4">
      <c r="A19" s="14" t="s">
        <v>28</v>
      </c>
      <c r="B19" s="12" t="s">
        <v>29</v>
      </c>
      <c r="C19" s="36">
        <v>2.4844702162448436E-2</v>
      </c>
      <c r="D19" s="36">
        <v>5.3461052631578951</v>
      </c>
    </row>
    <row r="20" spans="1:4">
      <c r="A20" s="14" t="s">
        <v>30</v>
      </c>
      <c r="B20" s="14" t="s">
        <v>334</v>
      </c>
      <c r="C20" s="36">
        <v>8.9785309794986931E-2</v>
      </c>
      <c r="D20" s="36">
        <v>4.9566764766271989</v>
      </c>
    </row>
    <row r="21" spans="1:4">
      <c r="A21" s="14" t="s">
        <v>253</v>
      </c>
      <c r="B21" s="104" t="s">
        <v>335</v>
      </c>
      <c r="C21" s="36">
        <v>0.18965609274502718</v>
      </c>
      <c r="D21" s="36">
        <v>4.879235102753313</v>
      </c>
    </row>
    <row r="22" spans="1:4">
      <c r="A22" s="14" t="s">
        <v>32</v>
      </c>
      <c r="B22" s="12" t="s">
        <v>33</v>
      </c>
      <c r="C22" s="36">
        <v>0.10798835890410757</v>
      </c>
      <c r="D22" s="36">
        <v>4.4125944247610134</v>
      </c>
    </row>
    <row r="23" spans="1:4">
      <c r="A23" s="14" t="s">
        <v>308</v>
      </c>
      <c r="B23" s="104" t="s">
        <v>336</v>
      </c>
      <c r="C23" s="36">
        <v>7.3304170736729055E-2</v>
      </c>
      <c r="D23" s="36">
        <v>2.9362830240424169</v>
      </c>
    </row>
    <row r="24" spans="1:4">
      <c r="A24" s="14" t="s">
        <v>34</v>
      </c>
      <c r="B24" s="14" t="s">
        <v>337</v>
      </c>
      <c r="C24" s="36">
        <v>0.39849918319966804</v>
      </c>
      <c r="D24" s="36">
        <v>4.0878394043121906</v>
      </c>
    </row>
    <row r="25" spans="1:4">
      <c r="A25" s="14" t="s">
        <v>35</v>
      </c>
      <c r="B25" s="14" t="s">
        <v>338</v>
      </c>
      <c r="C25" s="36">
        <v>0.12299357506162593</v>
      </c>
      <c r="D25" s="36">
        <v>3.9743237047226043</v>
      </c>
    </row>
    <row r="26" spans="1:4">
      <c r="A26" s="104" t="s">
        <v>36</v>
      </c>
      <c r="B26" s="12" t="s">
        <v>37</v>
      </c>
      <c r="C26" s="36">
        <v>4.9197430024650376E-3</v>
      </c>
      <c r="D26" s="204">
        <v>3.1012658227848102</v>
      </c>
    </row>
    <row r="27" spans="1:4">
      <c r="A27" s="14" t="s">
        <v>38</v>
      </c>
      <c r="B27" s="12" t="s">
        <v>39</v>
      </c>
      <c r="C27" s="36">
        <v>3.1240368065652988E-2</v>
      </c>
      <c r="D27" s="36">
        <v>16.080486392588302</v>
      </c>
    </row>
    <row r="28" spans="1:4">
      <c r="A28" s="14"/>
      <c r="B28" s="11"/>
      <c r="C28" s="37"/>
      <c r="D28" s="37"/>
    </row>
    <row r="29" spans="1:4">
      <c r="A29" s="33" t="s">
        <v>40</v>
      </c>
      <c r="B29" s="18" t="s">
        <v>41</v>
      </c>
      <c r="C29" s="41">
        <v>3.6757859842917524</v>
      </c>
      <c r="D29" s="41">
        <v>5.9825585672596802</v>
      </c>
    </row>
    <row r="30" spans="1:4">
      <c r="A30" s="14"/>
      <c r="B30" s="11"/>
      <c r="C30" s="37"/>
      <c r="D30" s="37"/>
    </row>
    <row r="31" spans="1:4">
      <c r="A31" s="14" t="s">
        <v>42</v>
      </c>
      <c r="B31" s="12" t="s">
        <v>43</v>
      </c>
      <c r="C31" s="36">
        <v>0.13086516386556998</v>
      </c>
      <c r="D31" s="36">
        <v>23.525515743756785</v>
      </c>
    </row>
    <row r="32" spans="1:4">
      <c r="A32" s="14" t="s">
        <v>44</v>
      </c>
      <c r="B32" s="12" t="s">
        <v>45</v>
      </c>
      <c r="C32" s="36">
        <v>0.67129893268635432</v>
      </c>
      <c r="D32" s="36">
        <v>55.993833424400904</v>
      </c>
    </row>
    <row r="33" spans="1:9">
      <c r="A33" s="14" t="s">
        <v>309</v>
      </c>
      <c r="B33" s="38" t="s">
        <v>46</v>
      </c>
      <c r="C33" s="292">
        <v>1.0297022104159324</v>
      </c>
      <c r="D33" s="292">
        <v>19.160902415664573</v>
      </c>
    </row>
    <row r="34" spans="1:9">
      <c r="A34" s="14" t="s">
        <v>47</v>
      </c>
      <c r="B34" s="12" t="s">
        <v>48</v>
      </c>
      <c r="C34" s="192"/>
      <c r="D34" s="192"/>
    </row>
    <row r="35" spans="1:9">
      <c r="A35" s="14" t="s">
        <v>49</v>
      </c>
      <c r="B35" s="14" t="s">
        <v>339</v>
      </c>
      <c r="C35" s="36">
        <v>3.6898072518487778E-2</v>
      </c>
      <c r="D35" s="36">
        <v>120.46551724137932</v>
      </c>
    </row>
    <row r="36" spans="1:9">
      <c r="A36" s="14" t="s">
        <v>50</v>
      </c>
      <c r="B36" s="12" t="s">
        <v>51</v>
      </c>
      <c r="C36" s="36">
        <v>5.2149275826129396E-2</v>
      </c>
      <c r="D36" s="36">
        <v>24.384615384615383</v>
      </c>
    </row>
    <row r="37" spans="1:9">
      <c r="A37" s="14" t="s">
        <v>52</v>
      </c>
      <c r="B37" s="14" t="s">
        <v>53</v>
      </c>
      <c r="C37" s="36">
        <v>8.1667733840919618E-2</v>
      </c>
      <c r="D37" s="36">
        <v>24.239881273610361</v>
      </c>
    </row>
    <row r="38" spans="1:9">
      <c r="A38" s="104" t="s">
        <v>667</v>
      </c>
      <c r="B38" s="408" t="s">
        <v>654</v>
      </c>
      <c r="C38" s="36">
        <v>1.3529293256778853E-2</v>
      </c>
      <c r="D38" s="36">
        <v>17.587692307692308</v>
      </c>
    </row>
    <row r="39" spans="1:9">
      <c r="A39" s="14"/>
      <c r="B39" s="11"/>
      <c r="C39" s="37"/>
      <c r="D39" s="37"/>
    </row>
    <row r="40" spans="1:9">
      <c r="A40" s="14"/>
      <c r="B40" s="11"/>
      <c r="C40" s="37"/>
      <c r="D40" s="37"/>
    </row>
    <row r="41" spans="1:9">
      <c r="A41" s="10" t="s">
        <v>700</v>
      </c>
      <c r="B41" s="12" t="s">
        <v>701</v>
      </c>
      <c r="C41" s="198">
        <v>2.0161106824101722</v>
      </c>
      <c r="D41" s="198">
        <v>29.526796924042685</v>
      </c>
    </row>
    <row r="42" spans="1:9">
      <c r="A42" s="14"/>
      <c r="B42" s="11"/>
      <c r="C42" s="37"/>
      <c r="D42" s="37"/>
    </row>
    <row r="43" spans="1:9">
      <c r="A43" s="39" t="s">
        <v>54</v>
      </c>
      <c r="B43" s="40" t="s">
        <v>2</v>
      </c>
      <c r="C43" s="41">
        <v>5.6918966667019246</v>
      </c>
      <c r="D43" s="41">
        <v>8.0479613418161975</v>
      </c>
    </row>
    <row r="44" spans="1:9">
      <c r="A44" s="423"/>
      <c r="B44" s="424"/>
      <c r="C44" s="425"/>
      <c r="D44" s="425"/>
    </row>
    <row r="45" spans="1:9" s="259" customFormat="1" ht="12.75">
      <c r="A45" s="268" t="s">
        <v>655</v>
      </c>
      <c r="B45" s="269"/>
      <c r="C45" s="269"/>
      <c r="D45" s="269"/>
      <c r="E45" s="269"/>
      <c r="F45" s="269"/>
      <c r="G45" s="269"/>
      <c r="H45" s="269"/>
      <c r="I45" s="257"/>
    </row>
    <row r="46" spans="1:9" s="259" customFormat="1" ht="12.75">
      <c r="A46" s="268" t="s">
        <v>702</v>
      </c>
      <c r="B46" s="269"/>
      <c r="C46" s="269"/>
      <c r="D46" s="269"/>
      <c r="E46" s="269"/>
      <c r="F46" s="269"/>
      <c r="G46" s="269"/>
      <c r="H46" s="269"/>
      <c r="I46" s="283"/>
    </row>
  </sheetData>
  <mergeCells count="1">
    <mergeCell ref="B2:D2"/>
  </mergeCells>
  <pageMargins left="0.70866141732283472" right="0.70866141732283472" top="0.74803149606299213" bottom="0.74803149606299213" header="0.31496062992125984" footer="0.31496062992125984"/>
  <pageSetup paperSize="9" scale="80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sheetPr>
    <tabColor theme="7" tint="-0.249977111117893"/>
  </sheetPr>
  <dimension ref="A1:M45"/>
  <sheetViews>
    <sheetView zoomScale="90" zoomScaleNormal="90" workbookViewId="0"/>
  </sheetViews>
  <sheetFormatPr defaultRowHeight="15"/>
  <cols>
    <col min="1" max="1" width="17.28515625" customWidth="1"/>
    <col min="2" max="2" width="48.5703125" bestFit="1" customWidth="1"/>
    <col min="3" max="3" width="7.140625" customWidth="1"/>
    <col min="12" max="12" width="25.7109375" bestFit="1" customWidth="1"/>
    <col min="13" max="13" width="14.5703125" bestFit="1" customWidth="1"/>
    <col min="14" max="14" width="6.42578125" bestFit="1" customWidth="1"/>
    <col min="15" max="15" width="12.140625" bestFit="1" customWidth="1"/>
  </cols>
  <sheetData>
    <row r="1" spans="1:13" ht="21.75" customHeight="1">
      <c r="A1" s="162" t="s">
        <v>637</v>
      </c>
      <c r="B1" s="480" t="s">
        <v>678</v>
      </c>
      <c r="C1" s="480"/>
      <c r="D1" s="480"/>
      <c r="E1" s="480"/>
      <c r="F1" s="480"/>
      <c r="G1" s="480"/>
      <c r="H1" s="480"/>
      <c r="I1" s="480"/>
    </row>
    <row r="2" spans="1:13">
      <c r="A2" s="184"/>
    </row>
    <row r="3" spans="1:13">
      <c r="A3" s="185"/>
      <c r="B3" s="165"/>
      <c r="C3" s="165"/>
      <c r="D3" s="499" t="s">
        <v>596</v>
      </c>
      <c r="E3" s="500"/>
      <c r="F3" s="501"/>
      <c r="G3" s="498" t="s">
        <v>661</v>
      </c>
      <c r="H3" s="498"/>
      <c r="I3" s="498"/>
    </row>
    <row r="4" spans="1:13">
      <c r="A4" s="167" t="s">
        <v>507</v>
      </c>
      <c r="B4" s="144"/>
      <c r="C4" s="144"/>
      <c r="D4" s="146" t="s">
        <v>508</v>
      </c>
      <c r="E4" s="146" t="s">
        <v>509</v>
      </c>
      <c r="F4" s="146" t="s">
        <v>54</v>
      </c>
      <c r="G4" s="146" t="s">
        <v>508</v>
      </c>
      <c r="H4" s="146" t="s">
        <v>509</v>
      </c>
      <c r="I4" s="146" t="s">
        <v>54</v>
      </c>
    </row>
    <row r="5" spans="1:13">
      <c r="A5" s="170" t="s">
        <v>510</v>
      </c>
      <c r="B5" s="170"/>
      <c r="C5" s="170"/>
      <c r="D5" s="186" t="s">
        <v>511</v>
      </c>
      <c r="E5" s="186" t="s">
        <v>512</v>
      </c>
      <c r="F5" s="186" t="s">
        <v>2</v>
      </c>
      <c r="G5" s="186" t="s">
        <v>511</v>
      </c>
      <c r="H5" s="186" t="s">
        <v>512</v>
      </c>
      <c r="I5" s="186" t="s">
        <v>2</v>
      </c>
    </row>
    <row r="6" spans="1:13">
      <c r="A6" s="79"/>
    </row>
    <row r="7" spans="1:13">
      <c r="A7" s="492" t="s">
        <v>513</v>
      </c>
      <c r="B7" s="79" t="s">
        <v>514</v>
      </c>
      <c r="D7" s="183">
        <v>7744</v>
      </c>
      <c r="E7" s="183">
        <v>4567</v>
      </c>
      <c r="F7" s="183">
        <v>12311</v>
      </c>
      <c r="G7" s="371">
        <v>6591</v>
      </c>
      <c r="H7" s="371">
        <v>4213</v>
      </c>
      <c r="I7" s="371">
        <v>10804</v>
      </c>
    </row>
    <row r="8" spans="1:13">
      <c r="A8" s="492"/>
      <c r="B8" s="187" t="s">
        <v>515</v>
      </c>
      <c r="C8" s="79" t="s">
        <v>218</v>
      </c>
      <c r="D8" s="237">
        <v>29.800661894866465</v>
      </c>
      <c r="E8" s="237">
        <v>21.276496622408573</v>
      </c>
      <c r="F8" s="237">
        <v>25.944658700554257</v>
      </c>
      <c r="G8" s="132">
        <f>G7*100/G40</f>
        <v>32.530477271605548</v>
      </c>
      <c r="H8" s="132">
        <f>H7*100/H40</f>
        <v>24.090805123513267</v>
      </c>
      <c r="I8" s="132">
        <f>I7*100/I40</f>
        <v>28.62062571193939</v>
      </c>
      <c r="K8" s="205"/>
      <c r="L8" s="205"/>
      <c r="M8" s="205"/>
    </row>
    <row r="9" spans="1:13">
      <c r="A9" s="188"/>
      <c r="B9" s="188"/>
      <c r="C9" s="188"/>
      <c r="D9" s="236"/>
      <c r="E9" s="236"/>
      <c r="F9" s="236"/>
      <c r="G9" s="188"/>
      <c r="H9" s="188"/>
      <c r="I9" s="188"/>
    </row>
    <row r="10" spans="1:13">
      <c r="A10" s="79"/>
      <c r="D10" s="183"/>
      <c r="E10" s="183"/>
      <c r="F10" s="183"/>
    </row>
    <row r="11" spans="1:13" ht="33.75">
      <c r="A11" s="492" t="s">
        <v>516</v>
      </c>
      <c r="B11" s="96" t="s">
        <v>517</v>
      </c>
      <c r="D11" s="238">
        <v>15925</v>
      </c>
      <c r="E11" s="238">
        <v>15469</v>
      </c>
      <c r="F11" s="238">
        <v>31394</v>
      </c>
      <c r="G11" s="80">
        <v>12092</v>
      </c>
      <c r="H11" s="80">
        <v>12239</v>
      </c>
      <c r="I11" s="80">
        <v>24331</v>
      </c>
      <c r="J11" s="205"/>
    </row>
    <row r="12" spans="1:13" ht="33.75">
      <c r="A12" s="492"/>
      <c r="B12" s="98" t="s">
        <v>518</v>
      </c>
      <c r="C12" s="79" t="s">
        <v>218</v>
      </c>
      <c r="D12" s="239">
        <v>61.282998537674132</v>
      </c>
      <c r="E12" s="239">
        <v>72.06615420451898</v>
      </c>
      <c r="F12" s="239">
        <v>66.160881751701751</v>
      </c>
      <c r="G12" s="132">
        <f>G11*100/G40</f>
        <v>59.681160850895807</v>
      </c>
      <c r="H12" s="132">
        <f t="shared" ref="H12:I12" si="0">H11*100/H40</f>
        <v>69.985132662397078</v>
      </c>
      <c r="I12" s="132">
        <f t="shared" si="0"/>
        <v>64.45468754139182</v>
      </c>
    </row>
    <row r="13" spans="1:13">
      <c r="A13" s="188"/>
      <c r="B13" s="188"/>
      <c r="C13" s="188"/>
      <c r="D13" s="236"/>
      <c r="E13" s="236"/>
      <c r="F13" s="236"/>
      <c r="G13" s="188"/>
      <c r="H13" s="188"/>
      <c r="I13" s="188"/>
    </row>
    <row r="14" spans="1:13">
      <c r="A14" s="79"/>
      <c r="D14" s="183"/>
      <c r="E14" s="183"/>
      <c r="F14" s="183"/>
    </row>
    <row r="15" spans="1:13">
      <c r="A15" s="492" t="s">
        <v>519</v>
      </c>
      <c r="B15" s="79" t="s">
        <v>520</v>
      </c>
      <c r="D15" s="183">
        <v>113</v>
      </c>
      <c r="E15" s="183">
        <v>88</v>
      </c>
      <c r="F15" s="183">
        <v>201</v>
      </c>
      <c r="G15" s="372">
        <v>78</v>
      </c>
      <c r="H15" s="372">
        <v>71</v>
      </c>
      <c r="I15" s="372">
        <v>149</v>
      </c>
    </row>
    <row r="16" spans="1:13">
      <c r="A16" s="492"/>
      <c r="B16" s="187" t="s">
        <v>521</v>
      </c>
      <c r="C16" s="79" t="s">
        <v>218</v>
      </c>
      <c r="D16" s="237">
        <v>0.4348495343646579</v>
      </c>
      <c r="E16" s="237">
        <v>0.40996971814581878</v>
      </c>
      <c r="F16" s="237">
        <v>0.4235948662831131</v>
      </c>
      <c r="G16" s="132">
        <f>G15*100/G40</f>
        <v>0.38497606238586446</v>
      </c>
      <c r="H16" s="132">
        <f t="shared" ref="H16:I16" si="1">H15*100/H40</f>
        <v>0.40599268069533395</v>
      </c>
      <c r="I16" s="132">
        <f t="shared" si="1"/>
        <v>0.39471244271371425</v>
      </c>
    </row>
    <row r="17" spans="1:10">
      <c r="A17" s="188"/>
      <c r="B17" s="188"/>
      <c r="C17" s="188"/>
      <c r="D17" s="236"/>
      <c r="E17" s="236"/>
      <c r="F17" s="236"/>
      <c r="G17" s="188"/>
      <c r="H17" s="188"/>
      <c r="I17" s="188"/>
    </row>
    <row r="18" spans="1:10">
      <c r="A18" s="79"/>
      <c r="D18" s="183"/>
      <c r="E18" s="183"/>
      <c r="F18" s="183"/>
    </row>
    <row r="19" spans="1:10">
      <c r="A19" s="492" t="s">
        <v>522</v>
      </c>
      <c r="B19" s="79" t="s">
        <v>523</v>
      </c>
      <c r="D19" s="183">
        <v>293</v>
      </c>
      <c r="E19" s="183">
        <v>57</v>
      </c>
      <c r="F19" s="183">
        <v>350</v>
      </c>
      <c r="G19" s="372">
        <v>187</v>
      </c>
      <c r="H19" s="372">
        <v>51</v>
      </c>
      <c r="I19" s="372">
        <v>238</v>
      </c>
    </row>
    <row r="20" spans="1:10">
      <c r="A20" s="492"/>
      <c r="B20" s="187" t="s">
        <v>524</v>
      </c>
      <c r="C20" s="79" t="s">
        <v>218</v>
      </c>
      <c r="D20" s="237">
        <v>1.1275302085738474</v>
      </c>
      <c r="E20" s="237">
        <v>0.26554856743535987</v>
      </c>
      <c r="F20" s="237">
        <v>0.73760300099049547</v>
      </c>
      <c r="G20" s="132">
        <f>G19*100/G40</f>
        <v>0.92295543161739302</v>
      </c>
      <c r="H20" s="132">
        <f t="shared" ref="H20:I20" si="2">H19*100/H40</f>
        <v>0.29162854528819759</v>
      </c>
      <c r="I20" s="132">
        <f t="shared" si="2"/>
        <v>0.63048027762324832</v>
      </c>
    </row>
    <row r="21" spans="1:10">
      <c r="A21" s="188"/>
      <c r="B21" s="188"/>
      <c r="C21" s="188"/>
      <c r="D21" s="236"/>
      <c r="E21" s="236"/>
      <c r="F21" s="236"/>
      <c r="G21" s="188"/>
      <c r="H21" s="188"/>
      <c r="I21" s="188"/>
    </row>
    <row r="22" spans="1:10" ht="16.5" customHeight="1">
      <c r="A22" s="79"/>
      <c r="D22" s="183"/>
      <c r="E22" s="183"/>
      <c r="F22" s="183"/>
    </row>
    <row r="23" spans="1:10">
      <c r="A23" s="492" t="s">
        <v>525</v>
      </c>
      <c r="B23" s="79" t="s">
        <v>526</v>
      </c>
      <c r="D23" s="183">
        <v>455</v>
      </c>
      <c r="E23" s="183">
        <v>227</v>
      </c>
      <c r="F23" s="183">
        <v>682</v>
      </c>
      <c r="G23" s="372">
        <v>383</v>
      </c>
      <c r="H23" s="372">
        <v>236</v>
      </c>
      <c r="I23" s="372">
        <v>619</v>
      </c>
    </row>
    <row r="24" spans="1:10">
      <c r="A24" s="492"/>
      <c r="B24" s="187" t="s">
        <v>527</v>
      </c>
      <c r="C24" s="79" t="s">
        <v>218</v>
      </c>
      <c r="D24" s="237">
        <v>1.750942815362118</v>
      </c>
      <c r="E24" s="237">
        <v>1.057535522944328</v>
      </c>
      <c r="F24" s="237">
        <v>1.4372721333586225</v>
      </c>
      <c r="G24" s="132">
        <f>G23*100/G40</f>
        <v>1.8903311781254628</v>
      </c>
      <c r="H24" s="132">
        <f t="shared" ref="H24:I24" si="3">H23*100/H40</f>
        <v>1.3494967978042085</v>
      </c>
      <c r="I24" s="132">
        <f t="shared" si="3"/>
        <v>1.6397785371797928</v>
      </c>
    </row>
    <row r="25" spans="1:10">
      <c r="A25" s="188"/>
      <c r="B25" s="188"/>
      <c r="C25" s="188"/>
      <c r="D25" s="236"/>
      <c r="E25" s="236"/>
      <c r="F25" s="236"/>
      <c r="G25" s="188"/>
      <c r="H25" s="188"/>
      <c r="I25" s="188"/>
    </row>
    <row r="26" spans="1:10">
      <c r="A26" s="79"/>
      <c r="D26" s="183"/>
      <c r="E26" s="183"/>
      <c r="F26" s="183"/>
    </row>
    <row r="27" spans="1:10">
      <c r="A27" s="502" t="s">
        <v>528</v>
      </c>
      <c r="B27" s="79" t="s">
        <v>529</v>
      </c>
      <c r="D27" s="183">
        <v>1</v>
      </c>
      <c r="E27" s="183">
        <v>0</v>
      </c>
      <c r="F27" s="183">
        <v>1</v>
      </c>
      <c r="G27" s="79">
        <v>0</v>
      </c>
      <c r="H27" s="79">
        <v>0</v>
      </c>
      <c r="I27" s="79">
        <v>0</v>
      </c>
    </row>
    <row r="28" spans="1:10">
      <c r="A28" s="502"/>
      <c r="B28" s="77" t="s">
        <v>530</v>
      </c>
      <c r="C28" s="79" t="s">
        <v>218</v>
      </c>
      <c r="D28" s="254">
        <v>3.8482259678288308E-3</v>
      </c>
      <c r="E28" s="254">
        <v>0</v>
      </c>
      <c r="F28" s="254">
        <v>2.1074371456871301E-3</v>
      </c>
      <c r="G28" s="407">
        <f>G27*100/G40</f>
        <v>0</v>
      </c>
      <c r="H28" s="407">
        <f t="shared" ref="H28:I28" si="4">H27*100/H40</f>
        <v>0</v>
      </c>
      <c r="I28" s="407">
        <f t="shared" si="4"/>
        <v>0</v>
      </c>
    </row>
    <row r="29" spans="1:10">
      <c r="A29" s="188"/>
      <c r="B29" s="188"/>
      <c r="C29" s="188"/>
      <c r="D29" s="236"/>
      <c r="E29" s="236"/>
      <c r="F29" s="236"/>
      <c r="G29" s="188"/>
      <c r="H29" s="188"/>
      <c r="I29" s="188"/>
      <c r="J29" s="180"/>
    </row>
    <row r="30" spans="1:10">
      <c r="A30" s="4"/>
      <c r="B30" s="4"/>
      <c r="C30" s="4"/>
      <c r="D30" s="248"/>
      <c r="E30" s="248"/>
      <c r="F30" s="248"/>
      <c r="G30" s="4"/>
      <c r="H30" s="4"/>
      <c r="I30" s="4"/>
    </row>
    <row r="31" spans="1:10">
      <c r="A31" s="249" t="s">
        <v>573</v>
      </c>
      <c r="B31" s="249" t="s">
        <v>531</v>
      </c>
      <c r="C31" s="503"/>
      <c r="D31" s="505">
        <v>1455</v>
      </c>
      <c r="E31" s="505">
        <v>1057</v>
      </c>
      <c r="F31" s="505">
        <v>2512</v>
      </c>
      <c r="G31" s="505">
        <v>930</v>
      </c>
      <c r="H31" s="505">
        <v>678</v>
      </c>
      <c r="I31" s="505">
        <v>1608</v>
      </c>
    </row>
    <row r="32" spans="1:10">
      <c r="A32" s="4"/>
      <c r="B32" s="249" t="s">
        <v>533</v>
      </c>
      <c r="C32" s="503"/>
      <c r="D32" s="505"/>
      <c r="E32" s="505"/>
      <c r="F32" s="505"/>
      <c r="G32" s="505"/>
      <c r="H32" s="505"/>
      <c r="I32" s="505"/>
    </row>
    <row r="33" spans="1:9">
      <c r="A33" s="4"/>
      <c r="B33" s="251" t="s">
        <v>535</v>
      </c>
      <c r="C33" s="503"/>
      <c r="D33" s="505"/>
      <c r="E33" s="505"/>
      <c r="F33" s="505"/>
      <c r="G33" s="505"/>
      <c r="H33" s="505"/>
      <c r="I33" s="505"/>
    </row>
    <row r="34" spans="1:9">
      <c r="A34" s="4"/>
      <c r="B34" s="251"/>
      <c r="C34" s="252"/>
      <c r="D34" s="248"/>
      <c r="E34" s="248"/>
      <c r="F34" s="248"/>
      <c r="G34" s="4"/>
      <c r="H34" s="4"/>
      <c r="I34" s="4"/>
    </row>
    <row r="35" spans="1:9">
      <c r="A35" s="4"/>
      <c r="B35" s="253" t="s">
        <v>532</v>
      </c>
      <c r="C35" s="504" t="s">
        <v>218</v>
      </c>
      <c r="D35" s="496">
        <v>5.5991687831909491</v>
      </c>
      <c r="E35" s="496">
        <v>4.9242953645469365</v>
      </c>
      <c r="F35" s="496">
        <v>5.29388210996607</v>
      </c>
      <c r="G35" s="497">
        <f>G31*100/G40</f>
        <v>4.5900992053699223</v>
      </c>
      <c r="H35" s="497">
        <f t="shared" ref="H35:I35" si="5">H31*100/H40</f>
        <v>3.8769441903019213</v>
      </c>
      <c r="I35" s="497">
        <f t="shared" si="5"/>
        <v>4.2597154891520308</v>
      </c>
    </row>
    <row r="36" spans="1:9">
      <c r="A36" s="4"/>
      <c r="B36" s="250" t="s">
        <v>534</v>
      </c>
      <c r="C36" s="504"/>
      <c r="D36" s="496"/>
      <c r="E36" s="496"/>
      <c r="F36" s="496"/>
      <c r="G36" s="497"/>
      <c r="H36" s="497"/>
      <c r="I36" s="497"/>
    </row>
    <row r="37" spans="1:9">
      <c r="A37" s="79"/>
      <c r="B37" s="201" t="s">
        <v>536</v>
      </c>
      <c r="C37" s="504"/>
      <c r="D37" s="496"/>
      <c r="E37" s="496"/>
      <c r="F37" s="496"/>
      <c r="G37" s="497"/>
      <c r="H37" s="497"/>
      <c r="I37" s="497"/>
    </row>
    <row r="38" spans="1:9">
      <c r="A38" s="64"/>
      <c r="B38" s="188"/>
      <c r="C38" s="188"/>
      <c r="D38" s="236"/>
      <c r="E38" s="236"/>
      <c r="F38" s="236"/>
      <c r="G38" s="188"/>
      <c r="H38" s="188"/>
      <c r="I38" s="188"/>
    </row>
    <row r="39" spans="1:9">
      <c r="A39" s="67"/>
      <c r="D39" s="183"/>
      <c r="E39" s="183"/>
      <c r="F39" s="183"/>
      <c r="G39" s="205"/>
      <c r="H39" s="205"/>
      <c r="I39" s="205"/>
    </row>
    <row r="40" spans="1:9">
      <c r="A40" s="492" t="s">
        <v>571</v>
      </c>
      <c r="B40" s="79" t="s">
        <v>537</v>
      </c>
      <c r="D40" s="183">
        <v>25986</v>
      </c>
      <c r="E40" s="183">
        <v>21465</v>
      </c>
      <c r="F40" s="183">
        <v>47451</v>
      </c>
      <c r="G40" s="80">
        <v>20261</v>
      </c>
      <c r="H40" s="80">
        <v>17488</v>
      </c>
      <c r="I40" s="80">
        <v>37749</v>
      </c>
    </row>
    <row r="41" spans="1:9">
      <c r="A41" s="492"/>
      <c r="B41" s="187" t="s">
        <v>2</v>
      </c>
      <c r="C41" s="79" t="s">
        <v>218</v>
      </c>
      <c r="D41" s="29">
        <v>100</v>
      </c>
      <c r="E41" s="29">
        <v>100</v>
      </c>
      <c r="F41" s="29">
        <v>100</v>
      </c>
      <c r="G41" s="29">
        <f>G40*100/G40</f>
        <v>100</v>
      </c>
      <c r="H41" s="29">
        <f t="shared" ref="H41:I41" si="6">H40*100/H40</f>
        <v>100</v>
      </c>
      <c r="I41" s="29">
        <f t="shared" si="6"/>
        <v>100</v>
      </c>
    </row>
    <row r="42" spans="1:9">
      <c r="A42" s="189"/>
      <c r="B42" s="188"/>
      <c r="C42" s="188"/>
      <c r="D42" s="236"/>
      <c r="E42" s="236"/>
      <c r="F42" s="236"/>
      <c r="G42" s="188"/>
      <c r="H42" s="188"/>
      <c r="I42" s="188"/>
    </row>
    <row r="43" spans="1:9">
      <c r="A43" s="184"/>
    </row>
    <row r="44" spans="1:9">
      <c r="A44" s="29" t="s">
        <v>505</v>
      </c>
      <c r="B44" s="29"/>
      <c r="C44" s="29"/>
      <c r="G44" s="205"/>
    </row>
    <row r="45" spans="1:9">
      <c r="A45" s="77" t="s">
        <v>477</v>
      </c>
      <c r="B45" s="77"/>
      <c r="C45" s="77"/>
      <c r="G45" s="205"/>
    </row>
  </sheetData>
  <mergeCells count="24">
    <mergeCell ref="F31:F33"/>
    <mergeCell ref="G31:G33"/>
    <mergeCell ref="H31:H33"/>
    <mergeCell ref="I31:I33"/>
    <mergeCell ref="D31:D33"/>
    <mergeCell ref="E31:E33"/>
    <mergeCell ref="A40:A41"/>
    <mergeCell ref="A19:A20"/>
    <mergeCell ref="A23:A24"/>
    <mergeCell ref="A27:A28"/>
    <mergeCell ref="C31:C33"/>
    <mergeCell ref="C35:C37"/>
    <mergeCell ref="A15:A16"/>
    <mergeCell ref="B1:I1"/>
    <mergeCell ref="G3:I3"/>
    <mergeCell ref="A7:A8"/>
    <mergeCell ref="A11:A12"/>
    <mergeCell ref="D3:F3"/>
    <mergeCell ref="F35:F37"/>
    <mergeCell ref="G35:G37"/>
    <mergeCell ref="H35:H37"/>
    <mergeCell ref="I35:I37"/>
    <mergeCell ref="D35:D37"/>
    <mergeCell ref="E35:E3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7" tint="-0.249977111117893"/>
  </sheetPr>
  <dimension ref="A1:R56"/>
  <sheetViews>
    <sheetView zoomScale="130" zoomScaleNormal="130" workbookViewId="0">
      <pane ySplit="11" topLeftCell="A12" activePane="bottomLeft" state="frozen"/>
      <selection pane="bottomLeft" activeCell="A12" sqref="A12"/>
    </sheetView>
  </sheetViews>
  <sheetFormatPr defaultRowHeight="15"/>
  <cols>
    <col min="1" max="1" width="19" style="27" customWidth="1"/>
    <col min="2" max="16" width="9.140625" style="27"/>
  </cols>
  <sheetData>
    <row r="1" spans="1:18" ht="27" customHeight="1">
      <c r="A1" s="10" t="s">
        <v>340</v>
      </c>
      <c r="B1" s="447" t="s">
        <v>657</v>
      </c>
      <c r="C1" s="447"/>
      <c r="D1" s="447"/>
      <c r="E1" s="447"/>
      <c r="F1" s="447"/>
      <c r="G1" s="447"/>
      <c r="H1" s="447"/>
      <c r="I1" s="447"/>
      <c r="J1" s="447"/>
      <c r="K1" s="447"/>
      <c r="L1" s="447"/>
      <c r="M1" s="447"/>
      <c r="N1" s="447"/>
      <c r="O1" s="447"/>
      <c r="P1" s="447"/>
    </row>
    <row r="2" spans="1:18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8">
      <c r="A3" s="452" t="s">
        <v>55</v>
      </c>
      <c r="B3" s="452"/>
      <c r="C3" s="452"/>
      <c r="D3" s="452"/>
      <c r="E3" s="452"/>
      <c r="F3" s="452"/>
      <c r="G3" s="452"/>
      <c r="H3" s="452"/>
      <c r="I3" s="452"/>
      <c r="J3" s="452"/>
      <c r="K3" s="452"/>
      <c r="L3" s="452"/>
      <c r="M3" s="452"/>
      <c r="N3" s="452"/>
      <c r="O3" s="452"/>
      <c r="P3" s="452"/>
    </row>
    <row r="4" spans="1:18">
      <c r="A4" s="10" t="s">
        <v>0</v>
      </c>
      <c r="B4" s="449" t="s">
        <v>56</v>
      </c>
      <c r="C4" s="449"/>
      <c r="D4" s="449"/>
      <c r="E4" s="449" t="s">
        <v>57</v>
      </c>
      <c r="F4" s="449"/>
      <c r="G4" s="449" t="s">
        <v>14</v>
      </c>
      <c r="H4" s="449"/>
      <c r="I4" s="449" t="s">
        <v>58</v>
      </c>
      <c r="J4" s="449"/>
      <c r="K4" s="449" t="s">
        <v>59</v>
      </c>
      <c r="L4" s="449"/>
      <c r="M4" s="449" t="s">
        <v>19</v>
      </c>
      <c r="N4" s="449"/>
      <c r="O4" s="449" t="s">
        <v>21</v>
      </c>
      <c r="P4" s="449"/>
    </row>
    <row r="5" spans="1:18">
      <c r="A5" s="11"/>
      <c r="B5" s="11"/>
      <c r="C5" s="11"/>
      <c r="D5" s="11"/>
      <c r="E5" s="10"/>
      <c r="F5" s="10"/>
      <c r="G5" s="11"/>
      <c r="H5" s="11"/>
      <c r="I5" s="449" t="s">
        <v>60</v>
      </c>
      <c r="J5" s="449"/>
      <c r="K5" s="449" t="s">
        <v>61</v>
      </c>
      <c r="L5" s="449"/>
      <c r="M5" s="11"/>
      <c r="N5" s="11"/>
      <c r="O5" s="11"/>
      <c r="P5" s="11"/>
    </row>
    <row r="6" spans="1:18">
      <c r="A6" s="15"/>
      <c r="B6" s="16" t="s">
        <v>62</v>
      </c>
      <c r="C6" s="16" t="s">
        <v>63</v>
      </c>
      <c r="D6" s="16" t="s">
        <v>64</v>
      </c>
      <c r="E6" s="16" t="s">
        <v>62</v>
      </c>
      <c r="F6" s="16" t="s">
        <v>63</v>
      </c>
      <c r="G6" s="16" t="s">
        <v>62</v>
      </c>
      <c r="H6" s="16" t="s">
        <v>63</v>
      </c>
      <c r="I6" s="16" t="s">
        <v>62</v>
      </c>
      <c r="J6" s="16" t="s">
        <v>63</v>
      </c>
      <c r="K6" s="16" t="s">
        <v>62</v>
      </c>
      <c r="L6" s="16" t="s">
        <v>63</v>
      </c>
      <c r="M6" s="16" t="s">
        <v>62</v>
      </c>
      <c r="N6" s="16" t="s">
        <v>63</v>
      </c>
      <c r="O6" s="16" t="s">
        <v>62</v>
      </c>
      <c r="P6" s="16" t="s">
        <v>63</v>
      </c>
      <c r="Q6" s="2"/>
      <c r="R6" s="2"/>
    </row>
    <row r="7" spans="1:18">
      <c r="A7" s="448" t="s">
        <v>65</v>
      </c>
      <c r="B7" s="448"/>
      <c r="C7" s="448"/>
      <c r="D7" s="448"/>
      <c r="E7" s="448"/>
      <c r="F7" s="448"/>
      <c r="G7" s="448"/>
      <c r="H7" s="448"/>
      <c r="I7" s="448"/>
      <c r="J7" s="448"/>
      <c r="K7" s="448"/>
      <c r="L7" s="448"/>
      <c r="M7" s="448"/>
      <c r="N7" s="448"/>
      <c r="O7" s="448"/>
      <c r="P7" s="448"/>
      <c r="Q7" s="2"/>
      <c r="R7" s="2"/>
    </row>
    <row r="8" spans="1:18">
      <c r="A8" s="12" t="s">
        <v>66</v>
      </c>
      <c r="B8" s="450" t="s">
        <v>2</v>
      </c>
      <c r="C8" s="450"/>
      <c r="D8" s="450"/>
      <c r="E8" s="450" t="s">
        <v>67</v>
      </c>
      <c r="F8" s="450"/>
      <c r="G8" s="450" t="s">
        <v>68</v>
      </c>
      <c r="H8" s="450"/>
      <c r="I8" s="451" t="s">
        <v>136</v>
      </c>
      <c r="J8" s="451"/>
      <c r="K8" s="450" t="s">
        <v>69</v>
      </c>
      <c r="L8" s="450"/>
      <c r="M8" s="450" t="s">
        <v>70</v>
      </c>
      <c r="N8" s="450"/>
      <c r="O8" s="450" t="s">
        <v>71</v>
      </c>
      <c r="P8" s="450"/>
    </row>
    <row r="9" spans="1:18">
      <c r="A9" s="12"/>
      <c r="B9" s="12"/>
      <c r="C9" s="12"/>
      <c r="D9" s="12"/>
      <c r="E9" s="12"/>
      <c r="F9" s="12"/>
      <c r="G9" s="12"/>
      <c r="H9" s="12"/>
      <c r="I9" s="12"/>
      <c r="J9" s="11"/>
      <c r="K9" s="450" t="s">
        <v>72</v>
      </c>
      <c r="L9" s="450"/>
      <c r="M9" s="12"/>
      <c r="N9" s="11"/>
      <c r="O9" s="11"/>
      <c r="P9" s="11"/>
    </row>
    <row r="10" spans="1:18">
      <c r="A10" s="15"/>
      <c r="B10" s="42" t="s">
        <v>73</v>
      </c>
      <c r="C10" s="42" t="s">
        <v>74</v>
      </c>
      <c r="D10" s="42" t="s">
        <v>75</v>
      </c>
      <c r="E10" s="42" t="s">
        <v>73</v>
      </c>
      <c r="F10" s="42" t="s">
        <v>74</v>
      </c>
      <c r="G10" s="42" t="s">
        <v>73</v>
      </c>
      <c r="H10" s="42" t="s">
        <v>74</v>
      </c>
      <c r="I10" s="42" t="s">
        <v>73</v>
      </c>
      <c r="J10" s="42" t="s">
        <v>74</v>
      </c>
      <c r="K10" s="42" t="s">
        <v>73</v>
      </c>
      <c r="L10" s="42" t="s">
        <v>74</v>
      </c>
      <c r="M10" s="42" t="s">
        <v>73</v>
      </c>
      <c r="N10" s="42" t="s">
        <v>74</v>
      </c>
      <c r="O10" s="42" t="s">
        <v>73</v>
      </c>
      <c r="P10" s="42" t="s">
        <v>74</v>
      </c>
    </row>
    <row r="11" spans="1:18">
      <c r="A11" s="16" t="s">
        <v>341</v>
      </c>
      <c r="B11" s="415">
        <v>6310</v>
      </c>
      <c r="C11" s="415">
        <v>2484</v>
      </c>
      <c r="D11" s="421">
        <v>2.5</v>
      </c>
      <c r="E11" s="415">
        <v>1598</v>
      </c>
      <c r="F11" s="415">
        <v>598</v>
      </c>
      <c r="G11" s="415">
        <v>173</v>
      </c>
      <c r="H11" s="415">
        <v>74</v>
      </c>
      <c r="I11" s="415">
        <v>0</v>
      </c>
      <c r="J11" s="415">
        <v>0</v>
      </c>
      <c r="K11" s="415">
        <v>15</v>
      </c>
      <c r="L11" s="415">
        <v>7</v>
      </c>
      <c r="M11" s="415">
        <v>354</v>
      </c>
      <c r="N11" s="415">
        <v>161</v>
      </c>
      <c r="O11" s="415">
        <v>360</v>
      </c>
      <c r="P11" s="415">
        <v>127</v>
      </c>
      <c r="R11" s="205"/>
    </row>
    <row r="12" spans="1:18">
      <c r="A12" s="24"/>
      <c r="B12" s="319"/>
      <c r="C12" s="319"/>
      <c r="D12" s="56"/>
      <c r="E12" s="5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R12" s="205"/>
    </row>
    <row r="13" spans="1:18">
      <c r="A13" s="10" t="s">
        <v>76</v>
      </c>
      <c r="B13" s="46">
        <v>277</v>
      </c>
      <c r="C13" s="46">
        <v>91</v>
      </c>
      <c r="D13" s="47">
        <v>3.0439560439560438</v>
      </c>
      <c r="E13" s="46">
        <v>85</v>
      </c>
      <c r="F13" s="46">
        <v>24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46">
        <v>30</v>
      </c>
      <c r="N13" s="46">
        <v>12</v>
      </c>
      <c r="O13" s="19">
        <v>0</v>
      </c>
      <c r="P13" s="19">
        <v>0</v>
      </c>
      <c r="R13" s="205"/>
    </row>
    <row r="14" spans="1:18">
      <c r="A14" s="14" t="s">
        <v>77</v>
      </c>
      <c r="B14" s="21">
        <v>277</v>
      </c>
      <c r="C14" s="21">
        <v>91</v>
      </c>
      <c r="D14" s="410">
        <v>3.0439560439560438</v>
      </c>
      <c r="E14" s="21">
        <v>85</v>
      </c>
      <c r="F14" s="21">
        <v>24</v>
      </c>
      <c r="G14" s="11"/>
      <c r="H14" s="11"/>
      <c r="I14" s="11"/>
      <c r="J14" s="11"/>
      <c r="K14" s="11"/>
      <c r="L14" s="11"/>
      <c r="M14" s="21">
        <v>30</v>
      </c>
      <c r="N14" s="21">
        <v>12</v>
      </c>
      <c r="O14" s="11"/>
      <c r="P14" s="11"/>
      <c r="R14" s="205"/>
    </row>
    <row r="15" spans="1:18">
      <c r="A15" s="10" t="s">
        <v>78</v>
      </c>
      <c r="B15" s="46">
        <v>357</v>
      </c>
      <c r="C15" s="46">
        <v>133</v>
      </c>
      <c r="D15" s="412">
        <v>2.6842105263157894</v>
      </c>
      <c r="E15" s="46">
        <v>121</v>
      </c>
      <c r="F15" s="46">
        <v>44</v>
      </c>
      <c r="G15" s="46">
        <v>12</v>
      </c>
      <c r="H15" s="46">
        <v>6</v>
      </c>
      <c r="I15" s="46">
        <v>0</v>
      </c>
      <c r="J15" s="46">
        <v>0</v>
      </c>
      <c r="K15" s="46">
        <v>0</v>
      </c>
      <c r="L15" s="46">
        <v>0</v>
      </c>
      <c r="M15" s="46">
        <v>25</v>
      </c>
      <c r="N15" s="46">
        <v>8</v>
      </c>
      <c r="O15" s="46">
        <v>0</v>
      </c>
      <c r="P15" s="46">
        <v>0</v>
      </c>
      <c r="R15" s="205"/>
    </row>
    <row r="16" spans="1:18">
      <c r="A16" s="14" t="s">
        <v>79</v>
      </c>
      <c r="B16" s="21">
        <v>357</v>
      </c>
      <c r="C16" s="21">
        <v>133</v>
      </c>
      <c r="D16" s="410">
        <v>2.6842105263157894</v>
      </c>
      <c r="E16" s="21">
        <v>121</v>
      </c>
      <c r="F16" s="21">
        <v>44</v>
      </c>
      <c r="G16" s="21">
        <v>12</v>
      </c>
      <c r="H16" s="21">
        <v>6</v>
      </c>
      <c r="I16" s="11"/>
      <c r="J16" s="11"/>
      <c r="K16" s="11"/>
      <c r="L16" s="11"/>
      <c r="M16" s="21">
        <v>25</v>
      </c>
      <c r="N16" s="21">
        <v>8</v>
      </c>
      <c r="O16" s="11"/>
      <c r="P16" s="11"/>
      <c r="R16" s="205"/>
    </row>
    <row r="17" spans="1:18">
      <c r="A17" s="10" t="s">
        <v>80</v>
      </c>
      <c r="B17" s="46">
        <v>435</v>
      </c>
      <c r="C17" s="46">
        <v>187</v>
      </c>
      <c r="D17" s="412">
        <v>2.3262032085561497</v>
      </c>
      <c r="E17" s="46">
        <v>128</v>
      </c>
      <c r="F17" s="46">
        <v>38</v>
      </c>
      <c r="G17" s="46">
        <v>11</v>
      </c>
      <c r="H17" s="46">
        <v>5</v>
      </c>
      <c r="I17" s="46">
        <v>0</v>
      </c>
      <c r="J17" s="46">
        <v>0</v>
      </c>
      <c r="K17" s="46">
        <v>0</v>
      </c>
      <c r="L17" s="46">
        <v>0</v>
      </c>
      <c r="M17" s="46">
        <v>22</v>
      </c>
      <c r="N17" s="46">
        <v>13</v>
      </c>
      <c r="O17" s="46">
        <v>22</v>
      </c>
      <c r="P17" s="46">
        <v>9</v>
      </c>
      <c r="R17" s="205"/>
    </row>
    <row r="18" spans="1:18">
      <c r="A18" s="14" t="s">
        <v>81</v>
      </c>
      <c r="B18" s="21">
        <v>337</v>
      </c>
      <c r="C18" s="21">
        <v>153</v>
      </c>
      <c r="D18" s="410">
        <v>2.2026143790849675</v>
      </c>
      <c r="E18" s="21">
        <v>95</v>
      </c>
      <c r="F18" s="21">
        <v>34</v>
      </c>
      <c r="G18" s="21">
        <v>11</v>
      </c>
      <c r="H18" s="21">
        <v>5</v>
      </c>
      <c r="I18" s="11"/>
      <c r="J18" s="11"/>
      <c r="K18" s="11"/>
      <c r="L18" s="11"/>
      <c r="M18" s="21">
        <v>22</v>
      </c>
      <c r="N18" s="21">
        <v>12</v>
      </c>
      <c r="O18" s="21">
        <v>22</v>
      </c>
      <c r="P18" s="21">
        <v>8</v>
      </c>
      <c r="R18" s="205"/>
    </row>
    <row r="19" spans="1:18">
      <c r="A19" s="14" t="s">
        <v>82</v>
      </c>
      <c r="B19" s="21">
        <v>98</v>
      </c>
      <c r="C19" s="21">
        <v>34</v>
      </c>
      <c r="D19" s="410">
        <v>2.8823529411764706</v>
      </c>
      <c r="E19" s="21">
        <v>33</v>
      </c>
      <c r="F19" s="21">
        <v>4</v>
      </c>
      <c r="G19" s="11"/>
      <c r="H19" s="11"/>
      <c r="I19" s="11"/>
      <c r="J19" s="11"/>
      <c r="K19" s="11"/>
      <c r="L19" s="11"/>
      <c r="M19" s="11"/>
      <c r="N19" s="11">
        <v>1</v>
      </c>
      <c r="O19" s="11"/>
      <c r="P19" s="11">
        <v>1</v>
      </c>
      <c r="R19" s="205"/>
    </row>
    <row r="20" spans="1:18">
      <c r="A20" s="10" t="s">
        <v>83</v>
      </c>
      <c r="B20" s="46">
        <v>934</v>
      </c>
      <c r="C20" s="46">
        <v>260</v>
      </c>
      <c r="D20" s="412">
        <v>3.5923076923076924</v>
      </c>
      <c r="E20" s="46">
        <v>143</v>
      </c>
      <c r="F20" s="46">
        <v>67</v>
      </c>
      <c r="G20" s="46">
        <v>14</v>
      </c>
      <c r="H20" s="46">
        <v>7</v>
      </c>
      <c r="I20" s="46">
        <v>0</v>
      </c>
      <c r="J20" s="46">
        <v>0</v>
      </c>
      <c r="K20" s="46">
        <v>0</v>
      </c>
      <c r="L20" s="46">
        <v>0</v>
      </c>
      <c r="M20" s="46">
        <v>25</v>
      </c>
      <c r="N20" s="46">
        <v>13</v>
      </c>
      <c r="O20" s="46">
        <v>34</v>
      </c>
      <c r="P20" s="46">
        <v>13</v>
      </c>
      <c r="R20" s="205"/>
    </row>
    <row r="21" spans="1:18">
      <c r="A21" s="14" t="s">
        <v>84</v>
      </c>
      <c r="B21" s="21">
        <v>934</v>
      </c>
      <c r="C21" s="21">
        <v>260</v>
      </c>
      <c r="D21" s="410">
        <v>3.5923076923076924</v>
      </c>
      <c r="E21" s="21">
        <v>143</v>
      </c>
      <c r="F21" s="21">
        <v>67</v>
      </c>
      <c r="G21" s="21">
        <v>14</v>
      </c>
      <c r="H21" s="21">
        <v>7</v>
      </c>
      <c r="I21" s="11"/>
      <c r="J21" s="11"/>
      <c r="K21" s="11"/>
      <c r="L21" s="11"/>
      <c r="M21" s="21">
        <v>25</v>
      </c>
      <c r="N21" s="21">
        <v>13</v>
      </c>
      <c r="O21" s="21">
        <v>34</v>
      </c>
      <c r="P21" s="21">
        <v>13</v>
      </c>
      <c r="Q21" s="3"/>
      <c r="R21" s="205"/>
    </row>
    <row r="22" spans="1:18">
      <c r="A22" s="10" t="s">
        <v>85</v>
      </c>
      <c r="B22" s="46">
        <v>356</v>
      </c>
      <c r="C22" s="46">
        <v>101</v>
      </c>
      <c r="D22" s="412">
        <v>3.5247524752475248</v>
      </c>
      <c r="E22" s="46">
        <v>82</v>
      </c>
      <c r="F22" s="46">
        <v>26</v>
      </c>
      <c r="G22" s="46">
        <v>9</v>
      </c>
      <c r="H22" s="46">
        <v>2</v>
      </c>
      <c r="I22" s="46">
        <v>0</v>
      </c>
      <c r="J22" s="46">
        <v>0</v>
      </c>
      <c r="K22" s="46">
        <v>0</v>
      </c>
      <c r="L22" s="46">
        <v>0</v>
      </c>
      <c r="M22" s="46">
        <v>23</v>
      </c>
      <c r="N22" s="46">
        <v>7</v>
      </c>
      <c r="O22" s="46">
        <v>27</v>
      </c>
      <c r="P22" s="46">
        <v>5</v>
      </c>
      <c r="R22" s="205"/>
    </row>
    <row r="23" spans="1:18">
      <c r="A23" s="14" t="s">
        <v>86</v>
      </c>
      <c r="B23" s="21">
        <v>356</v>
      </c>
      <c r="C23" s="21">
        <v>101</v>
      </c>
      <c r="D23" s="410">
        <v>3.5247524752475248</v>
      </c>
      <c r="E23" s="21">
        <v>82</v>
      </c>
      <c r="F23" s="21">
        <v>26</v>
      </c>
      <c r="G23" s="21">
        <v>9</v>
      </c>
      <c r="H23" s="21">
        <v>2</v>
      </c>
      <c r="I23" s="11"/>
      <c r="J23" s="11"/>
      <c r="K23" s="11"/>
      <c r="L23" s="11"/>
      <c r="M23" s="21">
        <v>23</v>
      </c>
      <c r="N23" s="21">
        <v>7</v>
      </c>
      <c r="O23" s="21">
        <v>27</v>
      </c>
      <c r="P23" s="21">
        <v>5</v>
      </c>
      <c r="R23" s="205"/>
    </row>
    <row r="24" spans="1:18">
      <c r="A24" s="10" t="s">
        <v>87</v>
      </c>
      <c r="B24" s="46">
        <v>279</v>
      </c>
      <c r="C24" s="46">
        <v>121</v>
      </c>
      <c r="D24" s="412">
        <v>2.3057851239669422</v>
      </c>
      <c r="E24" s="46">
        <v>81</v>
      </c>
      <c r="F24" s="46">
        <v>23</v>
      </c>
      <c r="G24" s="46">
        <v>9</v>
      </c>
      <c r="H24" s="46">
        <v>4</v>
      </c>
      <c r="I24" s="46">
        <v>0</v>
      </c>
      <c r="J24" s="46">
        <v>0</v>
      </c>
      <c r="K24" s="46">
        <v>0</v>
      </c>
      <c r="L24" s="46">
        <v>0</v>
      </c>
      <c r="M24" s="46">
        <v>23</v>
      </c>
      <c r="N24" s="46">
        <v>10</v>
      </c>
      <c r="O24" s="46">
        <v>22</v>
      </c>
      <c r="P24" s="46">
        <v>10</v>
      </c>
      <c r="R24" s="205"/>
    </row>
    <row r="25" spans="1:18">
      <c r="A25" s="14" t="s">
        <v>88</v>
      </c>
      <c r="B25" s="21">
        <v>279</v>
      </c>
      <c r="C25" s="21">
        <v>121</v>
      </c>
      <c r="D25" s="410">
        <v>2.3057851239669422</v>
      </c>
      <c r="E25" s="21">
        <v>81</v>
      </c>
      <c r="F25" s="21">
        <v>23</v>
      </c>
      <c r="G25" s="21">
        <v>9</v>
      </c>
      <c r="H25" s="21">
        <v>4</v>
      </c>
      <c r="I25" s="11"/>
      <c r="J25" s="11"/>
      <c r="K25" s="11"/>
      <c r="L25" s="11"/>
      <c r="M25" s="21">
        <v>23</v>
      </c>
      <c r="N25" s="21">
        <v>10</v>
      </c>
      <c r="O25" s="21">
        <v>22</v>
      </c>
      <c r="P25" s="21">
        <v>10</v>
      </c>
      <c r="R25" s="205"/>
    </row>
    <row r="26" spans="1:18">
      <c r="A26" s="10" t="s">
        <v>90</v>
      </c>
      <c r="B26" s="46">
        <v>76</v>
      </c>
      <c r="C26" s="46">
        <v>20</v>
      </c>
      <c r="D26" s="412">
        <v>3.8</v>
      </c>
      <c r="E26" s="46">
        <v>29</v>
      </c>
      <c r="F26" s="46">
        <v>5</v>
      </c>
      <c r="G26" s="46">
        <v>0</v>
      </c>
      <c r="H26" s="46">
        <v>0</v>
      </c>
      <c r="I26" s="46">
        <v>0</v>
      </c>
      <c r="J26" s="46">
        <v>0</v>
      </c>
      <c r="K26" s="46">
        <v>0</v>
      </c>
      <c r="L26" s="46">
        <v>0</v>
      </c>
      <c r="M26" s="46">
        <v>0</v>
      </c>
      <c r="N26" s="46">
        <v>0</v>
      </c>
      <c r="O26" s="46">
        <v>0</v>
      </c>
      <c r="P26" s="46">
        <v>0</v>
      </c>
      <c r="R26" s="205"/>
    </row>
    <row r="27" spans="1:18">
      <c r="A27" s="14" t="s">
        <v>91</v>
      </c>
      <c r="B27" s="21">
        <v>76</v>
      </c>
      <c r="C27" s="21">
        <v>20</v>
      </c>
      <c r="D27" s="410">
        <v>3.8</v>
      </c>
      <c r="E27" s="21">
        <v>29</v>
      </c>
      <c r="F27" s="21">
        <v>5</v>
      </c>
      <c r="G27" s="11"/>
      <c r="H27" s="11"/>
      <c r="I27" s="11"/>
      <c r="J27" s="11"/>
      <c r="K27" s="11"/>
      <c r="L27" s="11"/>
      <c r="M27" s="11"/>
      <c r="N27" s="11"/>
      <c r="O27" s="11"/>
      <c r="P27" s="11"/>
      <c r="R27" s="205"/>
    </row>
    <row r="28" spans="1:18">
      <c r="A28" s="10" t="s">
        <v>92</v>
      </c>
      <c r="B28" s="46">
        <v>228</v>
      </c>
      <c r="C28" s="46">
        <v>73</v>
      </c>
      <c r="D28" s="412">
        <v>3.1232876712328768</v>
      </c>
      <c r="E28" s="46">
        <v>66</v>
      </c>
      <c r="F28" s="46">
        <v>17</v>
      </c>
      <c r="G28" s="46">
        <v>7</v>
      </c>
      <c r="H28" s="46">
        <v>2</v>
      </c>
      <c r="I28" s="46">
        <v>0</v>
      </c>
      <c r="J28" s="46">
        <v>0</v>
      </c>
      <c r="K28" s="46">
        <v>0</v>
      </c>
      <c r="L28" s="46">
        <v>0</v>
      </c>
      <c r="M28" s="46">
        <v>14</v>
      </c>
      <c r="N28" s="46">
        <v>7</v>
      </c>
      <c r="O28" s="46">
        <v>12</v>
      </c>
      <c r="P28" s="46">
        <v>5</v>
      </c>
      <c r="R28" s="205"/>
    </row>
    <row r="29" spans="1:18">
      <c r="A29" s="14" t="s">
        <v>93</v>
      </c>
      <c r="B29" s="21">
        <v>228</v>
      </c>
      <c r="C29" s="21">
        <v>73</v>
      </c>
      <c r="D29" s="410">
        <v>3.1232876712328768</v>
      </c>
      <c r="E29" s="21">
        <v>66</v>
      </c>
      <c r="F29" s="21">
        <v>17</v>
      </c>
      <c r="G29" s="21">
        <v>7</v>
      </c>
      <c r="H29" s="21">
        <v>2</v>
      </c>
      <c r="I29" s="11"/>
      <c r="J29" s="11"/>
      <c r="K29" s="11"/>
      <c r="L29" s="11"/>
      <c r="M29" s="21">
        <v>14</v>
      </c>
      <c r="N29" s="21">
        <v>7</v>
      </c>
      <c r="O29" s="21">
        <v>12</v>
      </c>
      <c r="P29" s="21">
        <v>5</v>
      </c>
      <c r="R29" s="205"/>
    </row>
    <row r="30" spans="1:18">
      <c r="A30" s="10" t="s">
        <v>94</v>
      </c>
      <c r="B30" s="46">
        <v>326</v>
      </c>
      <c r="C30" s="46">
        <v>108</v>
      </c>
      <c r="D30" s="412">
        <v>3.0185185185185186</v>
      </c>
      <c r="E30" s="46">
        <v>81</v>
      </c>
      <c r="F30" s="46">
        <v>24</v>
      </c>
      <c r="G30" s="46">
        <v>9</v>
      </c>
      <c r="H30" s="46">
        <v>2</v>
      </c>
      <c r="I30" s="46">
        <v>0</v>
      </c>
      <c r="J30" s="46">
        <v>0</v>
      </c>
      <c r="K30" s="46">
        <v>0</v>
      </c>
      <c r="L30" s="46">
        <v>0</v>
      </c>
      <c r="M30" s="46">
        <v>17</v>
      </c>
      <c r="N30" s="46">
        <v>9</v>
      </c>
      <c r="O30" s="46">
        <v>17</v>
      </c>
      <c r="P30" s="46">
        <v>4</v>
      </c>
      <c r="R30" s="205"/>
    </row>
    <row r="31" spans="1:18">
      <c r="A31" s="14" t="s">
        <v>95</v>
      </c>
      <c r="B31" s="21">
        <v>205</v>
      </c>
      <c r="C31" s="21">
        <v>80</v>
      </c>
      <c r="D31" s="410">
        <v>2.5625</v>
      </c>
      <c r="E31" s="21">
        <v>49</v>
      </c>
      <c r="F31" s="21">
        <v>17</v>
      </c>
      <c r="G31" s="21">
        <v>9</v>
      </c>
      <c r="H31" s="21">
        <v>2</v>
      </c>
      <c r="I31" s="11"/>
      <c r="J31" s="11"/>
      <c r="K31" s="11"/>
      <c r="L31" s="11"/>
      <c r="M31" s="21">
        <v>17</v>
      </c>
      <c r="N31" s="21">
        <v>9</v>
      </c>
      <c r="O31" s="21">
        <v>17</v>
      </c>
      <c r="P31" s="21">
        <v>4</v>
      </c>
      <c r="R31" s="205"/>
    </row>
    <row r="32" spans="1:18">
      <c r="A32" s="14" t="s">
        <v>593</v>
      </c>
      <c r="B32" s="21">
        <v>121</v>
      </c>
      <c r="C32" s="21">
        <v>28</v>
      </c>
      <c r="D32" s="410">
        <v>4.3214285714285712</v>
      </c>
      <c r="E32" s="21">
        <v>32</v>
      </c>
      <c r="F32" s="21">
        <v>7</v>
      </c>
      <c r="G32" s="21"/>
      <c r="H32" s="21"/>
      <c r="I32" s="11"/>
      <c r="J32" s="11"/>
      <c r="K32" s="11"/>
      <c r="L32" s="11"/>
      <c r="M32" s="21"/>
      <c r="N32" s="21"/>
      <c r="O32" s="21"/>
      <c r="P32" s="21"/>
      <c r="R32" s="205"/>
    </row>
    <row r="33" spans="1:18">
      <c r="A33" s="10" t="s">
        <v>96</v>
      </c>
      <c r="B33" s="46">
        <v>564</v>
      </c>
      <c r="C33" s="46">
        <v>277</v>
      </c>
      <c r="D33" s="412">
        <v>2.036101083032491</v>
      </c>
      <c r="E33" s="46">
        <v>143</v>
      </c>
      <c r="F33" s="46">
        <v>73</v>
      </c>
      <c r="G33" s="46">
        <v>16</v>
      </c>
      <c r="H33" s="46">
        <v>12</v>
      </c>
      <c r="I33" s="46">
        <v>0</v>
      </c>
      <c r="J33" s="46">
        <v>0</v>
      </c>
      <c r="K33" s="46">
        <v>0</v>
      </c>
      <c r="L33" s="46">
        <v>0</v>
      </c>
      <c r="M33" s="46">
        <v>35</v>
      </c>
      <c r="N33" s="46">
        <v>16</v>
      </c>
      <c r="O33" s="46">
        <v>50</v>
      </c>
      <c r="P33" s="46">
        <v>12</v>
      </c>
      <c r="R33" s="205"/>
    </row>
    <row r="34" spans="1:18">
      <c r="A34" s="14" t="s">
        <v>97</v>
      </c>
      <c r="B34" s="21">
        <v>426</v>
      </c>
      <c r="C34" s="21">
        <v>218</v>
      </c>
      <c r="D34" s="410">
        <v>1.9541284403669725</v>
      </c>
      <c r="E34" s="21">
        <v>108</v>
      </c>
      <c r="F34" s="21">
        <v>51</v>
      </c>
      <c r="G34" s="21">
        <v>16</v>
      </c>
      <c r="H34" s="21">
        <v>12</v>
      </c>
      <c r="I34" s="11"/>
      <c r="J34" s="11"/>
      <c r="K34" s="11"/>
      <c r="L34" s="11"/>
      <c r="M34" s="21">
        <v>35</v>
      </c>
      <c r="N34" s="21">
        <v>16</v>
      </c>
      <c r="O34" s="21">
        <v>35</v>
      </c>
      <c r="P34" s="21">
        <v>9</v>
      </c>
      <c r="R34" s="205"/>
    </row>
    <row r="35" spans="1:18">
      <c r="A35" s="14" t="s">
        <v>594</v>
      </c>
      <c r="B35" s="21">
        <v>138</v>
      </c>
      <c r="C35" s="21">
        <v>59</v>
      </c>
      <c r="D35" s="410">
        <v>2.3389830508474576</v>
      </c>
      <c r="E35" s="21">
        <v>35</v>
      </c>
      <c r="F35" s="21">
        <v>22</v>
      </c>
      <c r="G35" s="21"/>
      <c r="H35" s="21"/>
      <c r="I35" s="11"/>
      <c r="J35" s="11"/>
      <c r="K35" s="11"/>
      <c r="L35" s="11"/>
      <c r="M35" s="21"/>
      <c r="N35" s="21"/>
      <c r="O35" s="21">
        <v>15</v>
      </c>
      <c r="P35" s="21">
        <v>3</v>
      </c>
      <c r="R35" s="205"/>
    </row>
    <row r="36" spans="1:18">
      <c r="A36" s="10" t="s">
        <v>98</v>
      </c>
      <c r="B36" s="46">
        <v>429</v>
      </c>
      <c r="C36" s="46">
        <v>173</v>
      </c>
      <c r="D36" s="412">
        <v>2.4797687861271678</v>
      </c>
      <c r="E36" s="46">
        <v>130</v>
      </c>
      <c r="F36" s="46">
        <v>37</v>
      </c>
      <c r="G36" s="46">
        <v>14</v>
      </c>
      <c r="H36" s="46">
        <v>4</v>
      </c>
      <c r="I36" s="46">
        <v>0</v>
      </c>
      <c r="J36" s="46">
        <v>0</v>
      </c>
      <c r="K36" s="46">
        <v>0</v>
      </c>
      <c r="L36" s="46">
        <v>0</v>
      </c>
      <c r="M36" s="46">
        <v>23</v>
      </c>
      <c r="N36" s="46">
        <v>10</v>
      </c>
      <c r="O36" s="46">
        <v>24</v>
      </c>
      <c r="P36" s="46">
        <v>9</v>
      </c>
      <c r="R36" s="205"/>
    </row>
    <row r="37" spans="1:18">
      <c r="A37" s="14" t="s">
        <v>99</v>
      </c>
      <c r="B37" s="21">
        <v>429</v>
      </c>
      <c r="C37" s="21">
        <v>173</v>
      </c>
      <c r="D37" s="410">
        <v>2.4797687861271678</v>
      </c>
      <c r="E37" s="21">
        <v>130</v>
      </c>
      <c r="F37" s="21">
        <v>37</v>
      </c>
      <c r="G37" s="21">
        <v>14</v>
      </c>
      <c r="H37" s="21">
        <v>4</v>
      </c>
      <c r="I37" s="11"/>
      <c r="J37" s="11"/>
      <c r="K37" s="11"/>
      <c r="L37" s="11"/>
      <c r="M37" s="21">
        <v>23</v>
      </c>
      <c r="N37" s="21">
        <v>10</v>
      </c>
      <c r="O37" s="21">
        <v>24</v>
      </c>
      <c r="P37" s="21">
        <v>9</v>
      </c>
      <c r="R37" s="205"/>
    </row>
    <row r="38" spans="1:18">
      <c r="A38" s="10" t="s">
        <v>100</v>
      </c>
      <c r="B38" s="46">
        <v>126</v>
      </c>
      <c r="C38" s="46">
        <v>53</v>
      </c>
      <c r="D38" s="412">
        <v>2.3773584905660377</v>
      </c>
      <c r="E38" s="46">
        <v>29</v>
      </c>
      <c r="F38" s="46">
        <v>15</v>
      </c>
      <c r="G38" s="46">
        <v>0</v>
      </c>
      <c r="H38" s="46">
        <v>0</v>
      </c>
      <c r="I38" s="46">
        <v>0</v>
      </c>
      <c r="J38" s="46">
        <v>0</v>
      </c>
      <c r="K38" s="46">
        <v>0</v>
      </c>
      <c r="L38" s="46">
        <v>0</v>
      </c>
      <c r="M38" s="46">
        <v>0</v>
      </c>
      <c r="N38" s="46">
        <v>0</v>
      </c>
      <c r="O38" s="46">
        <v>10</v>
      </c>
      <c r="P38" s="46">
        <v>5</v>
      </c>
      <c r="R38" s="205"/>
    </row>
    <row r="39" spans="1:18">
      <c r="A39" s="14" t="s">
        <v>101</v>
      </c>
      <c r="B39" s="21">
        <v>126</v>
      </c>
      <c r="C39" s="21">
        <v>53</v>
      </c>
      <c r="D39" s="410">
        <v>2.3773584905660377</v>
      </c>
      <c r="E39" s="21">
        <v>29</v>
      </c>
      <c r="F39" s="21">
        <v>15</v>
      </c>
      <c r="G39" s="11"/>
      <c r="H39" s="11"/>
      <c r="I39" s="11"/>
      <c r="J39" s="11"/>
      <c r="K39" s="11"/>
      <c r="L39" s="11"/>
      <c r="M39" s="11"/>
      <c r="N39" s="11"/>
      <c r="O39" s="21">
        <v>10</v>
      </c>
      <c r="P39" s="21">
        <v>5</v>
      </c>
      <c r="R39" s="205"/>
    </row>
    <row r="40" spans="1:18">
      <c r="A40" s="10" t="s">
        <v>102</v>
      </c>
      <c r="B40" s="46">
        <v>419</v>
      </c>
      <c r="C40" s="46">
        <v>193</v>
      </c>
      <c r="D40" s="412">
        <v>2.1709844559585494</v>
      </c>
      <c r="E40" s="46">
        <v>80</v>
      </c>
      <c r="F40" s="46">
        <v>39</v>
      </c>
      <c r="G40" s="46">
        <v>29</v>
      </c>
      <c r="H40" s="46">
        <v>7</v>
      </c>
      <c r="I40" s="46">
        <v>0</v>
      </c>
      <c r="J40" s="46">
        <v>0</v>
      </c>
      <c r="K40" s="46">
        <v>15</v>
      </c>
      <c r="L40" s="46">
        <v>3</v>
      </c>
      <c r="M40" s="46">
        <v>18</v>
      </c>
      <c r="N40" s="46">
        <v>9</v>
      </c>
      <c r="O40" s="46">
        <v>20</v>
      </c>
      <c r="P40" s="46">
        <v>7</v>
      </c>
      <c r="R40" s="205"/>
    </row>
    <row r="41" spans="1:18">
      <c r="A41" s="14" t="s">
        <v>103</v>
      </c>
      <c r="B41" s="21">
        <v>255</v>
      </c>
      <c r="C41" s="21">
        <v>152</v>
      </c>
      <c r="D41" s="410">
        <v>1.6776315789473684</v>
      </c>
      <c r="E41" s="21">
        <v>65</v>
      </c>
      <c r="F41" s="21">
        <v>31</v>
      </c>
      <c r="G41" s="21">
        <v>29</v>
      </c>
      <c r="H41" s="21">
        <v>7</v>
      </c>
      <c r="I41" s="11"/>
      <c r="J41" s="11"/>
      <c r="K41" s="11"/>
      <c r="L41" s="11"/>
      <c r="M41" s="21">
        <v>18</v>
      </c>
      <c r="N41" s="21">
        <v>9</v>
      </c>
      <c r="O41" s="21">
        <v>20</v>
      </c>
      <c r="P41" s="21">
        <v>7</v>
      </c>
      <c r="R41" s="205"/>
    </row>
    <row r="42" spans="1:18">
      <c r="A42" s="14" t="s">
        <v>104</v>
      </c>
      <c r="B42" s="21">
        <v>164</v>
      </c>
      <c r="C42" s="21">
        <v>41</v>
      </c>
      <c r="D42" s="410">
        <v>4</v>
      </c>
      <c r="E42" s="21">
        <v>15</v>
      </c>
      <c r="F42" s="21">
        <v>8</v>
      </c>
      <c r="G42" s="11"/>
      <c r="H42" s="11"/>
      <c r="I42" s="11"/>
      <c r="J42" s="11"/>
      <c r="K42" s="11">
        <v>15</v>
      </c>
      <c r="L42" s="11">
        <v>3</v>
      </c>
      <c r="M42" s="11"/>
      <c r="N42" s="11"/>
      <c r="O42" s="11"/>
      <c r="P42" s="11"/>
      <c r="R42" s="205"/>
    </row>
    <row r="43" spans="1:18">
      <c r="A43" s="10" t="s">
        <v>105</v>
      </c>
      <c r="B43" s="46">
        <v>474</v>
      </c>
      <c r="C43" s="46">
        <v>214</v>
      </c>
      <c r="D43" s="412">
        <v>2.2149532710280373</v>
      </c>
      <c r="E43" s="46">
        <v>114</v>
      </c>
      <c r="F43" s="46">
        <v>41</v>
      </c>
      <c r="G43" s="46">
        <v>11</v>
      </c>
      <c r="H43" s="46">
        <v>4</v>
      </c>
      <c r="I43" s="46">
        <v>0</v>
      </c>
      <c r="J43" s="46">
        <v>0</v>
      </c>
      <c r="K43" s="46">
        <v>0</v>
      </c>
      <c r="L43" s="46">
        <v>4</v>
      </c>
      <c r="M43" s="46">
        <v>34</v>
      </c>
      <c r="N43" s="46">
        <v>18</v>
      </c>
      <c r="O43" s="46">
        <v>50</v>
      </c>
      <c r="P43" s="46">
        <v>20</v>
      </c>
      <c r="R43" s="205"/>
    </row>
    <row r="44" spans="1:18">
      <c r="A44" s="14" t="s">
        <v>106</v>
      </c>
      <c r="B44" s="21">
        <v>260</v>
      </c>
      <c r="C44" s="21">
        <v>119</v>
      </c>
      <c r="D44" s="410">
        <v>2.1848739495798317</v>
      </c>
      <c r="E44" s="21">
        <v>71</v>
      </c>
      <c r="F44" s="21">
        <v>18</v>
      </c>
      <c r="G44" s="21">
        <v>11</v>
      </c>
      <c r="H44" s="21">
        <v>4</v>
      </c>
      <c r="I44" s="11"/>
      <c r="J44" s="11"/>
      <c r="K44" s="11"/>
      <c r="L44" s="11">
        <v>4</v>
      </c>
      <c r="M44" s="21">
        <v>12</v>
      </c>
      <c r="N44" s="21">
        <v>8</v>
      </c>
      <c r="O44" s="21">
        <v>25</v>
      </c>
      <c r="P44" s="21">
        <v>11</v>
      </c>
      <c r="R44" s="205"/>
    </row>
    <row r="45" spans="1:18">
      <c r="A45" s="14" t="s">
        <v>107</v>
      </c>
      <c r="B45" s="21">
        <v>214</v>
      </c>
      <c r="C45" s="21">
        <v>95</v>
      </c>
      <c r="D45" s="410">
        <v>2.2526315789473683</v>
      </c>
      <c r="E45" s="21">
        <v>43</v>
      </c>
      <c r="F45" s="21">
        <v>23</v>
      </c>
      <c r="G45" s="11"/>
      <c r="H45" s="11"/>
      <c r="I45" s="11"/>
      <c r="J45" s="11"/>
      <c r="K45" s="11"/>
      <c r="L45" s="11"/>
      <c r="M45" s="21">
        <v>22</v>
      </c>
      <c r="N45" s="21">
        <v>10</v>
      </c>
      <c r="O45" s="21">
        <v>25</v>
      </c>
      <c r="P45" s="21">
        <v>9</v>
      </c>
      <c r="R45" s="205"/>
    </row>
    <row r="46" spans="1:18">
      <c r="A46" s="10" t="s">
        <v>109</v>
      </c>
      <c r="B46" s="46">
        <v>427</v>
      </c>
      <c r="C46" s="46">
        <v>210</v>
      </c>
      <c r="D46" s="412">
        <v>2.0333333333333332</v>
      </c>
      <c r="E46" s="46">
        <v>122</v>
      </c>
      <c r="F46" s="46">
        <v>63</v>
      </c>
      <c r="G46" s="46">
        <v>14</v>
      </c>
      <c r="H46" s="46">
        <v>8</v>
      </c>
      <c r="I46" s="46">
        <v>0</v>
      </c>
      <c r="J46" s="46">
        <v>0</v>
      </c>
      <c r="K46" s="46">
        <v>0</v>
      </c>
      <c r="L46" s="46">
        <v>0</v>
      </c>
      <c r="M46" s="46">
        <v>29</v>
      </c>
      <c r="N46" s="46">
        <v>13</v>
      </c>
      <c r="O46" s="46">
        <v>26</v>
      </c>
      <c r="P46" s="46">
        <v>12</v>
      </c>
      <c r="R46" s="205"/>
    </row>
    <row r="47" spans="1:18">
      <c r="A47" s="14" t="s">
        <v>110</v>
      </c>
      <c r="B47" s="21">
        <v>427</v>
      </c>
      <c r="C47" s="21">
        <v>210</v>
      </c>
      <c r="D47" s="410">
        <v>2.0333333333333332</v>
      </c>
      <c r="E47" s="21">
        <v>122</v>
      </c>
      <c r="F47" s="21">
        <v>63</v>
      </c>
      <c r="G47" s="21">
        <v>14</v>
      </c>
      <c r="H47" s="21">
        <v>8</v>
      </c>
      <c r="I47" s="11"/>
      <c r="J47" s="11"/>
      <c r="K47" s="11"/>
      <c r="L47" s="11"/>
      <c r="M47" s="21">
        <v>29</v>
      </c>
      <c r="N47" s="21">
        <v>13</v>
      </c>
      <c r="O47" s="21">
        <v>26</v>
      </c>
      <c r="P47" s="21">
        <v>12</v>
      </c>
      <c r="R47" s="205"/>
    </row>
    <row r="48" spans="1:18">
      <c r="A48" s="335" t="s">
        <v>134</v>
      </c>
      <c r="B48" s="46">
        <v>309</v>
      </c>
      <c r="C48" s="46">
        <v>134</v>
      </c>
      <c r="D48" s="410">
        <v>2.2999999999999998</v>
      </c>
      <c r="E48" s="46">
        <v>79</v>
      </c>
      <c r="F48" s="46">
        <v>31</v>
      </c>
      <c r="G48" s="46">
        <v>10</v>
      </c>
      <c r="H48" s="46">
        <v>7</v>
      </c>
      <c r="I48" s="19">
        <v>0</v>
      </c>
      <c r="J48" s="19">
        <v>0</v>
      </c>
      <c r="K48" s="46">
        <v>0</v>
      </c>
      <c r="L48" s="46">
        <v>0</v>
      </c>
      <c r="M48" s="46">
        <v>18</v>
      </c>
      <c r="N48" s="46">
        <v>6</v>
      </c>
      <c r="O48" s="46">
        <v>21</v>
      </c>
      <c r="P48" s="46">
        <v>7</v>
      </c>
      <c r="R48" s="205"/>
    </row>
    <row r="49" spans="1:18">
      <c r="A49" s="104" t="s">
        <v>683</v>
      </c>
      <c r="B49" s="21">
        <v>309</v>
      </c>
      <c r="C49" s="21">
        <v>134</v>
      </c>
      <c r="D49" s="410">
        <v>2.2999999999999998</v>
      </c>
      <c r="E49" s="21">
        <v>79</v>
      </c>
      <c r="F49" s="21">
        <v>31</v>
      </c>
      <c r="G49" s="21">
        <v>10</v>
      </c>
      <c r="H49" s="21">
        <v>7</v>
      </c>
      <c r="K49" s="11"/>
      <c r="L49" s="11"/>
      <c r="M49" s="11">
        <v>18</v>
      </c>
      <c r="N49" s="11">
        <v>6</v>
      </c>
      <c r="O49" s="21">
        <v>21</v>
      </c>
      <c r="P49" s="21">
        <v>7</v>
      </c>
      <c r="R49" s="205"/>
    </row>
    <row r="50" spans="1:18">
      <c r="A50" s="10" t="s">
        <v>112</v>
      </c>
      <c r="B50" s="46">
        <v>294</v>
      </c>
      <c r="C50" s="46">
        <v>136</v>
      </c>
      <c r="D50" s="412">
        <v>2.1617647058823528</v>
      </c>
      <c r="E50" s="46">
        <v>85</v>
      </c>
      <c r="F50" s="46">
        <v>31</v>
      </c>
      <c r="G50" s="46">
        <v>8</v>
      </c>
      <c r="H50" s="46">
        <v>4</v>
      </c>
      <c r="I50" s="46">
        <v>0</v>
      </c>
      <c r="J50" s="46">
        <v>0</v>
      </c>
      <c r="K50" s="46">
        <v>0</v>
      </c>
      <c r="L50" s="46">
        <v>0</v>
      </c>
      <c r="M50" s="46">
        <v>18</v>
      </c>
      <c r="N50" s="46">
        <v>10</v>
      </c>
      <c r="O50" s="46">
        <v>25</v>
      </c>
      <c r="P50" s="46">
        <v>9</v>
      </c>
      <c r="R50" s="205"/>
    </row>
    <row r="51" spans="1:18">
      <c r="A51" s="22" t="s">
        <v>113</v>
      </c>
      <c r="B51" s="23">
        <v>294</v>
      </c>
      <c r="C51" s="23">
        <v>136</v>
      </c>
      <c r="D51" s="411">
        <v>2.1617647058823528</v>
      </c>
      <c r="E51" s="23">
        <v>85</v>
      </c>
      <c r="F51" s="23">
        <v>31</v>
      </c>
      <c r="G51" s="23">
        <v>8</v>
      </c>
      <c r="H51" s="23">
        <v>4</v>
      </c>
      <c r="I51" s="17"/>
      <c r="J51" s="17"/>
      <c r="K51" s="17"/>
      <c r="L51" s="17"/>
      <c r="M51" s="23">
        <v>18</v>
      </c>
      <c r="N51" s="23">
        <v>10</v>
      </c>
      <c r="O51" s="23">
        <v>25</v>
      </c>
      <c r="P51" s="23">
        <v>9</v>
      </c>
      <c r="R51" s="205"/>
    </row>
    <row r="52" spans="1:18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1:18">
      <c r="A53" s="14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1:18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1:18">
      <c r="A55" s="20"/>
      <c r="B55" s="20"/>
      <c r="C55" s="20"/>
      <c r="D55" s="20"/>
      <c r="E55" s="20"/>
      <c r="F55" s="20"/>
      <c r="G55" s="20"/>
    </row>
    <row r="56" spans="1:18">
      <c r="A56" s="20"/>
      <c r="B56" s="20"/>
      <c r="C56" s="20"/>
      <c r="D56" s="20"/>
      <c r="E56" s="20"/>
    </row>
  </sheetData>
  <mergeCells count="20">
    <mergeCell ref="B1:P1"/>
    <mergeCell ref="B4:D4"/>
    <mergeCell ref="O4:P4"/>
    <mergeCell ref="M4:N4"/>
    <mergeCell ref="K4:L4"/>
    <mergeCell ref="G4:H4"/>
    <mergeCell ref="I4:J4"/>
    <mergeCell ref="E4:F4"/>
    <mergeCell ref="A3:P3"/>
    <mergeCell ref="A7:P7"/>
    <mergeCell ref="K5:L5"/>
    <mergeCell ref="I5:J5"/>
    <mergeCell ref="B8:D8"/>
    <mergeCell ref="K9:L9"/>
    <mergeCell ref="O8:P8"/>
    <mergeCell ref="M8:N8"/>
    <mergeCell ref="K8:L8"/>
    <mergeCell ref="I8:J8"/>
    <mergeCell ref="G8:H8"/>
    <mergeCell ref="E8:F8"/>
  </mergeCells>
  <pageMargins left="0" right="0" top="0.74803149606299213" bottom="0.74803149606299213" header="0.31496062992125984" footer="0.31496062992125984"/>
  <pageSetup paperSize="9" scale="9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7" tint="-0.249977111117893"/>
  </sheetPr>
  <dimension ref="A1:O54"/>
  <sheetViews>
    <sheetView zoomScale="120" zoomScaleNormal="120" workbookViewId="0">
      <pane ySplit="10" topLeftCell="A11" activePane="bottomLeft" state="frozen"/>
      <selection pane="bottomLeft" activeCell="A11" sqref="A11"/>
    </sheetView>
  </sheetViews>
  <sheetFormatPr defaultRowHeight="15"/>
  <cols>
    <col min="1" max="1" width="20.85546875" style="27" customWidth="1"/>
    <col min="2" max="15" width="9.140625" style="27"/>
  </cols>
  <sheetData>
    <row r="1" spans="1:15" ht="27" customHeight="1">
      <c r="A1" s="10" t="s">
        <v>342</v>
      </c>
      <c r="B1" s="447" t="s">
        <v>657</v>
      </c>
      <c r="C1" s="447"/>
      <c r="D1" s="447"/>
      <c r="E1" s="447"/>
      <c r="F1" s="447"/>
      <c r="G1" s="447"/>
      <c r="H1" s="447"/>
      <c r="I1" s="447"/>
      <c r="J1" s="447"/>
      <c r="K1" s="447"/>
      <c r="L1" s="447"/>
      <c r="M1" s="447"/>
      <c r="N1" s="447"/>
      <c r="O1" s="447"/>
    </row>
    <row r="2" spans="1:15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15">
      <c r="A3" s="452" t="s">
        <v>55</v>
      </c>
      <c r="B3" s="452"/>
      <c r="C3" s="452"/>
      <c r="D3" s="452"/>
      <c r="E3" s="452"/>
      <c r="F3" s="452"/>
      <c r="G3" s="452"/>
      <c r="H3" s="452"/>
      <c r="I3" s="452"/>
      <c r="J3" s="452"/>
      <c r="K3" s="452"/>
      <c r="L3" s="452"/>
      <c r="M3" s="452"/>
      <c r="N3" s="452"/>
      <c r="O3" s="452"/>
    </row>
    <row r="4" spans="1:15">
      <c r="A4" s="10" t="s">
        <v>0</v>
      </c>
      <c r="B4" s="449" t="s">
        <v>22</v>
      </c>
      <c r="C4" s="449"/>
      <c r="D4" s="449" t="s">
        <v>150</v>
      </c>
      <c r="E4" s="449"/>
      <c r="F4" s="449" t="s">
        <v>24</v>
      </c>
      <c r="G4" s="449"/>
      <c r="H4" s="449" t="s">
        <v>26</v>
      </c>
      <c r="I4" s="449"/>
      <c r="J4" s="449" t="s">
        <v>137</v>
      </c>
      <c r="K4" s="449"/>
      <c r="L4" s="449" t="s">
        <v>30</v>
      </c>
      <c r="M4" s="449"/>
      <c r="N4" s="449" t="s">
        <v>31</v>
      </c>
      <c r="O4" s="449"/>
    </row>
    <row r="5" spans="1:15">
      <c r="A5" s="11"/>
      <c r="B5" s="11"/>
      <c r="C5" s="11"/>
      <c r="D5" s="10"/>
      <c r="E5" s="10"/>
      <c r="F5" s="11"/>
      <c r="G5" s="11"/>
      <c r="H5" s="449"/>
      <c r="I5" s="449"/>
      <c r="J5" s="449" t="s">
        <v>138</v>
      </c>
      <c r="K5" s="449"/>
      <c r="L5" s="11"/>
      <c r="M5" s="11"/>
      <c r="N5" s="453" t="s">
        <v>139</v>
      </c>
      <c r="O5" s="453"/>
    </row>
    <row r="6" spans="1:15">
      <c r="A6" s="15"/>
      <c r="B6" s="16" t="s">
        <v>62</v>
      </c>
      <c r="C6" s="16" t="s">
        <v>63</v>
      </c>
      <c r="D6" s="16" t="s">
        <v>62</v>
      </c>
      <c r="E6" s="16" t="s">
        <v>63</v>
      </c>
      <c r="F6" s="16" t="s">
        <v>62</v>
      </c>
      <c r="G6" s="16" t="s">
        <v>63</v>
      </c>
      <c r="H6" s="16" t="s">
        <v>62</v>
      </c>
      <c r="I6" s="16" t="s">
        <v>63</v>
      </c>
      <c r="J6" s="16" t="s">
        <v>62</v>
      </c>
      <c r="K6" s="16" t="s">
        <v>63</v>
      </c>
      <c r="L6" s="16" t="s">
        <v>62</v>
      </c>
      <c r="M6" s="16" t="s">
        <v>63</v>
      </c>
      <c r="N6" s="16" t="s">
        <v>62</v>
      </c>
      <c r="O6" s="16" t="s">
        <v>63</v>
      </c>
    </row>
    <row r="7" spans="1:15">
      <c r="A7" s="448" t="s">
        <v>65</v>
      </c>
      <c r="B7" s="448"/>
      <c r="C7" s="448"/>
      <c r="D7" s="448"/>
      <c r="E7" s="448"/>
      <c r="F7" s="448"/>
      <c r="G7" s="448"/>
      <c r="H7" s="448"/>
      <c r="I7" s="448"/>
      <c r="J7" s="448"/>
      <c r="K7" s="448"/>
      <c r="L7" s="448"/>
      <c r="M7" s="448"/>
      <c r="N7" s="448"/>
      <c r="O7" s="448"/>
    </row>
    <row r="8" spans="1:15">
      <c r="A8" s="12" t="s">
        <v>66</v>
      </c>
      <c r="B8" s="454" t="s">
        <v>141</v>
      </c>
      <c r="C8" s="454"/>
      <c r="D8" s="455" t="s">
        <v>142</v>
      </c>
      <c r="E8" s="455"/>
      <c r="F8" s="454" t="s">
        <v>143</v>
      </c>
      <c r="G8" s="454"/>
      <c r="H8" s="454" t="s">
        <v>144</v>
      </c>
      <c r="I8" s="454"/>
      <c r="J8" s="454" t="s">
        <v>145</v>
      </c>
      <c r="K8" s="454"/>
      <c r="L8" s="454" t="s">
        <v>146</v>
      </c>
      <c r="M8" s="454"/>
      <c r="N8" s="455" t="s">
        <v>147</v>
      </c>
      <c r="O8" s="455"/>
    </row>
    <row r="9" spans="1:15">
      <c r="A9" s="15"/>
      <c r="B9" s="42" t="s">
        <v>73</v>
      </c>
      <c r="C9" s="42" t="s">
        <v>74</v>
      </c>
      <c r="D9" s="42" t="s">
        <v>73</v>
      </c>
      <c r="E9" s="42" t="s">
        <v>74</v>
      </c>
      <c r="F9" s="42" t="s">
        <v>73</v>
      </c>
      <c r="G9" s="42" t="s">
        <v>74</v>
      </c>
      <c r="H9" s="42" t="s">
        <v>73</v>
      </c>
      <c r="I9" s="42" t="s">
        <v>74</v>
      </c>
      <c r="J9" s="42" t="s">
        <v>73</v>
      </c>
      <c r="K9" s="42" t="s">
        <v>74</v>
      </c>
      <c r="L9" s="42" t="s">
        <v>73</v>
      </c>
      <c r="M9" s="42" t="s">
        <v>74</v>
      </c>
      <c r="N9" s="42" t="s">
        <v>73</v>
      </c>
      <c r="O9" s="42" t="s">
        <v>74</v>
      </c>
    </row>
    <row r="10" spans="1:15">
      <c r="A10" s="16" t="s">
        <v>341</v>
      </c>
      <c r="B10" s="44">
        <v>429</v>
      </c>
      <c r="C10" s="44">
        <v>211</v>
      </c>
      <c r="D10" s="44">
        <v>1081</v>
      </c>
      <c r="E10" s="44">
        <v>409</v>
      </c>
      <c r="F10" s="44">
        <v>21</v>
      </c>
      <c r="G10" s="44">
        <v>7</v>
      </c>
      <c r="H10" s="44">
        <v>28</v>
      </c>
      <c r="I10" s="44">
        <v>9</v>
      </c>
      <c r="J10" s="44">
        <v>3</v>
      </c>
      <c r="K10" s="44">
        <v>2</v>
      </c>
      <c r="L10" s="44">
        <v>130</v>
      </c>
      <c r="M10" s="44">
        <v>50</v>
      </c>
      <c r="N10" s="44">
        <v>229</v>
      </c>
      <c r="O10" s="44">
        <v>78</v>
      </c>
    </row>
    <row r="11" spans="1:15">
      <c r="A11" s="24"/>
      <c r="B11" s="45"/>
      <c r="C11" s="45"/>
      <c r="D11" s="5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</row>
    <row r="12" spans="1:15">
      <c r="A12" s="10" t="s">
        <v>76</v>
      </c>
      <c r="B12" s="46">
        <v>24</v>
      </c>
      <c r="C12" s="46">
        <v>12</v>
      </c>
      <c r="D12" s="46">
        <v>65</v>
      </c>
      <c r="E12" s="46">
        <v>18</v>
      </c>
      <c r="F12" s="46">
        <v>0</v>
      </c>
      <c r="G12" s="46">
        <v>0</v>
      </c>
      <c r="H12" s="46">
        <v>0</v>
      </c>
      <c r="I12" s="46">
        <v>0</v>
      </c>
      <c r="J12" s="46">
        <v>0</v>
      </c>
      <c r="K12" s="46">
        <v>0</v>
      </c>
      <c r="L12" s="46">
        <v>0</v>
      </c>
      <c r="M12" s="46">
        <v>0</v>
      </c>
      <c r="N12" s="46">
        <v>0</v>
      </c>
      <c r="O12" s="46">
        <v>0</v>
      </c>
    </row>
    <row r="13" spans="1:15">
      <c r="A13" s="14" t="s">
        <v>77</v>
      </c>
      <c r="B13" s="21">
        <v>24</v>
      </c>
      <c r="C13" s="21">
        <v>12</v>
      </c>
      <c r="D13" s="21">
        <v>65</v>
      </c>
      <c r="E13" s="21">
        <v>18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</row>
    <row r="14" spans="1:15">
      <c r="A14" s="10" t="s">
        <v>78</v>
      </c>
      <c r="B14" s="46">
        <v>24</v>
      </c>
      <c r="C14" s="46">
        <v>10</v>
      </c>
      <c r="D14" s="46">
        <v>47</v>
      </c>
      <c r="E14" s="46">
        <v>29</v>
      </c>
      <c r="F14" s="46">
        <v>0</v>
      </c>
      <c r="G14" s="46">
        <v>0</v>
      </c>
      <c r="H14" s="46">
        <v>0</v>
      </c>
      <c r="I14" s="46">
        <v>0</v>
      </c>
      <c r="J14" s="46">
        <v>0</v>
      </c>
      <c r="K14" s="46">
        <v>0</v>
      </c>
      <c r="L14" s="46">
        <v>11</v>
      </c>
      <c r="M14" s="46">
        <v>5</v>
      </c>
      <c r="N14" s="46">
        <v>29</v>
      </c>
      <c r="O14" s="46">
        <v>0</v>
      </c>
    </row>
    <row r="15" spans="1:15">
      <c r="A15" s="14" t="s">
        <v>79</v>
      </c>
      <c r="B15" s="21">
        <v>24</v>
      </c>
      <c r="C15" s="21">
        <v>10</v>
      </c>
      <c r="D15" s="21">
        <v>47</v>
      </c>
      <c r="E15" s="21">
        <v>29</v>
      </c>
      <c r="F15" s="14"/>
      <c r="G15" s="14"/>
      <c r="H15" s="14"/>
      <c r="I15" s="14"/>
      <c r="J15" s="14"/>
      <c r="K15" s="14"/>
      <c r="L15" s="21">
        <v>11</v>
      </c>
      <c r="M15" s="21">
        <v>5</v>
      </c>
      <c r="N15" s="21">
        <v>29</v>
      </c>
      <c r="O15" s="21"/>
    </row>
    <row r="16" spans="1:15">
      <c r="A16" s="10" t="s">
        <v>80</v>
      </c>
      <c r="B16" s="46">
        <v>26</v>
      </c>
      <c r="C16" s="46">
        <v>15</v>
      </c>
      <c r="D16" s="46">
        <v>97</v>
      </c>
      <c r="E16" s="46">
        <v>34</v>
      </c>
      <c r="F16" s="46">
        <v>0</v>
      </c>
      <c r="G16" s="46">
        <v>0</v>
      </c>
      <c r="H16" s="46">
        <v>0</v>
      </c>
      <c r="I16" s="46">
        <v>0</v>
      </c>
      <c r="J16" s="46">
        <v>0</v>
      </c>
      <c r="K16" s="46">
        <v>0</v>
      </c>
      <c r="L16" s="46">
        <v>12</v>
      </c>
      <c r="M16" s="46">
        <v>6</v>
      </c>
      <c r="N16" s="46">
        <v>8</v>
      </c>
      <c r="O16" s="46">
        <v>2</v>
      </c>
    </row>
    <row r="17" spans="1:15">
      <c r="A17" s="14" t="s">
        <v>81</v>
      </c>
      <c r="B17" s="21">
        <v>16</v>
      </c>
      <c r="C17" s="21">
        <v>12</v>
      </c>
      <c r="D17" s="21">
        <v>72</v>
      </c>
      <c r="E17" s="21">
        <v>26</v>
      </c>
      <c r="F17" s="14"/>
      <c r="G17" s="14"/>
      <c r="H17" s="14"/>
      <c r="I17" s="14"/>
      <c r="J17" s="14"/>
      <c r="K17" s="14"/>
      <c r="L17" s="21">
        <v>12</v>
      </c>
      <c r="M17" s="21">
        <v>6</v>
      </c>
      <c r="N17" s="21">
        <v>8</v>
      </c>
      <c r="O17" s="14"/>
    </row>
    <row r="18" spans="1:15">
      <c r="A18" s="14" t="s">
        <v>82</v>
      </c>
      <c r="B18" s="21">
        <v>10</v>
      </c>
      <c r="C18" s="21">
        <v>3</v>
      </c>
      <c r="D18" s="21">
        <v>25</v>
      </c>
      <c r="E18" s="21">
        <v>8</v>
      </c>
      <c r="F18" s="14"/>
      <c r="G18" s="14"/>
      <c r="H18" s="14"/>
      <c r="I18" s="14"/>
      <c r="J18" s="14"/>
      <c r="K18" s="14"/>
      <c r="L18" s="14"/>
      <c r="M18" s="14"/>
      <c r="N18" s="14"/>
      <c r="O18" s="14">
        <v>2</v>
      </c>
    </row>
    <row r="19" spans="1:15">
      <c r="A19" s="10" t="s">
        <v>83</v>
      </c>
      <c r="B19" s="46">
        <v>24</v>
      </c>
      <c r="C19" s="46">
        <v>11</v>
      </c>
      <c r="D19" s="46">
        <v>49</v>
      </c>
      <c r="E19" s="46">
        <v>23</v>
      </c>
      <c r="F19" s="46">
        <v>15</v>
      </c>
      <c r="G19" s="46">
        <v>4</v>
      </c>
      <c r="H19" s="46">
        <v>15</v>
      </c>
      <c r="I19" s="46">
        <v>5</v>
      </c>
      <c r="J19" s="46">
        <v>0</v>
      </c>
      <c r="K19" s="46">
        <v>0</v>
      </c>
      <c r="L19" s="46">
        <v>12</v>
      </c>
      <c r="M19" s="46">
        <v>7</v>
      </c>
      <c r="N19" s="46">
        <v>30</v>
      </c>
      <c r="O19" s="46">
        <v>12</v>
      </c>
    </row>
    <row r="20" spans="1:15">
      <c r="A20" s="14" t="s">
        <v>84</v>
      </c>
      <c r="B20" s="21">
        <v>24</v>
      </c>
      <c r="C20" s="21">
        <v>11</v>
      </c>
      <c r="D20" s="21">
        <v>49</v>
      </c>
      <c r="E20" s="21">
        <v>23</v>
      </c>
      <c r="F20" s="21">
        <v>15</v>
      </c>
      <c r="G20" s="21">
        <v>4</v>
      </c>
      <c r="H20" s="21">
        <v>15</v>
      </c>
      <c r="I20" s="21">
        <v>5</v>
      </c>
      <c r="J20" s="14"/>
      <c r="K20" s="14"/>
      <c r="L20" s="21">
        <v>12</v>
      </c>
      <c r="M20" s="21">
        <v>7</v>
      </c>
      <c r="N20" s="21">
        <v>30</v>
      </c>
      <c r="O20" s="21">
        <v>12</v>
      </c>
    </row>
    <row r="21" spans="1:15">
      <c r="A21" s="10" t="s">
        <v>85</v>
      </c>
      <c r="B21" s="46">
        <v>26</v>
      </c>
      <c r="C21" s="46">
        <v>6</v>
      </c>
      <c r="D21" s="46">
        <v>87</v>
      </c>
      <c r="E21" s="46">
        <v>18</v>
      </c>
      <c r="F21" s="46">
        <v>0</v>
      </c>
      <c r="G21" s="46">
        <v>0</v>
      </c>
      <c r="H21" s="46">
        <v>0</v>
      </c>
      <c r="I21" s="46">
        <v>0</v>
      </c>
      <c r="J21" s="46">
        <v>0</v>
      </c>
      <c r="K21" s="46">
        <v>0</v>
      </c>
      <c r="L21" s="46">
        <v>0</v>
      </c>
      <c r="M21" s="46">
        <v>0</v>
      </c>
      <c r="N21" s="46">
        <v>22</v>
      </c>
      <c r="O21" s="46">
        <v>4</v>
      </c>
    </row>
    <row r="22" spans="1:15">
      <c r="A22" s="14" t="s">
        <v>86</v>
      </c>
      <c r="B22" s="21">
        <v>26</v>
      </c>
      <c r="C22" s="21">
        <v>6</v>
      </c>
      <c r="D22" s="21">
        <v>87</v>
      </c>
      <c r="E22" s="21">
        <v>18</v>
      </c>
      <c r="F22" s="14"/>
      <c r="G22" s="14"/>
      <c r="H22" s="14"/>
      <c r="I22" s="14"/>
      <c r="J22" s="14"/>
      <c r="K22" s="14"/>
      <c r="L22" s="14"/>
      <c r="M22" s="14"/>
      <c r="N22" s="21">
        <v>22</v>
      </c>
      <c r="O22" s="21">
        <v>4</v>
      </c>
    </row>
    <row r="23" spans="1:15">
      <c r="A23" s="10" t="s">
        <v>87</v>
      </c>
      <c r="B23" s="46">
        <v>16</v>
      </c>
      <c r="C23" s="46">
        <v>7</v>
      </c>
      <c r="D23" s="46">
        <v>50</v>
      </c>
      <c r="E23" s="46">
        <v>17</v>
      </c>
      <c r="F23" s="46">
        <v>0</v>
      </c>
      <c r="G23" s="46">
        <v>0</v>
      </c>
      <c r="H23" s="46">
        <v>0</v>
      </c>
      <c r="I23" s="46">
        <v>0</v>
      </c>
      <c r="J23" s="46">
        <v>0</v>
      </c>
      <c r="K23" s="46">
        <v>0</v>
      </c>
      <c r="L23" s="46">
        <v>12</v>
      </c>
      <c r="M23" s="46">
        <v>5</v>
      </c>
      <c r="N23" s="46">
        <v>12</v>
      </c>
      <c r="O23" s="46">
        <v>8</v>
      </c>
    </row>
    <row r="24" spans="1:15">
      <c r="A24" s="14" t="s">
        <v>88</v>
      </c>
      <c r="B24" s="21">
        <v>16</v>
      </c>
      <c r="C24" s="21">
        <v>7</v>
      </c>
      <c r="D24" s="21">
        <v>50</v>
      </c>
      <c r="E24" s="21">
        <v>17</v>
      </c>
      <c r="F24" s="14"/>
      <c r="G24" s="14"/>
      <c r="H24" s="14"/>
      <c r="I24" s="14"/>
      <c r="J24" s="14"/>
      <c r="K24" s="14"/>
      <c r="L24" s="21">
        <v>12</v>
      </c>
      <c r="M24" s="21">
        <v>5</v>
      </c>
      <c r="N24" s="21">
        <v>12</v>
      </c>
      <c r="O24" s="21">
        <v>8</v>
      </c>
    </row>
    <row r="25" spans="1:15">
      <c r="A25" s="10" t="s">
        <v>90</v>
      </c>
      <c r="B25" s="46">
        <v>8</v>
      </c>
      <c r="C25" s="46">
        <v>3</v>
      </c>
      <c r="D25" s="46">
        <v>25</v>
      </c>
      <c r="E25" s="46">
        <v>4</v>
      </c>
      <c r="F25" s="46">
        <v>0</v>
      </c>
      <c r="G25" s="46">
        <v>0</v>
      </c>
      <c r="H25" s="46">
        <v>0</v>
      </c>
      <c r="I25" s="46">
        <v>0</v>
      </c>
      <c r="J25" s="46">
        <v>0</v>
      </c>
      <c r="K25" s="46">
        <v>0</v>
      </c>
      <c r="L25" s="46">
        <v>0</v>
      </c>
      <c r="M25" s="46">
        <v>0</v>
      </c>
      <c r="N25" s="46">
        <v>0</v>
      </c>
      <c r="O25" s="46">
        <v>0</v>
      </c>
    </row>
    <row r="26" spans="1:15">
      <c r="A26" s="14" t="s">
        <v>91</v>
      </c>
      <c r="B26" s="21">
        <v>8</v>
      </c>
      <c r="C26" s="21">
        <v>3</v>
      </c>
      <c r="D26" s="21">
        <v>25</v>
      </c>
      <c r="E26" s="21">
        <v>4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</row>
    <row r="27" spans="1:15">
      <c r="A27" s="10" t="s">
        <v>92</v>
      </c>
      <c r="B27" s="46">
        <v>15</v>
      </c>
      <c r="C27" s="46">
        <v>4</v>
      </c>
      <c r="D27" s="46">
        <v>36</v>
      </c>
      <c r="E27" s="46">
        <v>13</v>
      </c>
      <c r="F27" s="46">
        <v>0</v>
      </c>
      <c r="G27" s="46">
        <v>0</v>
      </c>
      <c r="H27" s="46">
        <v>0</v>
      </c>
      <c r="I27" s="46">
        <v>0</v>
      </c>
      <c r="J27" s="46">
        <v>0</v>
      </c>
      <c r="K27" s="46">
        <v>0</v>
      </c>
      <c r="L27" s="46">
        <v>8</v>
      </c>
      <c r="M27" s="46">
        <v>0</v>
      </c>
      <c r="N27" s="46">
        <v>26</v>
      </c>
      <c r="O27" s="46">
        <v>0</v>
      </c>
    </row>
    <row r="28" spans="1:15">
      <c r="A28" s="14" t="s">
        <v>93</v>
      </c>
      <c r="B28" s="21">
        <v>15</v>
      </c>
      <c r="C28" s="21">
        <v>4</v>
      </c>
      <c r="D28" s="21">
        <v>36</v>
      </c>
      <c r="E28" s="21">
        <v>13</v>
      </c>
      <c r="F28" s="14"/>
      <c r="G28" s="14"/>
      <c r="H28" s="14"/>
      <c r="I28" s="14"/>
      <c r="J28" s="14"/>
      <c r="K28" s="14"/>
      <c r="L28" s="14">
        <v>8</v>
      </c>
      <c r="M28" s="14"/>
      <c r="N28" s="14">
        <v>26</v>
      </c>
      <c r="O28" s="14"/>
    </row>
    <row r="29" spans="1:15">
      <c r="A29" s="10" t="s">
        <v>94</v>
      </c>
      <c r="B29" s="46">
        <v>21</v>
      </c>
      <c r="C29" s="46">
        <v>14</v>
      </c>
      <c r="D29" s="46">
        <v>87</v>
      </c>
      <c r="E29" s="46">
        <v>18</v>
      </c>
      <c r="F29" s="46">
        <v>0</v>
      </c>
      <c r="G29" s="46">
        <v>0</v>
      </c>
      <c r="H29" s="46">
        <v>0</v>
      </c>
      <c r="I29" s="46">
        <v>0</v>
      </c>
      <c r="J29" s="46">
        <v>0</v>
      </c>
      <c r="K29" s="46">
        <v>0</v>
      </c>
      <c r="L29" s="46">
        <v>7</v>
      </c>
      <c r="M29" s="46">
        <v>1</v>
      </c>
      <c r="N29" s="46">
        <v>7</v>
      </c>
      <c r="O29" s="46">
        <v>5</v>
      </c>
    </row>
    <row r="30" spans="1:15">
      <c r="A30" s="14" t="s">
        <v>95</v>
      </c>
      <c r="B30" s="21">
        <v>13</v>
      </c>
      <c r="C30" s="21">
        <v>9</v>
      </c>
      <c r="D30" s="21">
        <v>45</v>
      </c>
      <c r="E30" s="21">
        <v>11</v>
      </c>
      <c r="F30" s="14"/>
      <c r="G30" s="14"/>
      <c r="H30" s="14"/>
      <c r="I30" s="14"/>
      <c r="J30" s="14"/>
      <c r="K30" s="14"/>
      <c r="L30" s="21">
        <v>7</v>
      </c>
      <c r="M30" s="21">
        <v>1</v>
      </c>
      <c r="N30" s="21">
        <v>7</v>
      </c>
      <c r="O30" s="21">
        <v>5</v>
      </c>
    </row>
    <row r="31" spans="1:15">
      <c r="A31" s="14" t="s">
        <v>593</v>
      </c>
      <c r="B31" s="21">
        <v>8</v>
      </c>
      <c r="C31" s="21">
        <v>5</v>
      </c>
      <c r="D31" s="21">
        <v>42</v>
      </c>
      <c r="E31" s="21">
        <v>7</v>
      </c>
      <c r="F31" s="14"/>
      <c r="G31" s="14"/>
      <c r="H31" s="14"/>
      <c r="I31" s="14"/>
      <c r="J31" s="14"/>
      <c r="K31" s="14"/>
      <c r="L31" s="21"/>
      <c r="M31" s="21"/>
      <c r="N31" s="21"/>
      <c r="O31" s="21"/>
    </row>
    <row r="32" spans="1:15">
      <c r="A32" s="10" t="s">
        <v>96</v>
      </c>
      <c r="B32" s="46">
        <v>45</v>
      </c>
      <c r="C32" s="46">
        <v>26</v>
      </c>
      <c r="D32" s="46">
        <v>90</v>
      </c>
      <c r="E32" s="46">
        <v>56</v>
      </c>
      <c r="F32" s="46">
        <v>0</v>
      </c>
      <c r="G32" s="46">
        <v>0</v>
      </c>
      <c r="H32" s="46">
        <v>0</v>
      </c>
      <c r="I32" s="46">
        <v>0</v>
      </c>
      <c r="J32" s="46">
        <v>0</v>
      </c>
      <c r="K32" s="46">
        <v>0</v>
      </c>
      <c r="L32" s="46">
        <v>15</v>
      </c>
      <c r="M32" s="46">
        <v>0</v>
      </c>
      <c r="N32" s="46">
        <v>34</v>
      </c>
      <c r="O32" s="46">
        <v>13</v>
      </c>
    </row>
    <row r="33" spans="1:15">
      <c r="A33" s="14" t="s">
        <v>97</v>
      </c>
      <c r="B33" s="21">
        <v>30</v>
      </c>
      <c r="C33" s="21">
        <v>20</v>
      </c>
      <c r="D33" s="21">
        <v>55</v>
      </c>
      <c r="E33" s="21">
        <v>38</v>
      </c>
      <c r="F33" s="14"/>
      <c r="G33" s="14"/>
      <c r="H33" s="14"/>
      <c r="I33" s="14"/>
      <c r="J33" s="14"/>
      <c r="K33" s="14"/>
      <c r="L33" s="14">
        <v>15</v>
      </c>
      <c r="M33" s="14"/>
      <c r="N33" s="21">
        <v>34</v>
      </c>
      <c r="O33" s="21">
        <v>13</v>
      </c>
    </row>
    <row r="34" spans="1:15">
      <c r="A34" s="14" t="s">
        <v>594</v>
      </c>
      <c r="B34" s="21">
        <v>15</v>
      </c>
      <c r="C34" s="21">
        <v>6</v>
      </c>
      <c r="D34" s="21">
        <v>35</v>
      </c>
      <c r="E34" s="21">
        <v>18</v>
      </c>
      <c r="F34" s="14"/>
      <c r="G34" s="14"/>
      <c r="H34" s="14"/>
      <c r="I34" s="14"/>
      <c r="J34" s="14"/>
      <c r="K34" s="14"/>
      <c r="L34" s="14"/>
      <c r="M34" s="14"/>
      <c r="N34" s="21"/>
      <c r="O34" s="21"/>
    </row>
    <row r="35" spans="1:15">
      <c r="A35" s="10" t="s">
        <v>98</v>
      </c>
      <c r="B35" s="46">
        <v>29</v>
      </c>
      <c r="C35" s="46">
        <v>22</v>
      </c>
      <c r="D35" s="46">
        <v>73</v>
      </c>
      <c r="E35" s="46">
        <v>23</v>
      </c>
      <c r="F35" s="46">
        <v>6</v>
      </c>
      <c r="G35" s="46">
        <v>3</v>
      </c>
      <c r="H35" s="46">
        <v>13</v>
      </c>
      <c r="I35" s="46">
        <v>4</v>
      </c>
      <c r="J35" s="46">
        <v>3</v>
      </c>
      <c r="K35" s="46">
        <v>2</v>
      </c>
      <c r="L35" s="46">
        <v>11</v>
      </c>
      <c r="M35" s="46">
        <v>5</v>
      </c>
      <c r="N35" s="46">
        <v>0</v>
      </c>
      <c r="O35" s="46">
        <v>0</v>
      </c>
    </row>
    <row r="36" spans="1:15">
      <c r="A36" s="14" t="s">
        <v>99</v>
      </c>
      <c r="B36" s="21">
        <v>29</v>
      </c>
      <c r="C36" s="21">
        <v>22</v>
      </c>
      <c r="D36" s="21">
        <v>73</v>
      </c>
      <c r="E36" s="21">
        <v>23</v>
      </c>
      <c r="F36" s="21">
        <v>6</v>
      </c>
      <c r="G36" s="21">
        <v>3</v>
      </c>
      <c r="H36" s="21">
        <v>13</v>
      </c>
      <c r="I36" s="21">
        <v>4</v>
      </c>
      <c r="J36" s="21">
        <v>3</v>
      </c>
      <c r="K36" s="21">
        <v>2</v>
      </c>
      <c r="L36" s="21">
        <v>11</v>
      </c>
      <c r="M36" s="21">
        <v>5</v>
      </c>
      <c r="N36" s="14"/>
      <c r="O36" s="14"/>
    </row>
    <row r="37" spans="1:15">
      <c r="A37" s="10" t="s">
        <v>100</v>
      </c>
      <c r="B37" s="46">
        <v>15</v>
      </c>
      <c r="C37" s="46">
        <v>5</v>
      </c>
      <c r="D37" s="46">
        <v>32</v>
      </c>
      <c r="E37" s="46">
        <v>8</v>
      </c>
      <c r="F37" s="46">
        <v>0</v>
      </c>
      <c r="G37" s="46">
        <v>0</v>
      </c>
      <c r="H37" s="46">
        <v>0</v>
      </c>
      <c r="I37" s="46">
        <v>0</v>
      </c>
      <c r="J37" s="46">
        <v>0</v>
      </c>
      <c r="K37" s="46">
        <v>0</v>
      </c>
      <c r="L37" s="46">
        <v>8</v>
      </c>
      <c r="M37" s="46">
        <v>4</v>
      </c>
      <c r="N37" s="46">
        <v>0</v>
      </c>
      <c r="O37" s="46">
        <v>0</v>
      </c>
    </row>
    <row r="38" spans="1:15">
      <c r="A38" s="14" t="s">
        <v>101</v>
      </c>
      <c r="B38" s="21">
        <v>15</v>
      </c>
      <c r="C38" s="21">
        <v>5</v>
      </c>
      <c r="D38" s="21">
        <v>32</v>
      </c>
      <c r="E38" s="21">
        <v>8</v>
      </c>
      <c r="F38" s="14"/>
      <c r="G38" s="14"/>
      <c r="H38" s="14"/>
      <c r="I38" s="14"/>
      <c r="J38" s="14"/>
      <c r="K38" s="14"/>
      <c r="L38" s="21">
        <v>8</v>
      </c>
      <c r="M38" s="21">
        <v>4</v>
      </c>
      <c r="N38" s="14"/>
      <c r="O38" s="21">
        <v>0</v>
      </c>
    </row>
    <row r="39" spans="1:15">
      <c r="A39" s="10" t="s">
        <v>102</v>
      </c>
      <c r="B39" s="46">
        <v>25</v>
      </c>
      <c r="C39" s="46">
        <v>19</v>
      </c>
      <c r="D39" s="46">
        <v>57</v>
      </c>
      <c r="E39" s="46">
        <v>31</v>
      </c>
      <c r="F39" s="46">
        <v>0</v>
      </c>
      <c r="G39" s="46">
        <v>0</v>
      </c>
      <c r="H39" s="46">
        <v>0</v>
      </c>
      <c r="I39" s="46">
        <v>0</v>
      </c>
      <c r="J39" s="46">
        <v>0</v>
      </c>
      <c r="K39" s="46">
        <v>0</v>
      </c>
      <c r="L39" s="46">
        <v>12</v>
      </c>
      <c r="M39" s="46">
        <v>6</v>
      </c>
      <c r="N39" s="46">
        <v>9</v>
      </c>
      <c r="O39" s="46">
        <v>9</v>
      </c>
    </row>
    <row r="40" spans="1:15">
      <c r="A40" s="14" t="s">
        <v>103</v>
      </c>
      <c r="B40" s="21">
        <v>17</v>
      </c>
      <c r="C40" s="21">
        <v>12</v>
      </c>
      <c r="D40" s="21">
        <v>42</v>
      </c>
      <c r="E40" s="21">
        <v>24</v>
      </c>
      <c r="F40" s="14"/>
      <c r="G40" s="14"/>
      <c r="H40" s="14"/>
      <c r="I40" s="14"/>
      <c r="J40" s="14"/>
      <c r="K40" s="14"/>
      <c r="L40" s="14">
        <v>12</v>
      </c>
      <c r="M40" s="14">
        <v>6</v>
      </c>
      <c r="N40" s="14">
        <v>9</v>
      </c>
      <c r="O40" s="14">
        <v>9</v>
      </c>
    </row>
    <row r="41" spans="1:15">
      <c r="A41" s="14" t="s">
        <v>104</v>
      </c>
      <c r="B41" s="21">
        <v>8</v>
      </c>
      <c r="C41" s="21">
        <v>7</v>
      </c>
      <c r="D41" s="21">
        <v>15</v>
      </c>
      <c r="E41" s="21">
        <v>7</v>
      </c>
      <c r="F41" s="14"/>
      <c r="G41" s="14"/>
      <c r="H41" s="14"/>
      <c r="I41" s="14"/>
      <c r="J41" s="14"/>
      <c r="K41" s="14"/>
      <c r="L41" s="21"/>
      <c r="M41" s="14"/>
      <c r="N41" s="21"/>
      <c r="O41" s="21"/>
    </row>
    <row r="42" spans="1:15">
      <c r="A42" s="10" t="s">
        <v>105</v>
      </c>
      <c r="B42" s="46">
        <v>54</v>
      </c>
      <c r="C42" s="46">
        <v>21</v>
      </c>
      <c r="D42" s="46">
        <v>84</v>
      </c>
      <c r="E42" s="46">
        <v>38</v>
      </c>
      <c r="F42" s="46">
        <v>0</v>
      </c>
      <c r="G42" s="46">
        <v>0</v>
      </c>
      <c r="H42" s="46">
        <v>0</v>
      </c>
      <c r="I42" s="46">
        <v>0</v>
      </c>
      <c r="J42" s="46">
        <v>0</v>
      </c>
      <c r="K42" s="46">
        <v>0</v>
      </c>
      <c r="L42" s="46">
        <v>8</v>
      </c>
      <c r="M42" s="46">
        <v>6</v>
      </c>
      <c r="N42" s="46">
        <v>20</v>
      </c>
      <c r="O42" s="46">
        <v>12</v>
      </c>
    </row>
    <row r="43" spans="1:15">
      <c r="A43" s="14" t="s">
        <v>106</v>
      </c>
      <c r="B43" s="21">
        <v>18</v>
      </c>
      <c r="C43" s="21">
        <v>10</v>
      </c>
      <c r="D43" s="21">
        <v>57</v>
      </c>
      <c r="E43" s="21">
        <v>12</v>
      </c>
      <c r="F43" s="14"/>
      <c r="G43" s="14"/>
      <c r="H43" s="14"/>
      <c r="I43" s="14"/>
      <c r="J43" s="14"/>
      <c r="K43" s="14"/>
      <c r="L43" s="21">
        <v>8</v>
      </c>
      <c r="M43" s="21">
        <v>6</v>
      </c>
      <c r="N43" s="21">
        <v>5</v>
      </c>
      <c r="O43" s="21">
        <v>12</v>
      </c>
    </row>
    <row r="44" spans="1:15">
      <c r="A44" s="14" t="s">
        <v>107</v>
      </c>
      <c r="B44" s="21">
        <v>36</v>
      </c>
      <c r="C44" s="21">
        <v>11</v>
      </c>
      <c r="D44" s="21">
        <v>27</v>
      </c>
      <c r="E44" s="21">
        <v>26</v>
      </c>
      <c r="F44" s="14"/>
      <c r="G44" s="14"/>
      <c r="H44" s="14"/>
      <c r="I44" s="14"/>
      <c r="J44" s="14"/>
      <c r="K44" s="14"/>
      <c r="L44" s="14"/>
      <c r="M44" s="14"/>
      <c r="N44" s="14">
        <v>15</v>
      </c>
      <c r="O44" s="14"/>
    </row>
    <row r="45" spans="1:15">
      <c r="A45" s="10" t="s">
        <v>109</v>
      </c>
      <c r="B45" s="46">
        <v>28</v>
      </c>
      <c r="C45" s="46">
        <v>16</v>
      </c>
      <c r="D45" s="46">
        <v>113</v>
      </c>
      <c r="E45" s="46">
        <v>35</v>
      </c>
      <c r="F45" s="46">
        <v>0</v>
      </c>
      <c r="G45" s="46">
        <v>0</v>
      </c>
      <c r="H45" s="46">
        <v>0</v>
      </c>
      <c r="I45" s="46">
        <v>0</v>
      </c>
      <c r="J45" s="46">
        <v>0</v>
      </c>
      <c r="K45" s="46">
        <v>0</v>
      </c>
      <c r="L45" s="46">
        <v>0</v>
      </c>
      <c r="M45" s="46">
        <v>0</v>
      </c>
      <c r="N45" s="46">
        <v>0</v>
      </c>
      <c r="O45" s="46">
        <v>0</v>
      </c>
    </row>
    <row r="46" spans="1:15">
      <c r="A46" s="14" t="s">
        <v>110</v>
      </c>
      <c r="B46" s="21">
        <v>28</v>
      </c>
      <c r="C46" s="21">
        <v>16</v>
      </c>
      <c r="D46" s="21">
        <v>113</v>
      </c>
      <c r="E46" s="21">
        <v>35</v>
      </c>
      <c r="F46" s="14"/>
      <c r="G46" s="14"/>
      <c r="H46" s="14"/>
      <c r="I46" s="14"/>
      <c r="J46" s="14"/>
      <c r="K46" s="14"/>
      <c r="L46" s="21"/>
      <c r="M46" s="14"/>
      <c r="N46" s="14"/>
      <c r="O46" s="14"/>
    </row>
    <row r="47" spans="1:15">
      <c r="A47" s="335" t="s">
        <v>134</v>
      </c>
      <c r="B47" s="46">
        <v>21</v>
      </c>
      <c r="C47" s="46">
        <v>10</v>
      </c>
      <c r="D47" s="46">
        <v>39</v>
      </c>
      <c r="E47" s="46">
        <v>16</v>
      </c>
      <c r="F47" s="46">
        <v>0</v>
      </c>
      <c r="G47" s="46">
        <v>0</v>
      </c>
      <c r="H47" s="46">
        <v>0</v>
      </c>
      <c r="I47" s="46">
        <v>0</v>
      </c>
      <c r="J47" s="46">
        <v>0</v>
      </c>
      <c r="K47" s="46">
        <v>0</v>
      </c>
      <c r="L47" s="46">
        <v>8</v>
      </c>
      <c r="M47" s="46">
        <v>5</v>
      </c>
      <c r="N47" s="46">
        <v>22</v>
      </c>
      <c r="O47" s="46">
        <v>13</v>
      </c>
    </row>
    <row r="48" spans="1:15">
      <c r="A48" s="104" t="s">
        <v>683</v>
      </c>
      <c r="B48" s="21">
        <v>21</v>
      </c>
      <c r="C48" s="21">
        <v>10</v>
      </c>
      <c r="D48" s="21">
        <v>39</v>
      </c>
      <c r="E48" s="21">
        <v>16</v>
      </c>
      <c r="F48" s="14"/>
      <c r="G48" s="14"/>
      <c r="H48" s="14"/>
      <c r="I48" s="14"/>
      <c r="J48" s="14"/>
      <c r="K48" s="14"/>
      <c r="L48" s="21"/>
      <c r="M48" s="21">
        <v>5</v>
      </c>
      <c r="N48" s="21">
        <v>22</v>
      </c>
      <c r="O48" s="21">
        <v>13</v>
      </c>
    </row>
    <row r="49" spans="1:15">
      <c r="A49" s="10" t="s">
        <v>112</v>
      </c>
      <c r="B49" s="46">
        <v>28</v>
      </c>
      <c r="C49" s="46">
        <v>10</v>
      </c>
      <c r="D49" s="46">
        <v>50</v>
      </c>
      <c r="E49" s="46">
        <v>28</v>
      </c>
      <c r="F49" s="46">
        <v>0</v>
      </c>
      <c r="G49" s="46">
        <v>0</v>
      </c>
      <c r="H49" s="46">
        <v>0</v>
      </c>
      <c r="I49" s="46">
        <v>0</v>
      </c>
      <c r="J49" s="46">
        <v>0</v>
      </c>
      <c r="K49" s="46">
        <v>0</v>
      </c>
      <c r="L49" s="46">
        <v>6</v>
      </c>
      <c r="M49" s="46">
        <v>0</v>
      </c>
      <c r="N49" s="46">
        <v>10</v>
      </c>
      <c r="O49" s="46">
        <v>0</v>
      </c>
    </row>
    <row r="50" spans="1:15">
      <c r="A50" s="22" t="s">
        <v>113</v>
      </c>
      <c r="B50" s="23">
        <v>28</v>
      </c>
      <c r="C50" s="23">
        <v>10</v>
      </c>
      <c r="D50" s="23">
        <v>50</v>
      </c>
      <c r="E50" s="23">
        <v>28</v>
      </c>
      <c r="F50" s="22"/>
      <c r="G50" s="22"/>
      <c r="H50" s="22"/>
      <c r="I50" s="22"/>
      <c r="J50" s="22"/>
      <c r="K50" s="22"/>
      <c r="L50" s="22">
        <v>6</v>
      </c>
      <c r="M50" s="22"/>
      <c r="N50" s="22">
        <v>10</v>
      </c>
      <c r="O50" s="22"/>
    </row>
    <row r="51" spans="1:15">
      <c r="A51" s="11"/>
    </row>
    <row r="52" spans="1:15">
      <c r="A52" s="14"/>
    </row>
    <row r="53" spans="1:15">
      <c r="B53" s="20"/>
      <c r="C53" s="20"/>
      <c r="D53" s="20"/>
      <c r="E53" s="20"/>
      <c r="F53" s="20"/>
      <c r="G53" s="20"/>
      <c r="H53" s="20"/>
    </row>
    <row r="54" spans="1:15">
      <c r="C54" s="20"/>
    </row>
  </sheetData>
  <mergeCells count="20">
    <mergeCell ref="L8:M8"/>
    <mergeCell ref="N8:O8"/>
    <mergeCell ref="B4:C4"/>
    <mergeCell ref="N4:O4"/>
    <mergeCell ref="D4:E4"/>
    <mergeCell ref="F4:G4"/>
    <mergeCell ref="H4:I4"/>
    <mergeCell ref="J4:K4"/>
    <mergeCell ref="L4:M4"/>
    <mergeCell ref="B8:C8"/>
    <mergeCell ref="D8:E8"/>
    <mergeCell ref="F8:G8"/>
    <mergeCell ref="H8:I8"/>
    <mergeCell ref="J8:K8"/>
    <mergeCell ref="A3:O3"/>
    <mergeCell ref="A7:O7"/>
    <mergeCell ref="B1:O1"/>
    <mergeCell ref="N5:O5"/>
    <mergeCell ref="H5:I5"/>
    <mergeCell ref="J5:K5"/>
  </mergeCells>
  <pageMargins left="0" right="0" top="0.74803149606299213" bottom="0.74803149606299213" header="0.31496062992125984" footer="0.31496062992125984"/>
  <pageSetup paperSize="9" scale="8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7" tint="-0.249977111117893"/>
  </sheetPr>
  <dimension ref="A1:O54"/>
  <sheetViews>
    <sheetView zoomScale="110" zoomScaleNormal="110" workbookViewId="0">
      <pane ySplit="9" topLeftCell="A10" activePane="bottomLeft" state="frozen"/>
      <selection pane="bottomLeft" activeCell="A10" sqref="A10"/>
    </sheetView>
  </sheetViews>
  <sheetFormatPr defaultRowHeight="15"/>
  <cols>
    <col min="1" max="1" width="23.28515625" style="27" customWidth="1"/>
    <col min="2" max="13" width="9.140625" style="27"/>
    <col min="14" max="15" width="9.140625" style="321"/>
  </cols>
  <sheetData>
    <row r="1" spans="1:15" ht="27" customHeight="1">
      <c r="A1" s="10" t="s">
        <v>343</v>
      </c>
      <c r="B1" s="447" t="s">
        <v>658</v>
      </c>
      <c r="C1" s="447"/>
      <c r="D1" s="447"/>
      <c r="E1" s="447"/>
      <c r="F1" s="447"/>
      <c r="G1" s="447"/>
      <c r="H1" s="447"/>
      <c r="I1" s="447"/>
      <c r="J1" s="447"/>
      <c r="K1" s="447"/>
      <c r="L1" s="447"/>
      <c r="M1" s="447"/>
      <c r="N1" s="447"/>
      <c r="O1" s="447"/>
    </row>
    <row r="2" spans="1:15">
      <c r="A2" s="10"/>
      <c r="B2" s="11"/>
      <c r="C2" s="11"/>
      <c r="D2" s="11"/>
      <c r="E2" s="11"/>
      <c r="F2" s="11"/>
      <c r="G2" s="17"/>
      <c r="H2" s="17"/>
      <c r="I2" s="17"/>
      <c r="J2" s="17"/>
      <c r="K2" s="17"/>
      <c r="L2" s="17"/>
      <c r="M2" s="17"/>
      <c r="N2" s="320"/>
      <c r="O2" s="320"/>
    </row>
    <row r="3" spans="1:15">
      <c r="A3" s="452" t="s">
        <v>55</v>
      </c>
      <c r="B3" s="452"/>
      <c r="C3" s="452"/>
      <c r="D3" s="452"/>
      <c r="E3" s="452"/>
      <c r="F3" s="452"/>
      <c r="G3" s="452"/>
      <c r="H3" s="452"/>
      <c r="I3" s="452"/>
      <c r="J3" s="452"/>
      <c r="K3" s="452"/>
      <c r="L3" s="452"/>
      <c r="M3" s="452"/>
      <c r="N3" s="452"/>
      <c r="O3" s="452"/>
    </row>
    <row r="4" spans="1:15" ht="25.5" customHeight="1">
      <c r="A4" s="10" t="s">
        <v>0</v>
      </c>
      <c r="B4" s="462" t="s">
        <v>140</v>
      </c>
      <c r="C4" s="462"/>
      <c r="D4" s="459" t="s">
        <v>308</v>
      </c>
      <c r="E4" s="459"/>
      <c r="F4" s="460" t="s">
        <v>34</v>
      </c>
      <c r="G4" s="460"/>
      <c r="H4" s="460" t="s">
        <v>302</v>
      </c>
      <c r="I4" s="460"/>
      <c r="J4" s="449" t="s">
        <v>42</v>
      </c>
      <c r="K4" s="449"/>
      <c r="L4" s="449" t="s">
        <v>52</v>
      </c>
      <c r="M4" s="449"/>
      <c r="N4" s="461" t="s">
        <v>50</v>
      </c>
      <c r="O4" s="461"/>
    </row>
    <row r="5" spans="1:15">
      <c r="A5" s="15"/>
      <c r="B5" s="318" t="s">
        <v>62</v>
      </c>
      <c r="C5" s="318" t="s">
        <v>63</v>
      </c>
      <c r="D5" s="16" t="s">
        <v>62</v>
      </c>
      <c r="E5" s="16" t="s">
        <v>63</v>
      </c>
      <c r="F5" s="16" t="s">
        <v>62</v>
      </c>
      <c r="G5" s="16" t="s">
        <v>63</v>
      </c>
      <c r="H5" s="16" t="s">
        <v>62</v>
      </c>
      <c r="I5" s="16" t="s">
        <v>63</v>
      </c>
      <c r="J5" s="16" t="s">
        <v>62</v>
      </c>
      <c r="K5" s="16" t="s">
        <v>63</v>
      </c>
      <c r="L5" s="16" t="s">
        <v>62</v>
      </c>
      <c r="M5" s="16" t="s">
        <v>63</v>
      </c>
      <c r="N5" s="16" t="s">
        <v>62</v>
      </c>
      <c r="O5" s="16" t="s">
        <v>63</v>
      </c>
    </row>
    <row r="6" spans="1:15">
      <c r="A6" s="448" t="s">
        <v>65</v>
      </c>
      <c r="B6" s="448"/>
      <c r="C6" s="448"/>
      <c r="D6" s="448"/>
      <c r="E6" s="448"/>
      <c r="F6" s="448"/>
      <c r="G6" s="448"/>
      <c r="H6" s="448"/>
      <c r="I6" s="448"/>
      <c r="J6" s="448"/>
      <c r="K6" s="448"/>
      <c r="L6" s="448"/>
      <c r="M6" s="448"/>
      <c r="N6" s="448"/>
      <c r="O6" s="448"/>
    </row>
    <row r="7" spans="1:15" ht="28.5" customHeight="1">
      <c r="A7" s="12" t="s">
        <v>66</v>
      </c>
      <c r="B7" s="448" t="s">
        <v>140</v>
      </c>
      <c r="C7" s="448"/>
      <c r="D7" s="456" t="s">
        <v>149</v>
      </c>
      <c r="E7" s="456"/>
      <c r="F7" s="457" t="s">
        <v>310</v>
      </c>
      <c r="G7" s="457"/>
      <c r="H7" s="458" t="s">
        <v>311</v>
      </c>
      <c r="I7" s="458"/>
      <c r="J7" s="457" t="s">
        <v>314</v>
      </c>
      <c r="K7" s="457"/>
      <c r="L7" s="457" t="s">
        <v>315</v>
      </c>
      <c r="M7" s="457"/>
      <c r="N7" s="457" t="s">
        <v>316</v>
      </c>
      <c r="O7" s="457"/>
    </row>
    <row r="8" spans="1:15">
      <c r="A8" s="15"/>
      <c r="B8" s="15" t="s">
        <v>73</v>
      </c>
      <c r="C8" s="15" t="s">
        <v>74</v>
      </c>
      <c r="D8" s="42" t="s">
        <v>73</v>
      </c>
      <c r="E8" s="42" t="s">
        <v>74</v>
      </c>
      <c r="F8" s="42" t="s">
        <v>73</v>
      </c>
      <c r="G8" s="42" t="s">
        <v>74</v>
      </c>
      <c r="H8" s="42" t="s">
        <v>73</v>
      </c>
      <c r="I8" s="42" t="s">
        <v>74</v>
      </c>
      <c r="J8" s="42" t="s">
        <v>73</v>
      </c>
      <c r="K8" s="42" t="s">
        <v>74</v>
      </c>
      <c r="L8" s="42" t="s">
        <v>73</v>
      </c>
      <c r="M8" s="42" t="s">
        <v>74</v>
      </c>
      <c r="N8" s="42" t="s">
        <v>73</v>
      </c>
      <c r="O8" s="42" t="s">
        <v>74</v>
      </c>
    </row>
    <row r="9" spans="1:15">
      <c r="A9" s="16" t="s">
        <v>341</v>
      </c>
      <c r="B9" s="16">
        <v>161</v>
      </c>
      <c r="C9" s="16">
        <v>105</v>
      </c>
      <c r="D9" s="16">
        <v>105</v>
      </c>
      <c r="E9" s="16">
        <v>106</v>
      </c>
      <c r="F9" s="16">
        <v>744</v>
      </c>
      <c r="G9" s="16">
        <v>221</v>
      </c>
      <c r="H9" s="16">
        <v>133</v>
      </c>
      <c r="I9" s="16">
        <v>283</v>
      </c>
      <c r="J9" s="16">
        <v>339</v>
      </c>
      <c r="K9" s="16">
        <v>16</v>
      </c>
      <c r="L9" s="16">
        <v>216</v>
      </c>
      <c r="M9" s="16">
        <v>10</v>
      </c>
      <c r="N9" s="16">
        <v>191</v>
      </c>
      <c r="O9" s="16">
        <v>10</v>
      </c>
    </row>
    <row r="10" spans="1:15">
      <c r="A10" s="24"/>
      <c r="B10" s="24"/>
      <c r="C10" s="24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</row>
    <row r="11" spans="1:15">
      <c r="A11" s="10" t="s">
        <v>76</v>
      </c>
      <c r="B11" s="46">
        <v>0</v>
      </c>
      <c r="C11" s="46">
        <v>0</v>
      </c>
      <c r="D11" s="46">
        <v>0</v>
      </c>
      <c r="E11" s="46">
        <v>0</v>
      </c>
      <c r="F11" s="46">
        <v>52</v>
      </c>
      <c r="G11" s="46">
        <v>12</v>
      </c>
      <c r="H11" s="46">
        <v>19</v>
      </c>
      <c r="I11" s="46">
        <v>13</v>
      </c>
      <c r="J11" s="46">
        <v>0</v>
      </c>
      <c r="K11" s="46">
        <v>0</v>
      </c>
      <c r="L11" s="46">
        <v>2</v>
      </c>
      <c r="M11" s="46">
        <v>0</v>
      </c>
      <c r="N11" s="294">
        <v>0</v>
      </c>
      <c r="O11" s="294">
        <v>0</v>
      </c>
    </row>
    <row r="12" spans="1:15">
      <c r="A12" s="14" t="s">
        <v>77</v>
      </c>
      <c r="B12" s="14"/>
      <c r="C12" s="14"/>
      <c r="D12" s="21"/>
      <c r="E12" s="21"/>
      <c r="F12" s="21">
        <v>52</v>
      </c>
      <c r="G12" s="21">
        <v>12</v>
      </c>
      <c r="H12" s="14">
        <v>19</v>
      </c>
      <c r="I12" s="14">
        <v>13</v>
      </c>
      <c r="J12" s="14"/>
      <c r="K12" s="14"/>
      <c r="L12" s="14">
        <v>2</v>
      </c>
      <c r="M12" s="14"/>
    </row>
    <row r="13" spans="1:15">
      <c r="A13" s="10" t="s">
        <v>78</v>
      </c>
      <c r="B13" s="46">
        <v>10</v>
      </c>
      <c r="C13" s="46">
        <v>7</v>
      </c>
      <c r="D13" s="46">
        <v>9</v>
      </c>
      <c r="E13" s="46">
        <v>9</v>
      </c>
      <c r="F13" s="46">
        <v>36</v>
      </c>
      <c r="G13" s="46">
        <v>13</v>
      </c>
      <c r="H13" s="46">
        <v>0</v>
      </c>
      <c r="I13" s="46">
        <v>0</v>
      </c>
      <c r="J13" s="46">
        <v>25</v>
      </c>
      <c r="K13" s="46">
        <v>1</v>
      </c>
      <c r="L13" s="46">
        <v>8</v>
      </c>
      <c r="M13" s="46">
        <v>1</v>
      </c>
      <c r="N13" s="294">
        <v>0</v>
      </c>
      <c r="O13" s="294">
        <v>0</v>
      </c>
    </row>
    <row r="14" spans="1:15">
      <c r="A14" s="14" t="s">
        <v>79</v>
      </c>
      <c r="B14" s="21">
        <v>10</v>
      </c>
      <c r="C14" s="21">
        <v>7</v>
      </c>
      <c r="D14" s="21">
        <v>9</v>
      </c>
      <c r="E14" s="21">
        <v>9</v>
      </c>
      <c r="F14" s="14">
        <v>36</v>
      </c>
      <c r="G14" s="14">
        <v>13</v>
      </c>
      <c r="H14" s="14"/>
      <c r="I14" s="14"/>
      <c r="J14" s="14">
        <v>25</v>
      </c>
      <c r="K14" s="14">
        <v>1</v>
      </c>
      <c r="L14" s="21">
        <v>8</v>
      </c>
      <c r="M14" s="21">
        <v>1</v>
      </c>
      <c r="O14" s="294"/>
    </row>
    <row r="15" spans="1:15">
      <c r="A15" s="10" t="s">
        <v>80</v>
      </c>
      <c r="B15" s="46">
        <v>15</v>
      </c>
      <c r="C15" s="46">
        <v>10</v>
      </c>
      <c r="D15" s="46">
        <v>9</v>
      </c>
      <c r="E15" s="46">
        <v>8</v>
      </c>
      <c r="F15" s="46">
        <v>51</v>
      </c>
      <c r="G15" s="46">
        <v>21</v>
      </c>
      <c r="H15" s="46">
        <v>9</v>
      </c>
      <c r="I15" s="46">
        <v>25</v>
      </c>
      <c r="J15" s="46">
        <v>15</v>
      </c>
      <c r="K15" s="46">
        <v>1</v>
      </c>
      <c r="L15" s="46">
        <v>10</v>
      </c>
      <c r="M15" s="46">
        <v>0</v>
      </c>
      <c r="N15" s="294">
        <v>0</v>
      </c>
      <c r="O15" s="294">
        <v>0</v>
      </c>
    </row>
    <row r="16" spans="1:15">
      <c r="A16" s="14" t="s">
        <v>81</v>
      </c>
      <c r="B16" s="21">
        <v>15</v>
      </c>
      <c r="C16" s="21">
        <v>8</v>
      </c>
      <c r="D16" s="21">
        <v>9</v>
      </c>
      <c r="E16" s="21">
        <v>7</v>
      </c>
      <c r="F16" s="21">
        <v>41</v>
      </c>
      <c r="G16" s="21">
        <v>17</v>
      </c>
      <c r="H16" s="14">
        <v>9</v>
      </c>
      <c r="I16" s="14">
        <v>18</v>
      </c>
      <c r="J16" s="14"/>
      <c r="K16" s="14"/>
      <c r="L16" s="14">
        <v>5</v>
      </c>
      <c r="M16" s="14"/>
    </row>
    <row r="17" spans="1:15">
      <c r="A17" s="14" t="s">
        <v>82</v>
      </c>
      <c r="B17" s="14"/>
      <c r="C17" s="14">
        <v>2</v>
      </c>
      <c r="D17" s="21"/>
      <c r="E17" s="21">
        <v>1</v>
      </c>
      <c r="F17" s="14">
        <v>10</v>
      </c>
      <c r="G17" s="21">
        <v>4</v>
      </c>
      <c r="H17" s="14">
        <v>0</v>
      </c>
      <c r="I17" s="14">
        <v>7</v>
      </c>
      <c r="J17" s="14">
        <v>15</v>
      </c>
      <c r="K17" s="14">
        <v>1</v>
      </c>
      <c r="L17" s="21">
        <v>5</v>
      </c>
      <c r="M17" s="21"/>
    </row>
    <row r="18" spans="1:15">
      <c r="A18" s="10" t="s">
        <v>83</v>
      </c>
      <c r="B18" s="46">
        <v>14</v>
      </c>
      <c r="C18" s="46">
        <v>11</v>
      </c>
      <c r="D18" s="46">
        <v>10</v>
      </c>
      <c r="E18" s="46">
        <v>12</v>
      </c>
      <c r="F18" s="46">
        <v>60</v>
      </c>
      <c r="G18" s="46">
        <v>22</v>
      </c>
      <c r="H18" s="46">
        <v>7</v>
      </c>
      <c r="I18" s="46">
        <v>25</v>
      </c>
      <c r="J18" s="46">
        <v>202</v>
      </c>
      <c r="K18" s="46">
        <v>13</v>
      </c>
      <c r="L18" s="46">
        <v>89</v>
      </c>
      <c r="M18" s="46">
        <v>5</v>
      </c>
      <c r="N18" s="294">
        <v>191</v>
      </c>
      <c r="O18" s="294">
        <v>10</v>
      </c>
    </row>
    <row r="19" spans="1:15">
      <c r="A19" s="14" t="s">
        <v>84</v>
      </c>
      <c r="B19" s="21">
        <v>14</v>
      </c>
      <c r="C19" s="21">
        <v>11</v>
      </c>
      <c r="D19" s="21">
        <v>10</v>
      </c>
      <c r="E19" s="21">
        <v>12</v>
      </c>
      <c r="F19" s="21">
        <v>60</v>
      </c>
      <c r="G19" s="21">
        <v>22</v>
      </c>
      <c r="H19" s="14">
        <v>7</v>
      </c>
      <c r="I19" s="14">
        <v>25</v>
      </c>
      <c r="J19" s="14">
        <v>202</v>
      </c>
      <c r="K19" s="14">
        <v>13</v>
      </c>
      <c r="L19" s="21">
        <v>89</v>
      </c>
      <c r="M19" s="21">
        <v>5</v>
      </c>
      <c r="N19" s="321">
        <v>191</v>
      </c>
      <c r="O19" s="321">
        <v>10</v>
      </c>
    </row>
    <row r="20" spans="1:15">
      <c r="A20" s="10" t="s">
        <v>85</v>
      </c>
      <c r="B20" s="46">
        <v>12</v>
      </c>
      <c r="C20" s="46">
        <v>6</v>
      </c>
      <c r="D20" s="46">
        <v>6</v>
      </c>
      <c r="E20" s="46">
        <v>6</v>
      </c>
      <c r="F20" s="46">
        <v>50</v>
      </c>
      <c r="G20" s="46">
        <v>7</v>
      </c>
      <c r="H20" s="46">
        <v>12</v>
      </c>
      <c r="I20" s="46">
        <v>14</v>
      </c>
      <c r="J20" s="46">
        <v>0</v>
      </c>
      <c r="K20" s="46">
        <v>0</v>
      </c>
      <c r="L20" s="46">
        <v>0</v>
      </c>
      <c r="M20" s="46">
        <v>0</v>
      </c>
      <c r="N20" s="46">
        <v>0</v>
      </c>
      <c r="O20" s="294">
        <v>0</v>
      </c>
    </row>
    <row r="21" spans="1:15">
      <c r="A21" s="14" t="s">
        <v>86</v>
      </c>
      <c r="B21" s="21">
        <v>12</v>
      </c>
      <c r="C21" s="21">
        <v>6</v>
      </c>
      <c r="D21" s="21">
        <v>6</v>
      </c>
      <c r="E21" s="21">
        <v>6</v>
      </c>
      <c r="F21" s="21">
        <v>50</v>
      </c>
      <c r="G21" s="21">
        <v>7</v>
      </c>
      <c r="H21" s="14">
        <v>12</v>
      </c>
      <c r="I21" s="14">
        <v>14</v>
      </c>
      <c r="J21" s="14"/>
      <c r="K21" s="14"/>
      <c r="L21" s="14"/>
      <c r="M21" s="14"/>
      <c r="O21" s="294"/>
    </row>
    <row r="22" spans="1:15">
      <c r="A22" s="10" t="s">
        <v>87</v>
      </c>
      <c r="B22" s="46">
        <v>9</v>
      </c>
      <c r="C22" s="46">
        <v>6</v>
      </c>
      <c r="D22" s="46">
        <v>6</v>
      </c>
      <c r="E22" s="46">
        <v>5</v>
      </c>
      <c r="F22" s="46">
        <v>31</v>
      </c>
      <c r="G22" s="46">
        <v>11</v>
      </c>
      <c r="H22" s="46">
        <v>8</v>
      </c>
      <c r="I22" s="46">
        <v>15</v>
      </c>
      <c r="J22" s="46">
        <v>0</v>
      </c>
      <c r="K22" s="46">
        <v>0</v>
      </c>
      <c r="L22" s="46">
        <v>0</v>
      </c>
      <c r="M22" s="46">
        <v>0</v>
      </c>
      <c r="N22" s="46">
        <v>0</v>
      </c>
      <c r="O22" s="294">
        <v>0</v>
      </c>
    </row>
    <row r="23" spans="1:15">
      <c r="A23" s="14" t="s">
        <v>88</v>
      </c>
      <c r="B23" s="21">
        <v>9</v>
      </c>
      <c r="C23" s="21">
        <v>6</v>
      </c>
      <c r="D23" s="21">
        <v>6</v>
      </c>
      <c r="E23" s="21">
        <v>5</v>
      </c>
      <c r="F23" s="21">
        <v>31</v>
      </c>
      <c r="G23" s="21">
        <v>11</v>
      </c>
      <c r="H23" s="14">
        <v>8</v>
      </c>
      <c r="I23" s="14">
        <v>15</v>
      </c>
      <c r="J23" s="14"/>
      <c r="K23" s="14"/>
      <c r="L23" s="14"/>
      <c r="M23" s="14"/>
      <c r="O23" s="294"/>
    </row>
    <row r="24" spans="1:15">
      <c r="A24" s="10" t="s">
        <v>90</v>
      </c>
      <c r="B24" s="46">
        <v>0</v>
      </c>
      <c r="C24" s="46">
        <v>0</v>
      </c>
      <c r="D24" s="46">
        <v>0</v>
      </c>
      <c r="E24" s="46">
        <v>0</v>
      </c>
      <c r="F24" s="46">
        <v>14</v>
      </c>
      <c r="G24" s="46">
        <v>3</v>
      </c>
      <c r="H24" s="46">
        <v>0</v>
      </c>
      <c r="I24" s="46">
        <v>5</v>
      </c>
      <c r="J24" s="46">
        <v>0</v>
      </c>
      <c r="K24" s="46">
        <v>0</v>
      </c>
      <c r="L24" s="46">
        <v>0</v>
      </c>
      <c r="M24" s="46">
        <v>0</v>
      </c>
      <c r="N24" s="46">
        <v>0</v>
      </c>
      <c r="O24" s="294">
        <v>0</v>
      </c>
    </row>
    <row r="25" spans="1:15">
      <c r="A25" s="14" t="s">
        <v>91</v>
      </c>
      <c r="B25" s="14"/>
      <c r="C25" s="14"/>
      <c r="D25" s="21"/>
      <c r="E25" s="21"/>
      <c r="F25" s="21">
        <v>14</v>
      </c>
      <c r="G25" s="21">
        <v>3</v>
      </c>
      <c r="H25" s="14">
        <v>0</v>
      </c>
      <c r="I25" s="14">
        <v>5</v>
      </c>
      <c r="J25" s="14"/>
      <c r="K25" s="14"/>
      <c r="L25" s="14"/>
      <c r="M25" s="14"/>
      <c r="O25" s="294"/>
    </row>
    <row r="26" spans="1:15">
      <c r="A26" s="10" t="s">
        <v>92</v>
      </c>
      <c r="B26" s="46">
        <v>0</v>
      </c>
      <c r="C26" s="46">
        <v>3</v>
      </c>
      <c r="D26" s="46">
        <v>3</v>
      </c>
      <c r="E26" s="46">
        <v>5</v>
      </c>
      <c r="F26" s="46">
        <v>27</v>
      </c>
      <c r="G26" s="46">
        <v>8</v>
      </c>
      <c r="H26" s="46">
        <v>9</v>
      </c>
      <c r="I26" s="46">
        <v>9</v>
      </c>
      <c r="J26" s="46">
        <v>0</v>
      </c>
      <c r="K26" s="46">
        <v>0</v>
      </c>
      <c r="L26" s="46">
        <v>5</v>
      </c>
      <c r="M26" s="46">
        <v>0</v>
      </c>
      <c r="N26" s="46">
        <v>0</v>
      </c>
      <c r="O26" s="294">
        <v>0</v>
      </c>
    </row>
    <row r="27" spans="1:15">
      <c r="A27" s="14" t="s">
        <v>93</v>
      </c>
      <c r="B27" s="21"/>
      <c r="C27" s="21">
        <v>3</v>
      </c>
      <c r="D27" s="21">
        <v>3</v>
      </c>
      <c r="E27" s="21">
        <v>5</v>
      </c>
      <c r="F27" s="21">
        <v>27</v>
      </c>
      <c r="G27" s="21">
        <v>8</v>
      </c>
      <c r="H27" s="14">
        <v>9</v>
      </c>
      <c r="I27" s="14">
        <v>9</v>
      </c>
      <c r="J27" s="14"/>
      <c r="K27" s="14"/>
      <c r="L27" s="14">
        <v>5</v>
      </c>
      <c r="M27" s="14"/>
      <c r="O27" s="294"/>
    </row>
    <row r="28" spans="1:15">
      <c r="A28" s="10" t="s">
        <v>94</v>
      </c>
      <c r="B28" s="46">
        <v>8</v>
      </c>
      <c r="C28" s="46">
        <v>5</v>
      </c>
      <c r="D28" s="46">
        <v>5</v>
      </c>
      <c r="E28" s="46">
        <v>4</v>
      </c>
      <c r="F28" s="46">
        <v>41</v>
      </c>
      <c r="G28" s="46">
        <v>9</v>
      </c>
      <c r="H28" s="46">
        <v>9</v>
      </c>
      <c r="I28" s="46">
        <v>13</v>
      </c>
      <c r="J28" s="46">
        <v>0</v>
      </c>
      <c r="K28" s="46">
        <v>0</v>
      </c>
      <c r="L28" s="46">
        <v>17</v>
      </c>
      <c r="M28" s="46">
        <v>0</v>
      </c>
      <c r="N28" s="46">
        <v>0</v>
      </c>
      <c r="O28" s="294">
        <v>0</v>
      </c>
    </row>
    <row r="29" spans="1:15">
      <c r="A29" s="14" t="s">
        <v>95</v>
      </c>
      <c r="B29" s="21">
        <v>8</v>
      </c>
      <c r="C29" s="21">
        <v>5</v>
      </c>
      <c r="D29" s="21">
        <v>5</v>
      </c>
      <c r="E29" s="21">
        <v>4</v>
      </c>
      <c r="F29" s="21">
        <v>22</v>
      </c>
      <c r="G29" s="21">
        <v>4</v>
      </c>
      <c r="H29" s="14">
        <v>6</v>
      </c>
      <c r="I29" s="14">
        <v>9</v>
      </c>
      <c r="J29" s="14">
        <v>0</v>
      </c>
      <c r="K29" s="14"/>
      <c r="L29" s="14"/>
      <c r="M29" s="14"/>
      <c r="O29" s="294"/>
    </row>
    <row r="30" spans="1:15">
      <c r="A30" s="14" t="s">
        <v>593</v>
      </c>
      <c r="B30" s="21"/>
      <c r="C30" s="21"/>
      <c r="D30" s="21"/>
      <c r="E30" s="21"/>
      <c r="F30" s="21">
        <v>19</v>
      </c>
      <c r="G30" s="21">
        <v>5</v>
      </c>
      <c r="H30" s="14">
        <v>3</v>
      </c>
      <c r="I30" s="14">
        <v>4</v>
      </c>
      <c r="J30" s="14"/>
      <c r="K30" s="14"/>
      <c r="L30" s="14">
        <v>17</v>
      </c>
      <c r="M30" s="14"/>
      <c r="O30" s="294"/>
    </row>
    <row r="31" spans="1:15">
      <c r="A31" s="10" t="s">
        <v>96</v>
      </c>
      <c r="B31" s="46">
        <v>19</v>
      </c>
      <c r="C31" s="46">
        <v>10</v>
      </c>
      <c r="D31" s="46">
        <v>11</v>
      </c>
      <c r="E31" s="46">
        <v>9</v>
      </c>
      <c r="F31" s="46">
        <v>71</v>
      </c>
      <c r="G31" s="46">
        <v>21</v>
      </c>
      <c r="H31" s="46">
        <v>12</v>
      </c>
      <c r="I31" s="46">
        <v>28</v>
      </c>
      <c r="J31" s="46">
        <v>13</v>
      </c>
      <c r="K31" s="46">
        <v>0</v>
      </c>
      <c r="L31" s="46">
        <v>10</v>
      </c>
      <c r="M31" s="46">
        <v>1</v>
      </c>
      <c r="N31" s="46">
        <v>0</v>
      </c>
      <c r="O31" s="294">
        <v>0</v>
      </c>
    </row>
    <row r="32" spans="1:15">
      <c r="A32" s="14" t="s">
        <v>97</v>
      </c>
      <c r="B32" s="21">
        <v>19</v>
      </c>
      <c r="C32" s="21">
        <v>10</v>
      </c>
      <c r="D32" s="21">
        <v>11</v>
      </c>
      <c r="E32" s="21">
        <v>9</v>
      </c>
      <c r="F32" s="21">
        <v>56</v>
      </c>
      <c r="G32" s="21">
        <v>18</v>
      </c>
      <c r="H32" s="14">
        <v>12</v>
      </c>
      <c r="I32" s="14">
        <v>22</v>
      </c>
      <c r="J32" s="14"/>
      <c r="K32" s="14"/>
      <c r="L32" s="14"/>
      <c r="M32" s="14"/>
      <c r="O32" s="294"/>
    </row>
    <row r="33" spans="1:15">
      <c r="A33" s="14" t="s">
        <v>595</v>
      </c>
      <c r="B33" s="21"/>
      <c r="C33" s="21"/>
      <c r="D33" s="21"/>
      <c r="E33" s="21"/>
      <c r="F33" s="21">
        <v>15</v>
      </c>
      <c r="G33" s="21">
        <v>3</v>
      </c>
      <c r="H33" s="14">
        <v>0</v>
      </c>
      <c r="I33" s="14">
        <v>6</v>
      </c>
      <c r="J33" s="14">
        <v>13</v>
      </c>
      <c r="K33" s="14"/>
      <c r="L33" s="14">
        <v>10</v>
      </c>
      <c r="M33" s="14">
        <v>1</v>
      </c>
      <c r="O33" s="294"/>
    </row>
    <row r="34" spans="1:15">
      <c r="A34" s="10" t="s">
        <v>98</v>
      </c>
      <c r="B34" s="46">
        <v>16</v>
      </c>
      <c r="C34" s="46">
        <v>7</v>
      </c>
      <c r="D34" s="46">
        <v>9</v>
      </c>
      <c r="E34" s="46">
        <v>7</v>
      </c>
      <c r="F34" s="46">
        <v>56</v>
      </c>
      <c r="G34" s="46">
        <v>15</v>
      </c>
      <c r="H34" s="46">
        <v>12</v>
      </c>
      <c r="I34" s="46">
        <v>25</v>
      </c>
      <c r="J34" s="46">
        <v>0</v>
      </c>
      <c r="K34" s="46">
        <v>0</v>
      </c>
      <c r="L34" s="46">
        <v>10</v>
      </c>
      <c r="M34" s="46">
        <v>0</v>
      </c>
      <c r="N34" s="46">
        <v>0</v>
      </c>
      <c r="O34" s="294">
        <v>0</v>
      </c>
    </row>
    <row r="35" spans="1:15">
      <c r="A35" s="14" t="s">
        <v>99</v>
      </c>
      <c r="B35" s="21">
        <v>16</v>
      </c>
      <c r="C35" s="21">
        <v>7</v>
      </c>
      <c r="D35" s="21">
        <v>9</v>
      </c>
      <c r="E35" s="21">
        <v>7</v>
      </c>
      <c r="F35" s="21">
        <v>56</v>
      </c>
      <c r="G35" s="21">
        <v>15</v>
      </c>
      <c r="H35" s="14">
        <v>12</v>
      </c>
      <c r="I35" s="14">
        <v>25</v>
      </c>
      <c r="J35" s="14"/>
      <c r="K35" s="14"/>
      <c r="L35" s="14">
        <v>10</v>
      </c>
      <c r="M35" s="14"/>
      <c r="O35" s="294"/>
    </row>
    <row r="36" spans="1:15">
      <c r="A36" s="10" t="s">
        <v>100</v>
      </c>
      <c r="B36" s="46">
        <v>0</v>
      </c>
      <c r="C36" s="46">
        <v>0</v>
      </c>
      <c r="D36" s="46">
        <v>0</v>
      </c>
      <c r="E36" s="46">
        <v>0</v>
      </c>
      <c r="F36" s="46">
        <v>17</v>
      </c>
      <c r="G36" s="46">
        <v>9</v>
      </c>
      <c r="H36" s="46">
        <v>5</v>
      </c>
      <c r="I36" s="46">
        <v>6</v>
      </c>
      <c r="J36" s="46">
        <v>0</v>
      </c>
      <c r="K36" s="46">
        <v>0</v>
      </c>
      <c r="L36" s="46">
        <v>10</v>
      </c>
      <c r="M36" s="46">
        <v>1</v>
      </c>
      <c r="N36" s="46">
        <v>0</v>
      </c>
      <c r="O36" s="294">
        <v>0</v>
      </c>
    </row>
    <row r="37" spans="1:15">
      <c r="A37" s="14" t="s">
        <v>101</v>
      </c>
      <c r="B37" s="14"/>
      <c r="C37" s="14"/>
      <c r="D37" s="21"/>
      <c r="E37" s="21"/>
      <c r="F37" s="21">
        <v>17</v>
      </c>
      <c r="G37" s="21">
        <v>9</v>
      </c>
      <c r="H37" s="14">
        <v>5</v>
      </c>
      <c r="I37" s="14">
        <v>6</v>
      </c>
      <c r="J37" s="14"/>
      <c r="K37" s="14"/>
      <c r="L37" s="14">
        <v>10</v>
      </c>
      <c r="M37" s="14">
        <v>1</v>
      </c>
      <c r="O37" s="294"/>
    </row>
    <row r="38" spans="1:15">
      <c r="A38" s="10" t="s">
        <v>102</v>
      </c>
      <c r="B38" s="46">
        <v>5</v>
      </c>
      <c r="C38" s="46">
        <v>8</v>
      </c>
      <c r="D38" s="46">
        <v>8</v>
      </c>
      <c r="E38" s="46">
        <v>8</v>
      </c>
      <c r="F38" s="46">
        <v>31</v>
      </c>
      <c r="G38" s="46">
        <v>17</v>
      </c>
      <c r="H38" s="46">
        <v>9</v>
      </c>
      <c r="I38" s="46">
        <v>28</v>
      </c>
      <c r="J38" s="46">
        <v>81</v>
      </c>
      <c r="K38" s="46">
        <v>1</v>
      </c>
      <c r="L38" s="46">
        <v>20</v>
      </c>
      <c r="M38" s="46">
        <v>1</v>
      </c>
      <c r="N38" s="46">
        <v>0</v>
      </c>
      <c r="O38" s="294">
        <v>0</v>
      </c>
    </row>
    <row r="39" spans="1:15">
      <c r="A39" s="14" t="s">
        <v>103</v>
      </c>
      <c r="B39" s="14">
        <v>5</v>
      </c>
      <c r="C39" s="14">
        <v>8</v>
      </c>
      <c r="D39" s="21">
        <v>8</v>
      </c>
      <c r="E39" s="21">
        <v>8</v>
      </c>
      <c r="F39" s="21">
        <v>23</v>
      </c>
      <c r="G39" s="21">
        <v>11</v>
      </c>
      <c r="H39" s="14">
        <v>7</v>
      </c>
      <c r="I39" s="14">
        <v>20</v>
      </c>
      <c r="J39" s="14"/>
      <c r="K39" s="14"/>
      <c r="L39" s="21"/>
      <c r="M39" s="21"/>
      <c r="O39" s="294"/>
    </row>
    <row r="40" spans="1:15">
      <c r="A40" s="14" t="s">
        <v>104</v>
      </c>
      <c r="B40" s="21"/>
      <c r="C40" s="21"/>
      <c r="D40" s="21"/>
      <c r="E40" s="21"/>
      <c r="F40" s="21">
        <v>8</v>
      </c>
      <c r="G40" s="21">
        <v>6</v>
      </c>
      <c r="H40" s="14">
        <v>2</v>
      </c>
      <c r="I40" s="14">
        <v>8</v>
      </c>
      <c r="J40" s="14">
        <v>81</v>
      </c>
      <c r="K40" s="14">
        <v>1</v>
      </c>
      <c r="L40" s="14">
        <v>20</v>
      </c>
      <c r="M40" s="14">
        <v>1</v>
      </c>
      <c r="O40" s="294"/>
    </row>
    <row r="41" spans="1:15">
      <c r="A41" s="10" t="s">
        <v>105</v>
      </c>
      <c r="B41" s="46">
        <v>12</v>
      </c>
      <c r="C41" s="46">
        <v>5</v>
      </c>
      <c r="D41" s="46">
        <v>5</v>
      </c>
      <c r="E41" s="46">
        <v>6</v>
      </c>
      <c r="F41" s="46">
        <v>69</v>
      </c>
      <c r="G41" s="46">
        <v>16</v>
      </c>
      <c r="H41" s="46">
        <v>5</v>
      </c>
      <c r="I41" s="46">
        <v>23</v>
      </c>
      <c r="J41" s="46">
        <v>3</v>
      </c>
      <c r="K41" s="46">
        <v>0</v>
      </c>
      <c r="L41" s="46">
        <v>5</v>
      </c>
      <c r="M41" s="46">
        <v>0</v>
      </c>
      <c r="N41" s="46">
        <v>0</v>
      </c>
      <c r="O41" s="294">
        <v>0</v>
      </c>
    </row>
    <row r="42" spans="1:15">
      <c r="A42" s="14" t="s">
        <v>106</v>
      </c>
      <c r="B42" s="21">
        <v>12</v>
      </c>
      <c r="C42" s="21">
        <v>5</v>
      </c>
      <c r="D42" s="21">
        <v>5</v>
      </c>
      <c r="E42" s="21">
        <v>6</v>
      </c>
      <c r="F42" s="21">
        <v>33</v>
      </c>
      <c r="G42" s="21">
        <v>9</v>
      </c>
      <c r="H42" s="14">
        <v>0</v>
      </c>
      <c r="I42" s="14">
        <v>14</v>
      </c>
      <c r="J42" s="14">
        <v>3</v>
      </c>
      <c r="K42" s="14"/>
      <c r="L42" s="14"/>
      <c r="M42" s="14"/>
      <c r="O42" s="294"/>
    </row>
    <row r="43" spans="1:15">
      <c r="A43" s="14" t="s">
        <v>107</v>
      </c>
      <c r="B43" s="14"/>
      <c r="C43" s="14"/>
      <c r="D43" s="21"/>
      <c r="E43" s="21"/>
      <c r="F43" s="21">
        <v>36</v>
      </c>
      <c r="G43" s="21">
        <v>7</v>
      </c>
      <c r="H43" s="14">
        <v>5</v>
      </c>
      <c r="I43" s="14">
        <v>9</v>
      </c>
      <c r="J43" s="14"/>
      <c r="K43" s="14"/>
      <c r="L43" s="14">
        <v>5</v>
      </c>
      <c r="M43" s="14"/>
      <c r="O43" s="294"/>
    </row>
    <row r="44" spans="1:15">
      <c r="A44" s="10" t="s">
        <v>109</v>
      </c>
      <c r="B44" s="46">
        <v>19</v>
      </c>
      <c r="C44" s="46">
        <v>11</v>
      </c>
      <c r="D44" s="46">
        <v>11</v>
      </c>
      <c r="E44" s="46">
        <v>10</v>
      </c>
      <c r="F44" s="46">
        <v>65</v>
      </c>
      <c r="G44" s="46">
        <v>17</v>
      </c>
      <c r="H44" s="46">
        <v>0</v>
      </c>
      <c r="I44" s="46">
        <v>25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294">
        <v>0</v>
      </c>
    </row>
    <row r="45" spans="1:15">
      <c r="A45" s="14" t="s">
        <v>110</v>
      </c>
      <c r="B45" s="21">
        <v>19</v>
      </c>
      <c r="C45" s="21">
        <v>11</v>
      </c>
      <c r="D45" s="21">
        <v>11</v>
      </c>
      <c r="E45" s="21">
        <v>10</v>
      </c>
      <c r="F45" s="21">
        <v>65</v>
      </c>
      <c r="G45" s="21">
        <v>17</v>
      </c>
      <c r="H45" s="14"/>
      <c r="I45" s="14">
        <v>25</v>
      </c>
      <c r="J45" s="14"/>
      <c r="K45" s="14"/>
      <c r="L45" s="14"/>
      <c r="M45" s="14"/>
      <c r="O45" s="294"/>
    </row>
    <row r="46" spans="1:15">
      <c r="A46" s="335" t="s">
        <v>134</v>
      </c>
      <c r="B46" s="46">
        <v>11</v>
      </c>
      <c r="C46" s="46">
        <v>8</v>
      </c>
      <c r="D46" s="46">
        <v>6</v>
      </c>
      <c r="E46" s="46">
        <v>7</v>
      </c>
      <c r="F46" s="46">
        <v>36</v>
      </c>
      <c r="G46" s="46">
        <v>9</v>
      </c>
      <c r="H46" s="46">
        <v>10</v>
      </c>
      <c r="I46" s="46">
        <v>14</v>
      </c>
      <c r="J46" s="46">
        <v>0</v>
      </c>
      <c r="K46" s="46">
        <v>0</v>
      </c>
      <c r="L46" s="46">
        <v>28</v>
      </c>
      <c r="M46" s="46">
        <v>1</v>
      </c>
      <c r="N46" s="46">
        <v>0</v>
      </c>
      <c r="O46" s="294">
        <v>0</v>
      </c>
    </row>
    <row r="47" spans="1:15">
      <c r="A47" s="104" t="s">
        <v>683</v>
      </c>
      <c r="B47" s="21">
        <v>11</v>
      </c>
      <c r="C47" s="21">
        <v>8</v>
      </c>
      <c r="D47" s="21">
        <v>6</v>
      </c>
      <c r="E47" s="21">
        <v>7</v>
      </c>
      <c r="F47" s="21">
        <v>36</v>
      </c>
      <c r="G47" s="21">
        <v>9</v>
      </c>
      <c r="H47" s="14">
        <v>10</v>
      </c>
      <c r="I47" s="14">
        <v>14</v>
      </c>
      <c r="J47" s="14"/>
      <c r="K47" s="14"/>
      <c r="L47" s="14">
        <v>28</v>
      </c>
      <c r="M47" s="14">
        <v>1</v>
      </c>
      <c r="O47" s="294"/>
    </row>
    <row r="48" spans="1:15">
      <c r="A48" s="10" t="s">
        <v>112</v>
      </c>
      <c r="B48" s="46">
        <v>11</v>
      </c>
      <c r="C48" s="46">
        <v>8</v>
      </c>
      <c r="D48" s="46">
        <v>7</v>
      </c>
      <c r="E48" s="46">
        <v>10</v>
      </c>
      <c r="F48" s="46">
        <v>37</v>
      </c>
      <c r="G48" s="46">
        <v>11</v>
      </c>
      <c r="H48" s="46">
        <v>7</v>
      </c>
      <c r="I48" s="46">
        <v>15</v>
      </c>
      <c r="J48" s="46">
        <v>0</v>
      </c>
      <c r="K48" s="46">
        <v>0</v>
      </c>
      <c r="L48" s="46">
        <v>2</v>
      </c>
      <c r="M48" s="46">
        <v>0</v>
      </c>
      <c r="N48" s="46">
        <v>0</v>
      </c>
      <c r="O48" s="294">
        <v>0</v>
      </c>
    </row>
    <row r="49" spans="1:15">
      <c r="A49" s="22" t="s">
        <v>113</v>
      </c>
      <c r="B49" s="23">
        <v>11</v>
      </c>
      <c r="C49" s="23">
        <v>8</v>
      </c>
      <c r="D49" s="23">
        <v>7</v>
      </c>
      <c r="E49" s="23">
        <v>10</v>
      </c>
      <c r="F49" s="23">
        <v>37</v>
      </c>
      <c r="G49" s="23">
        <v>11</v>
      </c>
      <c r="H49" s="22">
        <v>7</v>
      </c>
      <c r="I49" s="22">
        <v>15</v>
      </c>
      <c r="J49" s="22"/>
      <c r="K49" s="22"/>
      <c r="L49" s="22">
        <v>2</v>
      </c>
      <c r="M49" s="22"/>
      <c r="N49" s="320"/>
      <c r="O49" s="320"/>
    </row>
    <row r="50" spans="1:15">
      <c r="A50" s="11"/>
    </row>
    <row r="51" spans="1:15">
      <c r="A51" s="14"/>
      <c r="N51" s="27"/>
      <c r="O51" s="27"/>
    </row>
    <row r="53" spans="1:15">
      <c r="C53" s="20"/>
      <c r="I53"/>
      <c r="J53"/>
    </row>
    <row r="54" spans="1:15">
      <c r="I54"/>
      <c r="J54"/>
    </row>
  </sheetData>
  <mergeCells count="17">
    <mergeCell ref="B4:C4"/>
    <mergeCell ref="B7:C7"/>
    <mergeCell ref="B1:O1"/>
    <mergeCell ref="A3:O3"/>
    <mergeCell ref="A6:O6"/>
    <mergeCell ref="D7:E7"/>
    <mergeCell ref="F7:G7"/>
    <mergeCell ref="H7:I7"/>
    <mergeCell ref="J7:K7"/>
    <mergeCell ref="L7:M7"/>
    <mergeCell ref="N7:O7"/>
    <mergeCell ref="D4:E4"/>
    <mergeCell ref="F4:G4"/>
    <mergeCell ref="H4:I4"/>
    <mergeCell ref="J4:K4"/>
    <mergeCell ref="L4:M4"/>
    <mergeCell ref="N4:O4"/>
  </mergeCells>
  <pageMargins left="0" right="0" top="0.74803149606299213" bottom="0.74803149606299213" header="0.31496062992125984" footer="0.31496062992125984"/>
  <pageSetup paperSize="9" scale="8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7" tint="-0.249977111117893"/>
  </sheetPr>
  <dimension ref="A1:J29"/>
  <sheetViews>
    <sheetView zoomScale="120" zoomScaleNormal="120" workbookViewId="0"/>
  </sheetViews>
  <sheetFormatPr defaultRowHeight="12.75"/>
  <cols>
    <col min="1" max="1" width="21" style="11" customWidth="1"/>
    <col min="2" max="2" width="9.85546875" style="11" customWidth="1"/>
    <col min="3" max="3" width="10.140625" style="11" customWidth="1"/>
    <col min="4" max="4" width="10.28515625" style="11" customWidth="1"/>
    <col min="5" max="5" width="10.85546875" style="11" customWidth="1"/>
    <col min="6" max="6" width="10" style="11" customWidth="1"/>
    <col min="7" max="7" width="10.42578125" style="11" customWidth="1"/>
    <col min="8" max="16384" width="9.140625" style="321"/>
  </cols>
  <sheetData>
    <row r="1" spans="1:10" ht="45.75" customHeight="1">
      <c r="A1" s="10" t="s">
        <v>620</v>
      </c>
      <c r="B1" s="447" t="s">
        <v>659</v>
      </c>
      <c r="C1" s="447"/>
      <c r="D1" s="447"/>
      <c r="E1" s="447"/>
      <c r="F1" s="447"/>
      <c r="G1" s="447"/>
      <c r="H1" s="447"/>
      <c r="I1" s="447"/>
      <c r="J1" s="447"/>
    </row>
    <row r="2" spans="1:10">
      <c r="A2" s="10"/>
      <c r="H2" s="320"/>
      <c r="I2" s="320"/>
      <c r="J2" s="320"/>
    </row>
    <row r="3" spans="1:10">
      <c r="A3" s="452" t="s">
        <v>55</v>
      </c>
      <c r="B3" s="452"/>
      <c r="C3" s="452"/>
      <c r="D3" s="452"/>
      <c r="E3" s="452"/>
      <c r="F3" s="452"/>
      <c r="G3" s="452"/>
      <c r="H3" s="452"/>
      <c r="I3" s="452"/>
      <c r="J3" s="452"/>
    </row>
    <row r="4" spans="1:10" ht="23.25" customHeight="1">
      <c r="A4" s="10" t="s">
        <v>0</v>
      </c>
      <c r="B4" s="452" t="s">
        <v>56</v>
      </c>
      <c r="C4" s="452"/>
      <c r="D4" s="452"/>
      <c r="E4" s="449" t="s">
        <v>148</v>
      </c>
      <c r="F4" s="449"/>
      <c r="G4" s="449" t="s">
        <v>38</v>
      </c>
      <c r="H4" s="449"/>
      <c r="I4" s="464" t="s">
        <v>597</v>
      </c>
      <c r="J4" s="464"/>
    </row>
    <row r="5" spans="1:10">
      <c r="A5" s="15"/>
      <c r="B5" s="318" t="s">
        <v>62</v>
      </c>
      <c r="C5" s="318" t="s">
        <v>63</v>
      </c>
      <c r="D5" s="318" t="s">
        <v>64</v>
      </c>
      <c r="E5" s="16" t="s">
        <v>62</v>
      </c>
      <c r="F5" s="16" t="s">
        <v>63</v>
      </c>
      <c r="G5" s="16" t="s">
        <v>62</v>
      </c>
      <c r="H5" s="16" t="s">
        <v>63</v>
      </c>
      <c r="I5" s="16" t="s">
        <v>62</v>
      </c>
      <c r="J5" s="16" t="s">
        <v>63</v>
      </c>
    </row>
    <row r="6" spans="1:10">
      <c r="A6" s="448" t="s">
        <v>65</v>
      </c>
      <c r="B6" s="448"/>
      <c r="C6" s="448"/>
      <c r="D6" s="448"/>
      <c r="E6" s="448"/>
      <c r="F6" s="448"/>
      <c r="G6" s="448"/>
      <c r="H6" s="448"/>
      <c r="I6" s="448"/>
      <c r="J6" s="448"/>
    </row>
    <row r="7" spans="1:10" ht="35.25" customHeight="1">
      <c r="A7" s="12" t="s">
        <v>66</v>
      </c>
      <c r="B7" s="448" t="s">
        <v>2</v>
      </c>
      <c r="C7" s="448"/>
      <c r="D7" s="448"/>
      <c r="E7" s="457" t="s">
        <v>312</v>
      </c>
      <c r="F7" s="457"/>
      <c r="G7" s="457" t="s">
        <v>313</v>
      </c>
      <c r="H7" s="457"/>
      <c r="I7" s="463" t="s">
        <v>654</v>
      </c>
      <c r="J7" s="463"/>
    </row>
    <row r="8" spans="1:10">
      <c r="A8" s="15"/>
      <c r="B8" s="431" t="s">
        <v>73</v>
      </c>
      <c r="C8" s="431" t="s">
        <v>74</v>
      </c>
      <c r="D8" s="431" t="s">
        <v>75</v>
      </c>
      <c r="E8" s="429" t="s">
        <v>73</v>
      </c>
      <c r="F8" s="429" t="s">
        <v>74</v>
      </c>
      <c r="G8" s="429" t="s">
        <v>73</v>
      </c>
      <c r="H8" s="429" t="s">
        <v>74</v>
      </c>
      <c r="I8" s="429" t="s">
        <v>73</v>
      </c>
      <c r="J8" s="429" t="s">
        <v>74</v>
      </c>
    </row>
    <row r="9" spans="1:10">
      <c r="A9" s="16" t="s">
        <v>341</v>
      </c>
      <c r="B9" s="16">
        <v>202</v>
      </c>
      <c r="C9" s="44">
        <v>15</v>
      </c>
      <c r="D9" s="54">
        <v>13.466666666666667</v>
      </c>
      <c r="E9" s="44">
        <v>20</v>
      </c>
      <c r="F9" s="44">
        <v>3</v>
      </c>
      <c r="G9" s="44">
        <v>127</v>
      </c>
      <c r="H9" s="44">
        <v>10</v>
      </c>
      <c r="I9" s="322">
        <v>55</v>
      </c>
      <c r="J9" s="322">
        <v>2</v>
      </c>
    </row>
    <row r="10" spans="1:10">
      <c r="A10" s="24"/>
      <c r="B10" s="24"/>
      <c r="C10" s="45"/>
      <c r="D10" s="56"/>
      <c r="E10" s="45"/>
      <c r="F10" s="45"/>
      <c r="G10" s="45"/>
      <c r="H10" s="45"/>
      <c r="I10" s="323"/>
      <c r="J10" s="323"/>
    </row>
    <row r="11" spans="1:10">
      <c r="A11" s="10" t="s">
        <v>89</v>
      </c>
      <c r="B11" s="46">
        <v>12</v>
      </c>
      <c r="C11" s="46">
        <v>1</v>
      </c>
      <c r="D11" s="414">
        <v>12</v>
      </c>
      <c r="E11" s="46">
        <v>0</v>
      </c>
      <c r="F11" s="46">
        <v>0</v>
      </c>
      <c r="G11" s="46">
        <v>12</v>
      </c>
      <c r="H11" s="294">
        <v>1</v>
      </c>
      <c r="I11" s="294">
        <v>0</v>
      </c>
      <c r="J11" s="294">
        <v>0</v>
      </c>
    </row>
    <row r="12" spans="1:10">
      <c r="A12" s="14" t="s">
        <v>598</v>
      </c>
      <c r="B12" s="14">
        <v>12</v>
      </c>
      <c r="C12" s="14">
        <v>1</v>
      </c>
      <c r="D12" s="413">
        <v>12</v>
      </c>
      <c r="E12" s="14"/>
      <c r="F12" s="14"/>
      <c r="G12" s="14">
        <v>12</v>
      </c>
      <c r="H12" s="321">
        <v>1</v>
      </c>
    </row>
    <row r="13" spans="1:10">
      <c r="A13" s="10" t="s">
        <v>90</v>
      </c>
      <c r="B13" s="10">
        <v>18</v>
      </c>
      <c r="C13" s="10">
        <v>2</v>
      </c>
      <c r="D13" s="414">
        <v>9</v>
      </c>
      <c r="E13" s="10">
        <v>0</v>
      </c>
      <c r="F13" s="10">
        <v>0</v>
      </c>
      <c r="G13" s="10">
        <v>18</v>
      </c>
      <c r="H13" s="294">
        <v>2</v>
      </c>
      <c r="I13" s="294">
        <v>0</v>
      </c>
      <c r="J13" s="294">
        <v>0</v>
      </c>
    </row>
    <row r="14" spans="1:10">
      <c r="A14" s="14" t="s">
        <v>599</v>
      </c>
      <c r="B14" s="14">
        <v>8</v>
      </c>
      <c r="C14" s="14">
        <v>1</v>
      </c>
      <c r="D14" s="413">
        <v>8</v>
      </c>
      <c r="E14" s="14"/>
      <c r="F14" s="14"/>
      <c r="G14" s="14">
        <v>8</v>
      </c>
      <c r="H14" s="321">
        <v>1</v>
      </c>
    </row>
    <row r="15" spans="1:10">
      <c r="A15" s="14" t="s">
        <v>600</v>
      </c>
      <c r="B15" s="14">
        <v>10</v>
      </c>
      <c r="C15" s="14">
        <v>1</v>
      </c>
      <c r="D15" s="413">
        <v>10</v>
      </c>
      <c r="E15" s="14"/>
      <c r="F15" s="14"/>
      <c r="G15" s="14">
        <v>10</v>
      </c>
      <c r="H15" s="321">
        <v>1</v>
      </c>
    </row>
    <row r="16" spans="1:10">
      <c r="A16" s="10" t="s">
        <v>108</v>
      </c>
      <c r="B16" s="46">
        <v>52</v>
      </c>
      <c r="C16" s="46">
        <v>6</v>
      </c>
      <c r="D16" s="414">
        <v>8.6666666666666661</v>
      </c>
      <c r="E16" s="46">
        <v>6</v>
      </c>
      <c r="F16" s="46">
        <v>0</v>
      </c>
      <c r="G16" s="46">
        <v>18</v>
      </c>
      <c r="H16" s="294">
        <v>4</v>
      </c>
      <c r="I16" s="294">
        <v>28</v>
      </c>
      <c r="J16" s="294">
        <v>2</v>
      </c>
    </row>
    <row r="17" spans="1:10">
      <c r="A17" s="14" t="s">
        <v>608</v>
      </c>
      <c r="B17" s="14">
        <v>10</v>
      </c>
      <c r="C17" s="14">
        <v>2</v>
      </c>
      <c r="D17" s="413">
        <v>5</v>
      </c>
      <c r="E17" s="14"/>
      <c r="F17" s="14"/>
      <c r="G17" s="14"/>
      <c r="I17" s="321">
        <v>10</v>
      </c>
      <c r="J17" s="321">
        <v>2</v>
      </c>
    </row>
    <row r="18" spans="1:10">
      <c r="A18" s="14" t="s">
        <v>602</v>
      </c>
      <c r="B18" s="14">
        <v>12</v>
      </c>
      <c r="C18" s="14">
        <v>1</v>
      </c>
      <c r="D18" s="413">
        <v>12</v>
      </c>
      <c r="E18" s="14"/>
      <c r="F18" s="14"/>
      <c r="G18" s="14">
        <v>6</v>
      </c>
      <c r="H18" s="321">
        <v>1</v>
      </c>
      <c r="I18" s="321">
        <v>6</v>
      </c>
    </row>
    <row r="19" spans="1:10">
      <c r="A19" s="14" t="s">
        <v>603</v>
      </c>
      <c r="B19" s="14">
        <v>18</v>
      </c>
      <c r="C19" s="14">
        <v>2</v>
      </c>
      <c r="D19" s="413">
        <v>9</v>
      </c>
      <c r="E19" s="14">
        <v>6</v>
      </c>
      <c r="F19" s="14">
        <v>0</v>
      </c>
      <c r="G19" s="14">
        <v>6</v>
      </c>
      <c r="H19" s="321">
        <v>2</v>
      </c>
      <c r="I19" s="321">
        <v>6</v>
      </c>
    </row>
    <row r="20" spans="1:10">
      <c r="A20" s="14" t="s">
        <v>601</v>
      </c>
      <c r="B20" s="21">
        <v>12</v>
      </c>
      <c r="C20" s="21">
        <v>1</v>
      </c>
      <c r="D20" s="413">
        <v>12</v>
      </c>
      <c r="E20" s="46"/>
      <c r="F20" s="46"/>
      <c r="G20" s="21">
        <v>6</v>
      </c>
      <c r="H20" s="321">
        <v>1</v>
      </c>
      <c r="I20" s="321">
        <v>6</v>
      </c>
    </row>
    <row r="21" spans="1:10">
      <c r="A21" s="10" t="s">
        <v>109</v>
      </c>
      <c r="B21" s="10">
        <v>106</v>
      </c>
      <c r="C21" s="10">
        <v>3</v>
      </c>
      <c r="D21" s="414">
        <v>35.333333333333336</v>
      </c>
      <c r="E21" s="10">
        <v>0</v>
      </c>
      <c r="F21" s="10">
        <v>0</v>
      </c>
      <c r="G21" s="10">
        <v>79</v>
      </c>
      <c r="H21" s="294">
        <v>3</v>
      </c>
      <c r="I21" s="294">
        <v>27</v>
      </c>
      <c r="J21" s="294">
        <v>0</v>
      </c>
    </row>
    <row r="22" spans="1:10">
      <c r="A22" s="14" t="s">
        <v>604</v>
      </c>
      <c r="B22" s="14">
        <v>25</v>
      </c>
      <c r="C22" s="14">
        <v>1</v>
      </c>
      <c r="D22" s="413">
        <v>25</v>
      </c>
      <c r="E22" s="14"/>
      <c r="F22" s="14"/>
      <c r="G22" s="14">
        <v>25</v>
      </c>
      <c r="H22" s="321">
        <v>1</v>
      </c>
    </row>
    <row r="23" spans="1:10">
      <c r="A23" s="14" t="s">
        <v>605</v>
      </c>
      <c r="B23" s="14">
        <v>54</v>
      </c>
      <c r="C23" s="14">
        <v>1</v>
      </c>
      <c r="D23" s="413">
        <v>54</v>
      </c>
      <c r="E23" s="14"/>
      <c r="F23" s="14"/>
      <c r="G23" s="14">
        <v>27</v>
      </c>
      <c r="H23" s="321">
        <v>1</v>
      </c>
      <c r="I23" s="321">
        <v>27</v>
      </c>
      <c r="J23" s="321">
        <v>0</v>
      </c>
    </row>
    <row r="24" spans="1:10">
      <c r="A24" s="14" t="s">
        <v>606</v>
      </c>
      <c r="B24" s="21">
        <v>27</v>
      </c>
      <c r="C24" s="21">
        <v>1</v>
      </c>
      <c r="D24" s="413">
        <v>27</v>
      </c>
      <c r="E24" s="46"/>
      <c r="F24" s="46"/>
      <c r="G24" s="21">
        <v>27</v>
      </c>
      <c r="H24" s="321">
        <v>1</v>
      </c>
    </row>
    <row r="25" spans="1:10">
      <c r="A25" s="10" t="s">
        <v>111</v>
      </c>
      <c r="B25" s="24">
        <v>14</v>
      </c>
      <c r="C25" s="24">
        <v>3</v>
      </c>
      <c r="D25" s="414">
        <v>4.666666666666667</v>
      </c>
      <c r="E25" s="24">
        <v>14</v>
      </c>
      <c r="F25" s="24">
        <v>3</v>
      </c>
      <c r="G25" s="24">
        <v>0</v>
      </c>
      <c r="H25" s="323">
        <v>0</v>
      </c>
      <c r="I25" s="323">
        <v>0</v>
      </c>
      <c r="J25" s="323">
        <v>0</v>
      </c>
    </row>
    <row r="26" spans="1:10">
      <c r="A26" s="22" t="s">
        <v>607</v>
      </c>
      <c r="B26" s="17">
        <v>14</v>
      </c>
      <c r="C26" s="17">
        <v>3</v>
      </c>
      <c r="D26" s="411">
        <v>4.666666666666667</v>
      </c>
      <c r="E26" s="17">
        <v>14</v>
      </c>
      <c r="F26" s="17">
        <v>3</v>
      </c>
      <c r="G26" s="17"/>
      <c r="H26" s="320"/>
      <c r="I26" s="320"/>
      <c r="J26" s="320"/>
    </row>
    <row r="28" spans="1:10">
      <c r="A28" s="14"/>
      <c r="H28" s="11"/>
      <c r="I28" s="11"/>
      <c r="J28" s="11"/>
    </row>
    <row r="29" spans="1:10">
      <c r="H29" s="11"/>
      <c r="I29" s="11"/>
      <c r="J29" s="11"/>
    </row>
  </sheetData>
  <mergeCells count="11">
    <mergeCell ref="B1:J1"/>
    <mergeCell ref="A3:J3"/>
    <mergeCell ref="A6:J6"/>
    <mergeCell ref="B4:D4"/>
    <mergeCell ref="B7:D7"/>
    <mergeCell ref="E7:F7"/>
    <mergeCell ref="G7:H7"/>
    <mergeCell ref="I7:J7"/>
    <mergeCell ref="E4:F4"/>
    <mergeCell ref="G4:H4"/>
    <mergeCell ref="I4:J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7" tint="-0.249977111117893"/>
  </sheetPr>
  <dimension ref="A1:X34"/>
  <sheetViews>
    <sheetView zoomScale="120" zoomScaleNormal="120" workbookViewId="0"/>
  </sheetViews>
  <sheetFormatPr defaultRowHeight="12.75"/>
  <cols>
    <col min="1" max="1" width="23.5703125" style="11" bestFit="1" customWidth="1"/>
    <col min="2" max="2" width="5" style="11" bestFit="1" customWidth="1"/>
    <col min="3" max="3" width="4.85546875" style="11" bestFit="1" customWidth="1"/>
    <col min="4" max="4" width="5.140625" style="11" bestFit="1" customWidth="1"/>
    <col min="5" max="5" width="5" style="11" bestFit="1" customWidth="1"/>
    <col min="6" max="6" width="4" style="11" bestFit="1" customWidth="1"/>
    <col min="7" max="7" width="5" style="11" bestFit="1" customWidth="1"/>
    <col min="8" max="8" width="4" style="11" bestFit="1" customWidth="1"/>
    <col min="9" max="9" width="5" style="11" bestFit="1" customWidth="1"/>
    <col min="10" max="10" width="4" style="11" bestFit="1" customWidth="1"/>
    <col min="11" max="11" width="5" style="11" bestFit="1" customWidth="1"/>
    <col min="12" max="12" width="4" style="11" bestFit="1" customWidth="1"/>
    <col min="13" max="13" width="5" style="11" bestFit="1" customWidth="1"/>
    <col min="14" max="14" width="4" style="11" bestFit="1" customWidth="1"/>
    <col min="15" max="15" width="5" style="11" bestFit="1" customWidth="1"/>
    <col min="16" max="16" width="4" style="11" bestFit="1" customWidth="1"/>
    <col min="17" max="17" width="5" style="11" bestFit="1" customWidth="1"/>
    <col min="18" max="18" width="4" style="11" bestFit="1" customWidth="1"/>
    <col min="19" max="19" width="5" style="11" bestFit="1" customWidth="1"/>
    <col min="20" max="20" width="4" style="11" bestFit="1" customWidth="1"/>
    <col min="21" max="21" width="5" style="11" bestFit="1" customWidth="1"/>
    <col min="22" max="22" width="4" style="11" bestFit="1" customWidth="1"/>
    <col min="23" max="23" width="5" style="11" bestFit="1" customWidth="1"/>
    <col min="24" max="24" width="4" style="11" bestFit="1" customWidth="1"/>
    <col min="25" max="16384" width="9.140625" style="321"/>
  </cols>
  <sheetData>
    <row r="1" spans="1:24" s="377" customFormat="1" ht="54" customHeight="1">
      <c r="A1" s="33" t="s">
        <v>346</v>
      </c>
      <c r="B1" s="467" t="s">
        <v>660</v>
      </c>
      <c r="C1" s="467"/>
      <c r="D1" s="467"/>
      <c r="E1" s="467"/>
      <c r="F1" s="467"/>
      <c r="G1" s="467"/>
      <c r="H1" s="467"/>
      <c r="I1" s="467"/>
      <c r="J1" s="467"/>
      <c r="K1" s="467"/>
      <c r="L1" s="467"/>
      <c r="M1" s="467"/>
      <c r="N1" s="467"/>
      <c r="O1" s="467"/>
      <c r="P1" s="467"/>
      <c r="Q1" s="374"/>
      <c r="R1" s="374"/>
      <c r="S1" s="374"/>
      <c r="T1" s="374"/>
      <c r="U1" s="374"/>
      <c r="V1" s="374"/>
      <c r="W1" s="374"/>
      <c r="X1" s="374"/>
    </row>
    <row r="2" spans="1:24" s="379" customFormat="1">
      <c r="A2" s="24"/>
      <c r="B2" s="378"/>
      <c r="C2" s="378"/>
      <c r="D2" s="378"/>
      <c r="E2" s="378"/>
      <c r="F2" s="378"/>
      <c r="G2" s="378"/>
      <c r="H2" s="378"/>
      <c r="I2" s="378"/>
      <c r="J2" s="378"/>
      <c r="K2" s="378"/>
      <c r="L2" s="378"/>
      <c r="M2" s="378"/>
      <c r="N2" s="378"/>
      <c r="O2" s="378"/>
      <c r="P2" s="378"/>
      <c r="Q2" s="378"/>
      <c r="R2" s="378"/>
      <c r="S2" s="378"/>
      <c r="T2" s="378"/>
      <c r="U2" s="378"/>
      <c r="V2" s="378"/>
      <c r="W2" s="378"/>
      <c r="X2" s="378"/>
    </row>
    <row r="3" spans="1:24" s="379" customFormat="1">
      <c r="A3" s="452" t="s">
        <v>55</v>
      </c>
      <c r="B3" s="452"/>
      <c r="C3" s="452"/>
      <c r="D3" s="452"/>
      <c r="E3" s="452"/>
      <c r="F3" s="452"/>
      <c r="G3" s="452"/>
      <c r="H3" s="452"/>
      <c r="I3" s="452"/>
      <c r="J3" s="452"/>
      <c r="K3" s="452"/>
      <c r="L3" s="452"/>
      <c r="M3" s="452"/>
      <c r="N3" s="452"/>
      <c r="O3" s="452"/>
      <c r="P3" s="452"/>
      <c r="Q3" s="24"/>
      <c r="R3" s="24"/>
      <c r="S3" s="24"/>
      <c r="T3" s="24"/>
      <c r="U3" s="24"/>
      <c r="V3" s="24"/>
      <c r="W3" s="24"/>
      <c r="X3" s="24"/>
    </row>
    <row r="4" spans="1:24" s="375" customFormat="1" ht="59.25" customHeight="1">
      <c r="A4" s="376" t="s">
        <v>0</v>
      </c>
      <c r="B4" s="460" t="s">
        <v>56</v>
      </c>
      <c r="C4" s="460"/>
      <c r="D4" s="460"/>
      <c r="E4" s="460" t="s">
        <v>57</v>
      </c>
      <c r="F4" s="460"/>
      <c r="G4" s="460" t="s">
        <v>14</v>
      </c>
      <c r="H4" s="460"/>
      <c r="I4" s="468" t="s">
        <v>317</v>
      </c>
      <c r="J4" s="468"/>
      <c r="K4" s="460" t="s">
        <v>16</v>
      </c>
      <c r="L4" s="460"/>
      <c r="M4" s="460" t="s">
        <v>17</v>
      </c>
      <c r="N4" s="460"/>
      <c r="O4" s="460" t="s">
        <v>19</v>
      </c>
      <c r="P4" s="460"/>
    </row>
    <row r="5" spans="1:24" s="377" customFormat="1">
      <c r="A5" s="380"/>
      <c r="B5" s="16" t="s">
        <v>62</v>
      </c>
      <c r="C5" s="16" t="s">
        <v>63</v>
      </c>
      <c r="D5" s="16" t="s">
        <v>64</v>
      </c>
      <c r="E5" s="16" t="s">
        <v>62</v>
      </c>
      <c r="F5" s="16" t="s">
        <v>63</v>
      </c>
      <c r="G5" s="16" t="s">
        <v>62</v>
      </c>
      <c r="H5" s="16" t="s">
        <v>63</v>
      </c>
      <c r="I5" s="16" t="s">
        <v>62</v>
      </c>
      <c r="J5" s="16" t="s">
        <v>63</v>
      </c>
      <c r="K5" s="16" t="s">
        <v>62</v>
      </c>
      <c r="L5" s="16" t="s">
        <v>63</v>
      </c>
      <c r="M5" s="16" t="s">
        <v>62</v>
      </c>
      <c r="N5" s="16" t="s">
        <v>63</v>
      </c>
      <c r="O5" s="16" t="s">
        <v>62</v>
      </c>
      <c r="P5" s="16" t="s">
        <v>63</v>
      </c>
    </row>
    <row r="6" spans="1:24" s="377" customFormat="1">
      <c r="A6" s="448" t="s">
        <v>65</v>
      </c>
      <c r="B6" s="448"/>
      <c r="C6" s="448"/>
      <c r="D6" s="448"/>
      <c r="E6" s="448"/>
      <c r="F6" s="448"/>
      <c r="G6" s="448"/>
      <c r="H6" s="448"/>
      <c r="I6" s="448"/>
      <c r="J6" s="448"/>
      <c r="K6" s="448"/>
      <c r="L6" s="448"/>
      <c r="M6" s="448"/>
      <c r="N6" s="448"/>
      <c r="O6" s="448"/>
      <c r="P6" s="448"/>
    </row>
    <row r="7" spans="1:24" s="377" customFormat="1" ht="34.5" customHeight="1">
      <c r="A7" s="12" t="s">
        <v>66</v>
      </c>
      <c r="B7" s="450" t="s">
        <v>2</v>
      </c>
      <c r="C7" s="450"/>
      <c r="D7" s="450"/>
      <c r="E7" s="465" t="s">
        <v>67</v>
      </c>
      <c r="F7" s="465"/>
      <c r="G7" s="450" t="s">
        <v>68</v>
      </c>
      <c r="H7" s="450"/>
      <c r="I7" s="458" t="s">
        <v>318</v>
      </c>
      <c r="J7" s="458"/>
      <c r="K7" s="466" t="s">
        <v>136</v>
      </c>
      <c r="L7" s="466"/>
      <c r="M7" s="465" t="s">
        <v>319</v>
      </c>
      <c r="N7" s="465"/>
      <c r="O7" s="450" t="s">
        <v>70</v>
      </c>
      <c r="P7" s="450"/>
    </row>
    <row r="8" spans="1:24" s="377" customFormat="1">
      <c r="A8" s="380"/>
      <c r="B8" s="42" t="s">
        <v>73</v>
      </c>
      <c r="C8" s="42" t="s">
        <v>74</v>
      </c>
      <c r="D8" s="42" t="s">
        <v>75</v>
      </c>
      <c r="E8" s="42" t="s">
        <v>73</v>
      </c>
      <c r="F8" s="42" t="s">
        <v>74</v>
      </c>
      <c r="G8" s="42" t="s">
        <v>73</v>
      </c>
      <c r="H8" s="42" t="s">
        <v>74</v>
      </c>
      <c r="I8" s="42" t="s">
        <v>73</v>
      </c>
      <c r="J8" s="42" t="s">
        <v>74</v>
      </c>
      <c r="K8" s="42" t="s">
        <v>73</v>
      </c>
      <c r="L8" s="42" t="s">
        <v>74</v>
      </c>
      <c r="M8" s="42" t="s">
        <v>73</v>
      </c>
      <c r="N8" s="42" t="s">
        <v>74</v>
      </c>
      <c r="O8" s="42" t="s">
        <v>73</v>
      </c>
      <c r="P8" s="42" t="s">
        <v>74</v>
      </c>
    </row>
    <row r="9" spans="1:24" s="381" customFormat="1">
      <c r="A9" s="335" t="s">
        <v>344</v>
      </c>
      <c r="B9" s="338">
        <v>9257</v>
      </c>
      <c r="C9" s="338">
        <v>4162</v>
      </c>
      <c r="D9" s="339">
        <f>B9/C9</f>
        <v>2.2241710716001921</v>
      </c>
      <c r="E9" s="338">
        <v>2202</v>
      </c>
      <c r="F9" s="335">
        <v>948</v>
      </c>
      <c r="G9" s="335">
        <v>305</v>
      </c>
      <c r="H9" s="335">
        <v>110</v>
      </c>
      <c r="I9" s="335">
        <v>325</v>
      </c>
      <c r="J9" s="335">
        <v>149</v>
      </c>
      <c r="K9" s="335">
        <v>82</v>
      </c>
      <c r="L9" s="335">
        <v>72</v>
      </c>
      <c r="M9" s="335">
        <v>231</v>
      </c>
      <c r="N9" s="335">
        <v>64</v>
      </c>
      <c r="O9" s="335">
        <v>410</v>
      </c>
      <c r="P9" s="335">
        <v>203</v>
      </c>
    </row>
    <row r="10" spans="1:24" s="377" customFormat="1">
      <c r="A10" s="382"/>
      <c r="B10" s="382"/>
      <c r="C10" s="382"/>
      <c r="D10" s="339"/>
      <c r="E10" s="382"/>
      <c r="F10" s="382"/>
      <c r="G10" s="382"/>
      <c r="H10" s="382"/>
      <c r="I10" s="382"/>
      <c r="J10" s="382"/>
      <c r="K10" s="382"/>
      <c r="L10" s="382"/>
      <c r="M10" s="382"/>
      <c r="N10" s="382"/>
      <c r="O10" s="382"/>
      <c r="P10" s="382"/>
    </row>
    <row r="11" spans="1:24" s="381" customFormat="1">
      <c r="A11" s="335" t="s">
        <v>345</v>
      </c>
      <c r="B11" s="338">
        <v>5596</v>
      </c>
      <c r="C11" s="338">
        <v>2474</v>
      </c>
      <c r="D11" s="339">
        <f t="shared" ref="D11:D32" si="0">B11/C11</f>
        <v>2.261924009700889</v>
      </c>
      <c r="E11" s="338">
        <v>1335</v>
      </c>
      <c r="F11" s="335">
        <v>556</v>
      </c>
      <c r="G11" s="335">
        <v>214</v>
      </c>
      <c r="H11" s="335">
        <v>68</v>
      </c>
      <c r="I11" s="335">
        <v>202</v>
      </c>
      <c r="J11" s="335">
        <v>89</v>
      </c>
      <c r="K11" s="335">
        <v>33</v>
      </c>
      <c r="L11" s="335">
        <v>34</v>
      </c>
      <c r="M11" s="335">
        <v>67</v>
      </c>
      <c r="N11" s="335">
        <v>23</v>
      </c>
      <c r="O11" s="335">
        <v>231</v>
      </c>
      <c r="P11" s="335">
        <v>114</v>
      </c>
    </row>
    <row r="12" spans="1:24" s="381" customFormat="1">
      <c r="A12" s="104" t="s">
        <v>151</v>
      </c>
      <c r="B12" s="342">
        <v>1510</v>
      </c>
      <c r="C12" s="104">
        <v>849</v>
      </c>
      <c r="D12" s="416">
        <f t="shared" si="0"/>
        <v>1.7785630153121319</v>
      </c>
      <c r="E12" s="104">
        <v>352</v>
      </c>
      <c r="F12" s="104">
        <v>215</v>
      </c>
      <c r="G12" s="384"/>
      <c r="H12" s="384"/>
      <c r="I12" s="104">
        <v>29</v>
      </c>
      <c r="J12" s="104">
        <v>11</v>
      </c>
      <c r="K12" s="104">
        <v>5</v>
      </c>
      <c r="L12" s="104">
        <v>13</v>
      </c>
      <c r="M12" s="104">
        <v>39</v>
      </c>
      <c r="N12" s="104">
        <v>9</v>
      </c>
      <c r="O12" s="104">
        <v>75</v>
      </c>
      <c r="P12" s="104">
        <v>40</v>
      </c>
    </row>
    <row r="13" spans="1:24" s="377" customFormat="1">
      <c r="A13" s="14" t="s">
        <v>152</v>
      </c>
      <c r="B13" s="51">
        <v>1149</v>
      </c>
      <c r="C13" s="14">
        <v>577</v>
      </c>
      <c r="D13" s="416">
        <f t="shared" si="0"/>
        <v>1.9913344887348354</v>
      </c>
      <c r="E13" s="14">
        <v>202</v>
      </c>
      <c r="F13" s="14">
        <v>96</v>
      </c>
      <c r="G13" s="385"/>
      <c r="H13" s="382"/>
      <c r="I13" s="14">
        <v>173</v>
      </c>
      <c r="J13" s="14">
        <v>78</v>
      </c>
      <c r="K13" s="14">
        <v>28</v>
      </c>
      <c r="L13" s="14">
        <v>21</v>
      </c>
      <c r="M13" s="14">
        <v>28</v>
      </c>
      <c r="N13" s="14">
        <v>14</v>
      </c>
      <c r="O13" s="14">
        <v>67</v>
      </c>
      <c r="P13" s="14">
        <v>28</v>
      </c>
    </row>
    <row r="14" spans="1:24" s="377" customFormat="1">
      <c r="A14" s="14" t="s">
        <v>153</v>
      </c>
      <c r="B14" s="51">
        <v>1061</v>
      </c>
      <c r="C14" s="14">
        <v>369</v>
      </c>
      <c r="D14" s="416">
        <f t="shared" si="0"/>
        <v>2.8753387533875339</v>
      </c>
      <c r="E14" s="14">
        <v>532</v>
      </c>
      <c r="F14" s="14">
        <v>123</v>
      </c>
      <c r="G14" s="383"/>
      <c r="H14" s="382"/>
      <c r="I14" s="382"/>
      <c r="J14" s="382"/>
      <c r="K14" s="382"/>
      <c r="L14" s="382"/>
      <c r="M14" s="382"/>
      <c r="N14" s="382"/>
      <c r="O14" s="14">
        <v>48</v>
      </c>
      <c r="P14" s="14">
        <v>28</v>
      </c>
    </row>
    <row r="15" spans="1:24" s="377" customFormat="1">
      <c r="A15" s="14" t="s">
        <v>154</v>
      </c>
      <c r="B15" s="51">
        <v>336</v>
      </c>
      <c r="C15" s="14">
        <v>181</v>
      </c>
      <c r="D15" s="416">
        <f t="shared" si="0"/>
        <v>1.8563535911602209</v>
      </c>
      <c r="E15" s="14">
        <v>109</v>
      </c>
      <c r="F15" s="14">
        <v>62</v>
      </c>
      <c r="G15" s="382"/>
      <c r="H15" s="382"/>
      <c r="I15" s="382"/>
      <c r="J15" s="382"/>
      <c r="K15" s="382"/>
      <c r="L15" s="382"/>
      <c r="M15" s="382"/>
      <c r="N15" s="382"/>
      <c r="O15" s="382"/>
      <c r="P15" s="382"/>
    </row>
    <row r="16" spans="1:24" s="377" customFormat="1">
      <c r="A16" s="14" t="s">
        <v>155</v>
      </c>
      <c r="B16" s="51">
        <v>214</v>
      </c>
      <c r="C16" s="14">
        <v>68</v>
      </c>
      <c r="D16" s="416">
        <f t="shared" si="0"/>
        <v>3.1470588235294117</v>
      </c>
      <c r="E16" s="382"/>
      <c r="F16" s="382"/>
      <c r="G16" s="14">
        <v>214</v>
      </c>
      <c r="H16" s="14">
        <v>68</v>
      </c>
      <c r="I16" s="382"/>
      <c r="J16" s="382"/>
      <c r="K16" s="382"/>
      <c r="L16" s="382"/>
      <c r="M16" s="382"/>
      <c r="N16" s="382"/>
      <c r="O16" s="382"/>
      <c r="P16" s="382"/>
    </row>
    <row r="17" spans="1:16" s="377" customFormat="1">
      <c r="A17" s="14" t="s">
        <v>156</v>
      </c>
      <c r="B17" s="51">
        <v>484</v>
      </c>
      <c r="C17" s="14">
        <v>241</v>
      </c>
      <c r="D17" s="416">
        <f t="shared" si="0"/>
        <v>2.008298755186722</v>
      </c>
      <c r="E17" s="14">
        <v>140</v>
      </c>
      <c r="F17" s="14">
        <v>60</v>
      </c>
      <c r="G17" s="382"/>
      <c r="H17" s="382"/>
      <c r="I17" s="382"/>
      <c r="J17" s="382"/>
      <c r="K17" s="382"/>
      <c r="L17" s="382"/>
      <c r="M17" s="382"/>
      <c r="N17" s="382"/>
      <c r="O17" s="14">
        <v>41</v>
      </c>
      <c r="P17" s="14">
        <v>18</v>
      </c>
    </row>
    <row r="18" spans="1:16" s="377" customFormat="1">
      <c r="A18" s="14" t="s">
        <v>157</v>
      </c>
      <c r="B18" s="51">
        <v>636</v>
      </c>
      <c r="C18" s="14">
        <v>76</v>
      </c>
      <c r="D18" s="416">
        <f t="shared" si="0"/>
        <v>8.3684210526315788</v>
      </c>
      <c r="E18" s="382"/>
      <c r="F18" s="382"/>
      <c r="G18" s="382"/>
      <c r="H18" s="382"/>
      <c r="I18" s="382"/>
      <c r="J18" s="382"/>
      <c r="K18" s="382"/>
      <c r="L18" s="382"/>
      <c r="M18" s="382"/>
      <c r="N18" s="382"/>
      <c r="O18" s="382"/>
      <c r="P18" s="382"/>
    </row>
    <row r="19" spans="1:16" s="377" customFormat="1">
      <c r="A19" s="14" t="s">
        <v>158</v>
      </c>
      <c r="B19" s="51">
        <v>206</v>
      </c>
      <c r="C19" s="14">
        <v>113</v>
      </c>
      <c r="D19" s="416">
        <f t="shared" si="0"/>
        <v>1.8230088495575221</v>
      </c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</row>
    <row r="20" spans="1:16" s="377" customFormat="1">
      <c r="A20" s="14"/>
      <c r="B20" s="385"/>
      <c r="C20" s="382"/>
      <c r="D20" s="339"/>
      <c r="E20" s="382"/>
      <c r="F20" s="382"/>
      <c r="G20" s="382"/>
      <c r="H20" s="382"/>
      <c r="I20" s="382"/>
      <c r="J20" s="382"/>
      <c r="K20" s="382"/>
      <c r="L20" s="382"/>
      <c r="M20" s="382"/>
      <c r="N20" s="382"/>
      <c r="O20" s="382"/>
      <c r="P20" s="382"/>
    </row>
    <row r="21" spans="1:16" s="388" customFormat="1">
      <c r="A21" s="10" t="s">
        <v>638</v>
      </c>
      <c r="B21" s="386">
        <v>91</v>
      </c>
      <c r="C21" s="387">
        <v>32</v>
      </c>
      <c r="D21" s="339">
        <f t="shared" si="0"/>
        <v>2.84375</v>
      </c>
      <c r="E21" s="386">
        <v>55</v>
      </c>
      <c r="F21" s="387">
        <v>14</v>
      </c>
      <c r="G21" s="387">
        <v>0</v>
      </c>
      <c r="H21" s="387">
        <v>0</v>
      </c>
      <c r="I21" s="387">
        <v>0</v>
      </c>
      <c r="J21" s="387">
        <v>0</v>
      </c>
      <c r="K21" s="387">
        <v>0</v>
      </c>
      <c r="L21" s="387">
        <v>0</v>
      </c>
      <c r="M21" s="387">
        <v>0</v>
      </c>
      <c r="N21" s="387">
        <v>0</v>
      </c>
      <c r="O21" s="387">
        <v>0</v>
      </c>
      <c r="P21" s="387">
        <v>0</v>
      </c>
    </row>
    <row r="22" spans="1:16" s="377" customFormat="1">
      <c r="A22" s="14" t="s">
        <v>370</v>
      </c>
      <c r="B22" s="51">
        <v>91</v>
      </c>
      <c r="C22" s="14">
        <v>32</v>
      </c>
      <c r="D22" s="416">
        <f t="shared" si="0"/>
        <v>2.84375</v>
      </c>
      <c r="E22" s="14">
        <v>55</v>
      </c>
      <c r="F22" s="14">
        <v>14</v>
      </c>
      <c r="G22" s="382"/>
      <c r="H22" s="382"/>
      <c r="I22" s="382"/>
      <c r="J22" s="382"/>
      <c r="K22" s="382"/>
      <c r="L22" s="382"/>
      <c r="M22" s="382"/>
      <c r="N22" s="382"/>
      <c r="O22" s="382"/>
      <c r="P22" s="382"/>
    </row>
    <row r="23" spans="1:16" s="377" customFormat="1">
      <c r="A23" s="14"/>
      <c r="B23" s="385"/>
      <c r="C23" s="382"/>
      <c r="D23" s="339"/>
      <c r="E23" s="382"/>
      <c r="F23" s="382"/>
      <c r="G23" s="382"/>
      <c r="H23" s="382"/>
      <c r="I23" s="382"/>
      <c r="J23" s="382"/>
      <c r="K23" s="382"/>
      <c r="L23" s="382"/>
      <c r="M23" s="382"/>
      <c r="N23" s="382"/>
      <c r="O23" s="382"/>
      <c r="P23" s="382"/>
    </row>
    <row r="24" spans="1:16" s="388" customFormat="1">
      <c r="A24" s="10" t="s">
        <v>639</v>
      </c>
      <c r="B24" s="386">
        <v>1170</v>
      </c>
      <c r="C24" s="387">
        <v>453</v>
      </c>
      <c r="D24" s="339">
        <f t="shared" si="0"/>
        <v>2.5827814569536423</v>
      </c>
      <c r="E24" s="387">
        <v>266</v>
      </c>
      <c r="F24" s="387">
        <v>81</v>
      </c>
      <c r="G24" s="387">
        <v>19</v>
      </c>
      <c r="H24" s="387">
        <v>8</v>
      </c>
      <c r="I24" s="387">
        <v>37</v>
      </c>
      <c r="J24" s="387">
        <v>20</v>
      </c>
      <c r="K24" s="387">
        <v>20</v>
      </c>
      <c r="L24" s="387">
        <v>9</v>
      </c>
      <c r="M24" s="387">
        <v>39</v>
      </c>
      <c r="N24" s="387">
        <v>11</v>
      </c>
      <c r="O24" s="387">
        <v>49</v>
      </c>
      <c r="P24" s="387">
        <v>21</v>
      </c>
    </row>
    <row r="25" spans="1:16" s="377" customFormat="1">
      <c r="A25" s="14" t="s">
        <v>159</v>
      </c>
      <c r="B25" s="51">
        <v>1069</v>
      </c>
      <c r="C25" s="14">
        <v>430</v>
      </c>
      <c r="D25" s="416">
        <f t="shared" si="0"/>
        <v>2.4860465116279071</v>
      </c>
      <c r="E25" s="14">
        <v>266</v>
      </c>
      <c r="F25" s="14">
        <v>81</v>
      </c>
      <c r="G25" s="14">
        <v>19</v>
      </c>
      <c r="H25" s="14">
        <v>8</v>
      </c>
      <c r="I25" s="14">
        <v>37</v>
      </c>
      <c r="J25" s="14">
        <v>20</v>
      </c>
      <c r="K25" s="14">
        <v>20</v>
      </c>
      <c r="L25" s="14">
        <v>9</v>
      </c>
      <c r="M25" s="14">
        <v>39</v>
      </c>
      <c r="N25" s="14">
        <v>11</v>
      </c>
      <c r="O25" s="14">
        <v>49</v>
      </c>
      <c r="P25" s="14">
        <v>21</v>
      </c>
    </row>
    <row r="26" spans="1:16" s="377" customFormat="1">
      <c r="A26" s="14" t="s">
        <v>165</v>
      </c>
      <c r="B26" s="385">
        <v>101</v>
      </c>
      <c r="C26" s="382">
        <v>23</v>
      </c>
      <c r="D26" s="416">
        <f t="shared" si="0"/>
        <v>4.3913043478260869</v>
      </c>
      <c r="E26" s="382"/>
      <c r="F26" s="382"/>
      <c r="G26" s="382"/>
      <c r="H26" s="382"/>
      <c r="I26" s="382"/>
      <c r="J26" s="382"/>
      <c r="K26" s="382"/>
      <c r="L26" s="382"/>
      <c r="M26" s="382"/>
      <c r="N26" s="382"/>
      <c r="O26" s="382"/>
      <c r="P26" s="382"/>
    </row>
    <row r="27" spans="1:16" s="377" customFormat="1">
      <c r="A27" s="10"/>
      <c r="B27" s="385"/>
      <c r="C27" s="382"/>
      <c r="D27" s="416"/>
      <c r="E27" s="382"/>
      <c r="F27" s="382"/>
      <c r="G27" s="382"/>
      <c r="H27" s="382"/>
      <c r="I27" s="382"/>
      <c r="J27" s="382"/>
      <c r="K27" s="382"/>
      <c r="L27" s="382"/>
      <c r="M27" s="382"/>
      <c r="N27" s="382"/>
      <c r="O27" s="382"/>
      <c r="P27" s="382"/>
    </row>
    <row r="28" spans="1:16" s="388" customFormat="1">
      <c r="A28" s="10" t="s">
        <v>640</v>
      </c>
      <c r="B28" s="386">
        <v>981</v>
      </c>
      <c r="C28" s="387">
        <v>501</v>
      </c>
      <c r="D28" s="339">
        <f t="shared" si="0"/>
        <v>1.9580838323353293</v>
      </c>
      <c r="E28" s="387">
        <v>203</v>
      </c>
      <c r="F28" s="387">
        <v>110</v>
      </c>
      <c r="G28" s="387">
        <v>34</v>
      </c>
      <c r="H28" s="387">
        <v>20</v>
      </c>
      <c r="I28" s="387">
        <v>42</v>
      </c>
      <c r="J28" s="387">
        <v>15</v>
      </c>
      <c r="K28" s="387">
        <v>13</v>
      </c>
      <c r="L28" s="387">
        <v>14</v>
      </c>
      <c r="M28" s="387">
        <v>70</v>
      </c>
      <c r="N28" s="387">
        <v>13</v>
      </c>
      <c r="O28" s="387">
        <v>58</v>
      </c>
      <c r="P28" s="387">
        <v>33</v>
      </c>
    </row>
    <row r="29" spans="1:16" s="377" customFormat="1">
      <c r="A29" s="14" t="s">
        <v>160</v>
      </c>
      <c r="B29" s="51">
        <v>981</v>
      </c>
      <c r="C29" s="14">
        <v>501</v>
      </c>
      <c r="D29" s="416">
        <f t="shared" si="0"/>
        <v>1.9580838323353293</v>
      </c>
      <c r="E29" s="14">
        <v>203</v>
      </c>
      <c r="F29" s="14">
        <v>110</v>
      </c>
      <c r="G29" s="14">
        <v>34</v>
      </c>
      <c r="H29" s="14">
        <v>20</v>
      </c>
      <c r="I29" s="14">
        <v>42</v>
      </c>
      <c r="J29" s="14">
        <v>15</v>
      </c>
      <c r="K29" s="14">
        <v>13</v>
      </c>
      <c r="L29" s="382">
        <v>14</v>
      </c>
      <c r="M29" s="14">
        <v>70</v>
      </c>
      <c r="N29" s="14">
        <v>13</v>
      </c>
      <c r="O29" s="14">
        <v>58</v>
      </c>
      <c r="P29" s="14">
        <v>33</v>
      </c>
    </row>
    <row r="30" spans="1:16" s="377" customFormat="1">
      <c r="A30" s="14"/>
      <c r="B30" s="385"/>
      <c r="C30" s="382"/>
      <c r="D30" s="339"/>
      <c r="E30" s="382"/>
      <c r="F30" s="382"/>
      <c r="G30" s="382"/>
      <c r="H30" s="382"/>
      <c r="I30" s="382"/>
      <c r="J30" s="382"/>
      <c r="K30" s="382"/>
      <c r="L30" s="382"/>
      <c r="M30" s="382"/>
      <c r="N30" s="382"/>
      <c r="O30" s="382"/>
      <c r="P30" s="382"/>
    </row>
    <row r="31" spans="1:16" s="388" customFormat="1">
      <c r="A31" s="10" t="s">
        <v>641</v>
      </c>
      <c r="B31" s="386">
        <v>1419</v>
      </c>
      <c r="C31" s="387">
        <v>702</v>
      </c>
      <c r="D31" s="339">
        <f t="shared" si="0"/>
        <v>2.0213675213675213</v>
      </c>
      <c r="E31" s="387">
        <v>343</v>
      </c>
      <c r="F31" s="387">
        <v>187</v>
      </c>
      <c r="G31" s="387">
        <v>38</v>
      </c>
      <c r="H31" s="387">
        <v>14</v>
      </c>
      <c r="I31" s="387">
        <v>44</v>
      </c>
      <c r="J31" s="387">
        <v>25</v>
      </c>
      <c r="K31" s="387">
        <v>16</v>
      </c>
      <c r="L31" s="387">
        <v>15</v>
      </c>
      <c r="M31" s="387">
        <v>55</v>
      </c>
      <c r="N31" s="387">
        <v>17</v>
      </c>
      <c r="O31" s="387">
        <v>72</v>
      </c>
      <c r="P31" s="387">
        <v>35</v>
      </c>
    </row>
    <row r="32" spans="1:16" s="377" customFormat="1">
      <c r="A32" s="389" t="s">
        <v>161</v>
      </c>
      <c r="B32" s="390">
        <v>1419</v>
      </c>
      <c r="C32" s="389">
        <v>702</v>
      </c>
      <c r="D32" s="417">
        <f t="shared" si="0"/>
        <v>2.0213675213675213</v>
      </c>
      <c r="E32" s="389">
        <v>343</v>
      </c>
      <c r="F32" s="389">
        <v>187</v>
      </c>
      <c r="G32" s="389">
        <v>38</v>
      </c>
      <c r="H32" s="389">
        <v>14</v>
      </c>
      <c r="I32" s="389">
        <v>44</v>
      </c>
      <c r="J32" s="389">
        <v>25</v>
      </c>
      <c r="K32" s="389">
        <v>16</v>
      </c>
      <c r="L32" s="389">
        <v>15</v>
      </c>
      <c r="M32" s="389">
        <v>55</v>
      </c>
      <c r="N32" s="389">
        <v>17</v>
      </c>
      <c r="O32" s="389">
        <v>72</v>
      </c>
      <c r="P32" s="389">
        <v>35</v>
      </c>
    </row>
    <row r="33" spans="1:24" s="377" customFormat="1">
      <c r="A33" s="382"/>
      <c r="B33" s="385"/>
      <c r="C33" s="382"/>
      <c r="D33" s="382"/>
      <c r="E33" s="382"/>
      <c r="F33" s="382"/>
      <c r="G33" s="382"/>
      <c r="H33" s="382"/>
      <c r="I33" s="382"/>
      <c r="J33" s="382"/>
      <c r="K33" s="382"/>
      <c r="L33" s="382"/>
      <c r="M33" s="382"/>
      <c r="N33" s="382"/>
      <c r="O33" s="382"/>
      <c r="P33" s="382"/>
      <c r="Q33" s="382"/>
      <c r="R33" s="382"/>
      <c r="S33" s="382"/>
      <c r="T33" s="382"/>
      <c r="U33" s="382"/>
      <c r="V33" s="382"/>
      <c r="W33" s="382"/>
      <c r="X33" s="382"/>
    </row>
    <row r="34" spans="1:24">
      <c r="A34" s="331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</row>
  </sheetData>
  <mergeCells count="17">
    <mergeCell ref="B1:P1"/>
    <mergeCell ref="A3:P3"/>
    <mergeCell ref="A6:P6"/>
    <mergeCell ref="M4:N4"/>
    <mergeCell ref="O4:P4"/>
    <mergeCell ref="I4:J4"/>
    <mergeCell ref="B4:D4"/>
    <mergeCell ref="E4:F4"/>
    <mergeCell ref="G4:H4"/>
    <mergeCell ref="K4:L4"/>
    <mergeCell ref="B7:D7"/>
    <mergeCell ref="E7:F7"/>
    <mergeCell ref="G7:H7"/>
    <mergeCell ref="M7:N7"/>
    <mergeCell ref="O7:P7"/>
    <mergeCell ref="K7:L7"/>
    <mergeCell ref="I7:J7"/>
  </mergeCells>
  <pageMargins left="0" right="0" top="0.74803149606299213" bottom="0.74803149606299213" header="0.31496062992125984" footer="0.31496062992125984"/>
  <pageSetup paperSize="9" scale="8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7" tint="-0.249977111117893"/>
  </sheetPr>
  <dimension ref="A1:X32"/>
  <sheetViews>
    <sheetView zoomScale="110" zoomScaleNormal="110" workbookViewId="0"/>
  </sheetViews>
  <sheetFormatPr defaultRowHeight="15"/>
  <cols>
    <col min="1" max="1" width="17.140625" customWidth="1"/>
    <col min="3" max="3" width="4.42578125" customWidth="1"/>
    <col min="4" max="4" width="7" customWidth="1"/>
    <col min="5" max="5" width="3.85546875" customWidth="1"/>
    <col min="6" max="6" width="6.85546875" customWidth="1"/>
    <col min="7" max="7" width="4.28515625" customWidth="1"/>
    <col min="8" max="8" width="7.28515625" customWidth="1"/>
    <col min="9" max="9" width="7.7109375" customWidth="1"/>
    <col min="10" max="10" width="5" customWidth="1"/>
    <col min="11" max="11" width="6.85546875" customWidth="1"/>
    <col min="12" max="12" width="7.42578125" customWidth="1"/>
    <col min="13" max="13" width="7.140625" customWidth="1"/>
    <col min="14" max="14" width="5.85546875" customWidth="1"/>
    <col min="15" max="15" width="7.140625" customWidth="1"/>
  </cols>
  <sheetData>
    <row r="1" spans="1:24" ht="38.25" customHeight="1">
      <c r="A1" s="24" t="s">
        <v>349</v>
      </c>
      <c r="B1" s="469" t="s">
        <v>660</v>
      </c>
      <c r="C1" s="469"/>
      <c r="D1" s="469"/>
      <c r="E1" s="469"/>
      <c r="F1" s="469"/>
      <c r="G1" s="469"/>
      <c r="H1" s="469"/>
      <c r="I1" s="469"/>
      <c r="J1" s="469"/>
      <c r="K1" s="469"/>
      <c r="L1" s="469"/>
      <c r="M1" s="469"/>
      <c r="N1" s="469"/>
      <c r="O1" s="469"/>
      <c r="P1" s="391"/>
      <c r="Q1" s="391"/>
      <c r="R1" s="391"/>
      <c r="S1" s="391"/>
      <c r="T1" s="391"/>
      <c r="U1" s="391"/>
      <c r="V1" s="391"/>
      <c r="W1" s="391"/>
      <c r="X1" s="391"/>
    </row>
    <row r="2" spans="1:24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>
      <c r="A3" s="452" t="s">
        <v>55</v>
      </c>
      <c r="B3" s="452"/>
      <c r="C3" s="452"/>
      <c r="D3" s="452"/>
      <c r="E3" s="452"/>
      <c r="F3" s="452"/>
      <c r="G3" s="452"/>
      <c r="H3" s="452"/>
      <c r="I3" s="452"/>
      <c r="J3" s="452"/>
      <c r="K3" s="452"/>
      <c r="L3" s="452"/>
      <c r="M3" s="452"/>
      <c r="N3" s="452"/>
      <c r="O3" s="452"/>
      <c r="P3" s="24"/>
      <c r="Q3" s="24"/>
      <c r="R3" s="24"/>
      <c r="S3" s="24"/>
      <c r="T3" s="24"/>
      <c r="U3" s="24"/>
      <c r="V3" s="24"/>
      <c r="W3" s="24"/>
      <c r="X3" s="24"/>
    </row>
    <row r="4" spans="1:24" ht="27" customHeight="1">
      <c r="A4" s="10" t="s">
        <v>0</v>
      </c>
      <c r="B4" s="473" t="s">
        <v>21</v>
      </c>
      <c r="C4" s="473"/>
      <c r="D4" s="472" t="s">
        <v>22</v>
      </c>
      <c r="E4" s="472"/>
      <c r="F4" s="473" t="s">
        <v>150</v>
      </c>
      <c r="G4" s="473"/>
      <c r="H4" s="473" t="s">
        <v>24</v>
      </c>
      <c r="I4" s="473"/>
      <c r="J4" s="468" t="s">
        <v>26</v>
      </c>
      <c r="K4" s="468"/>
      <c r="L4" s="471" t="s">
        <v>28</v>
      </c>
      <c r="M4" s="471"/>
      <c r="N4" s="460" t="s">
        <v>30</v>
      </c>
      <c r="O4" s="460"/>
    </row>
    <row r="5" spans="1:24">
      <c r="A5" s="15"/>
      <c r="B5" s="16" t="s">
        <v>62</v>
      </c>
      <c r="C5" s="16" t="s">
        <v>63</v>
      </c>
      <c r="D5" s="16" t="s">
        <v>62</v>
      </c>
      <c r="E5" s="16" t="s">
        <v>63</v>
      </c>
      <c r="F5" s="16" t="s">
        <v>62</v>
      </c>
      <c r="G5" s="16" t="s">
        <v>63</v>
      </c>
      <c r="H5" s="16" t="s">
        <v>62</v>
      </c>
      <c r="I5" s="16" t="s">
        <v>63</v>
      </c>
      <c r="J5" s="16" t="s">
        <v>62</v>
      </c>
      <c r="K5" s="16" t="s">
        <v>63</v>
      </c>
      <c r="L5" s="16" t="s">
        <v>62</v>
      </c>
      <c r="M5" s="16" t="s">
        <v>63</v>
      </c>
      <c r="N5" s="16" t="s">
        <v>62</v>
      </c>
      <c r="O5" s="16" t="s">
        <v>63</v>
      </c>
    </row>
    <row r="6" spans="1:24">
      <c r="A6" s="448" t="s">
        <v>65</v>
      </c>
      <c r="B6" s="448"/>
      <c r="C6" s="448"/>
      <c r="D6" s="448"/>
      <c r="E6" s="448"/>
      <c r="F6" s="448"/>
      <c r="G6" s="448"/>
      <c r="H6" s="448"/>
      <c r="I6" s="448"/>
      <c r="J6" s="448"/>
      <c r="K6" s="448"/>
      <c r="L6" s="448"/>
      <c r="M6" s="448"/>
      <c r="N6" s="448"/>
      <c r="O6" s="448"/>
    </row>
    <row r="7" spans="1:24" ht="15" customHeight="1">
      <c r="A7" s="12" t="s">
        <v>66</v>
      </c>
      <c r="B7" s="470" t="s">
        <v>71</v>
      </c>
      <c r="C7" s="470"/>
      <c r="D7" s="470" t="s">
        <v>141</v>
      </c>
      <c r="E7" s="470"/>
      <c r="F7" s="466" t="s">
        <v>142</v>
      </c>
      <c r="G7" s="466"/>
      <c r="H7" s="470" t="s">
        <v>320</v>
      </c>
      <c r="I7" s="470"/>
      <c r="J7" s="458" t="s">
        <v>162</v>
      </c>
      <c r="K7" s="458"/>
      <c r="L7" s="458" t="s">
        <v>321</v>
      </c>
      <c r="M7" s="458"/>
      <c r="N7" s="458" t="s">
        <v>146</v>
      </c>
      <c r="O7" s="458"/>
    </row>
    <row r="8" spans="1:24">
      <c r="A8" s="15"/>
      <c r="B8" s="42" t="s">
        <v>73</v>
      </c>
      <c r="C8" s="42" t="s">
        <v>74</v>
      </c>
      <c r="D8" s="42" t="s">
        <v>73</v>
      </c>
      <c r="E8" s="42" t="s">
        <v>74</v>
      </c>
      <c r="F8" s="42" t="s">
        <v>73</v>
      </c>
      <c r="G8" s="42" t="s">
        <v>74</v>
      </c>
      <c r="H8" s="42" t="s">
        <v>73</v>
      </c>
      <c r="I8" s="42" t="s">
        <v>74</v>
      </c>
      <c r="J8" s="42" t="s">
        <v>73</v>
      </c>
      <c r="K8" s="42" t="s">
        <v>74</v>
      </c>
      <c r="L8" s="42" t="s">
        <v>73</v>
      </c>
      <c r="M8" s="42" t="s">
        <v>74</v>
      </c>
      <c r="N8" s="42" t="s">
        <v>73</v>
      </c>
      <c r="O8" s="42" t="s">
        <v>74</v>
      </c>
    </row>
    <row r="9" spans="1:24">
      <c r="A9" s="335" t="s">
        <v>344</v>
      </c>
      <c r="B9" s="335">
        <v>504</v>
      </c>
      <c r="C9" s="335">
        <v>269</v>
      </c>
      <c r="D9" s="335">
        <v>663</v>
      </c>
      <c r="E9" s="335">
        <v>294</v>
      </c>
      <c r="F9" s="338">
        <v>1200</v>
      </c>
      <c r="G9" s="335">
        <v>476</v>
      </c>
      <c r="H9" s="335">
        <v>163</v>
      </c>
      <c r="I9" s="335">
        <v>63</v>
      </c>
      <c r="J9" s="336">
        <v>204</v>
      </c>
      <c r="K9" s="336">
        <v>81</v>
      </c>
      <c r="L9" s="336">
        <v>98</v>
      </c>
      <c r="M9" s="336">
        <v>48</v>
      </c>
      <c r="N9" s="336">
        <v>235</v>
      </c>
      <c r="O9" s="336">
        <v>112</v>
      </c>
    </row>
    <row r="10" spans="1:24">
      <c r="A10" s="11"/>
      <c r="B10" s="11"/>
      <c r="C10" s="11"/>
      <c r="D10" s="11"/>
      <c r="E10" s="11"/>
      <c r="F10" s="11"/>
      <c r="G10" s="11"/>
      <c r="H10" s="11"/>
      <c r="I10" s="11"/>
      <c r="J10" s="20"/>
      <c r="K10" s="20"/>
      <c r="L10" s="20"/>
      <c r="M10" s="20"/>
      <c r="N10" s="20"/>
      <c r="O10" s="20"/>
    </row>
    <row r="11" spans="1:24">
      <c r="A11" s="335" t="s">
        <v>345</v>
      </c>
      <c r="B11" s="335">
        <v>277</v>
      </c>
      <c r="C11" s="335">
        <v>179</v>
      </c>
      <c r="D11" s="335">
        <v>372</v>
      </c>
      <c r="E11" s="335">
        <v>173</v>
      </c>
      <c r="F11" s="335">
        <v>658</v>
      </c>
      <c r="G11" s="335">
        <v>302</v>
      </c>
      <c r="H11" s="335">
        <v>103</v>
      </c>
      <c r="I11" s="335">
        <v>41</v>
      </c>
      <c r="J11" s="335">
        <v>110</v>
      </c>
      <c r="K11" s="335">
        <v>50</v>
      </c>
      <c r="L11" s="335">
        <v>54</v>
      </c>
      <c r="M11" s="335">
        <v>11</v>
      </c>
      <c r="N11" s="335">
        <v>151</v>
      </c>
      <c r="O11" s="335">
        <v>65</v>
      </c>
    </row>
    <row r="12" spans="1:24">
      <c r="A12" s="104" t="s">
        <v>151</v>
      </c>
      <c r="B12" s="104">
        <v>73</v>
      </c>
      <c r="C12" s="104">
        <v>66</v>
      </c>
      <c r="D12" s="104">
        <v>216</v>
      </c>
      <c r="E12" s="104">
        <v>82</v>
      </c>
      <c r="F12" s="104">
        <v>154</v>
      </c>
      <c r="G12" s="104">
        <v>86</v>
      </c>
      <c r="H12" s="104">
        <v>15</v>
      </c>
      <c r="I12" s="331">
        <v>6</v>
      </c>
      <c r="J12" s="104">
        <v>53</v>
      </c>
      <c r="K12" s="104">
        <v>19</v>
      </c>
      <c r="L12" s="328"/>
      <c r="M12" s="328"/>
      <c r="N12" s="104">
        <v>45</v>
      </c>
      <c r="O12" s="104">
        <v>17</v>
      </c>
    </row>
    <row r="13" spans="1:24">
      <c r="A13" s="14" t="s">
        <v>152</v>
      </c>
      <c r="B13" s="14">
        <v>43</v>
      </c>
      <c r="C13" s="14">
        <v>23</v>
      </c>
      <c r="D13" s="14">
        <v>58</v>
      </c>
      <c r="E13" s="14">
        <v>40</v>
      </c>
      <c r="F13" s="14">
        <v>98</v>
      </c>
      <c r="G13" s="14">
        <v>76</v>
      </c>
      <c r="H13" s="11"/>
      <c r="I13" s="11"/>
      <c r="J13" s="14">
        <v>33</v>
      </c>
      <c r="K13" s="14">
        <v>18</v>
      </c>
      <c r="L13" s="20"/>
      <c r="M13" s="20"/>
      <c r="N13" s="14">
        <v>32</v>
      </c>
      <c r="O13" s="14">
        <v>18</v>
      </c>
    </row>
    <row r="14" spans="1:24">
      <c r="A14" s="14" t="s">
        <v>153</v>
      </c>
      <c r="B14" s="14">
        <v>23</v>
      </c>
      <c r="C14" s="14">
        <v>16</v>
      </c>
      <c r="D14" s="11"/>
      <c r="E14" s="11"/>
      <c r="F14" s="14">
        <v>225</v>
      </c>
      <c r="G14" s="14">
        <v>78</v>
      </c>
      <c r="H14" s="11"/>
      <c r="I14" s="11"/>
      <c r="J14" s="14">
        <v>24</v>
      </c>
      <c r="K14" s="14">
        <v>13</v>
      </c>
      <c r="L14" s="14">
        <v>54</v>
      </c>
      <c r="M14" s="14">
        <v>11</v>
      </c>
      <c r="N14" s="14">
        <v>24</v>
      </c>
      <c r="O14" s="14">
        <v>11</v>
      </c>
    </row>
    <row r="15" spans="1:24">
      <c r="A15" s="14" t="s">
        <v>154</v>
      </c>
      <c r="B15" s="11"/>
      <c r="C15" s="11"/>
      <c r="D15" s="11"/>
      <c r="E15" s="11"/>
      <c r="F15" s="14">
        <v>80</v>
      </c>
      <c r="G15" s="14">
        <v>27</v>
      </c>
      <c r="H15" s="11"/>
      <c r="I15" s="11"/>
      <c r="J15" s="20"/>
      <c r="K15" s="20"/>
      <c r="L15" s="20"/>
      <c r="M15" s="20"/>
      <c r="N15" s="104">
        <v>19</v>
      </c>
      <c r="O15" s="14">
        <v>8</v>
      </c>
    </row>
    <row r="16" spans="1:24">
      <c r="A16" s="14" t="s">
        <v>155</v>
      </c>
      <c r="B16" s="11"/>
      <c r="C16" s="11"/>
      <c r="D16" s="11"/>
      <c r="E16" s="11"/>
      <c r="F16" s="11"/>
      <c r="G16" s="11"/>
      <c r="H16" s="11"/>
      <c r="I16" s="11"/>
      <c r="J16" s="20"/>
      <c r="K16" s="20"/>
      <c r="L16" s="20"/>
      <c r="M16" s="20"/>
      <c r="N16" s="20"/>
      <c r="O16" s="20"/>
    </row>
    <row r="17" spans="1:15">
      <c r="A17" s="14" t="s">
        <v>156</v>
      </c>
      <c r="B17" s="11"/>
      <c r="C17" s="11"/>
      <c r="D17" s="11"/>
      <c r="E17" s="11"/>
      <c r="F17" s="14">
        <v>101</v>
      </c>
      <c r="G17" s="14">
        <v>35</v>
      </c>
      <c r="H17" s="11"/>
      <c r="I17" s="11"/>
      <c r="J17" s="20"/>
      <c r="K17" s="20"/>
      <c r="L17" s="20"/>
      <c r="M17" s="20"/>
      <c r="N17" s="14">
        <v>31</v>
      </c>
      <c r="O17" s="14">
        <v>11</v>
      </c>
    </row>
    <row r="18" spans="1:15">
      <c r="A18" s="14" t="s">
        <v>157</v>
      </c>
      <c r="B18" s="14">
        <v>138</v>
      </c>
      <c r="C18" s="14">
        <v>74</v>
      </c>
      <c r="D18" s="11"/>
      <c r="E18" s="11"/>
      <c r="F18" s="11"/>
      <c r="G18" s="11"/>
      <c r="H18" s="11"/>
      <c r="I18" s="11"/>
      <c r="J18" s="20"/>
      <c r="K18" s="20"/>
      <c r="L18" s="20"/>
      <c r="M18" s="20"/>
      <c r="N18" s="20"/>
      <c r="O18" s="20"/>
    </row>
    <row r="19" spans="1:15">
      <c r="A19" s="14" t="s">
        <v>158</v>
      </c>
      <c r="B19" s="11"/>
      <c r="C19" s="11"/>
      <c r="D19" s="14">
        <v>98</v>
      </c>
      <c r="E19" s="14">
        <v>51</v>
      </c>
      <c r="F19" s="11"/>
      <c r="G19" s="11"/>
      <c r="H19" s="14">
        <v>88</v>
      </c>
      <c r="I19" s="14">
        <v>35</v>
      </c>
      <c r="J19" s="20"/>
      <c r="K19" s="20"/>
      <c r="L19" s="20"/>
      <c r="M19" s="20"/>
      <c r="N19" s="20"/>
      <c r="O19" s="20"/>
    </row>
    <row r="20" spans="1:15">
      <c r="A20" s="14"/>
      <c r="B20" s="11"/>
      <c r="C20" s="11"/>
      <c r="D20" s="11"/>
      <c r="E20" s="11"/>
      <c r="F20" s="11"/>
      <c r="G20" s="11"/>
      <c r="H20" s="11"/>
      <c r="I20" s="11"/>
      <c r="J20" s="20"/>
      <c r="K20" s="20"/>
      <c r="L20" s="20"/>
      <c r="M20" s="20"/>
      <c r="N20" s="20"/>
      <c r="O20" s="20"/>
    </row>
    <row r="21" spans="1:15">
      <c r="A21" s="10" t="s">
        <v>638</v>
      </c>
      <c r="B21" s="19">
        <v>0</v>
      </c>
      <c r="C21" s="19">
        <v>0</v>
      </c>
      <c r="D21" s="19">
        <v>0</v>
      </c>
      <c r="E21" s="19">
        <v>0</v>
      </c>
      <c r="F21" s="19">
        <v>22</v>
      </c>
      <c r="G21" s="19">
        <v>10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0</v>
      </c>
      <c r="O21" s="19">
        <v>0</v>
      </c>
    </row>
    <row r="22" spans="1:15">
      <c r="A22" s="14" t="s">
        <v>370</v>
      </c>
      <c r="B22" s="11"/>
      <c r="C22" s="11"/>
      <c r="D22" s="11"/>
      <c r="E22" s="11"/>
      <c r="F22" s="14">
        <v>22</v>
      </c>
      <c r="G22" s="14">
        <v>10</v>
      </c>
      <c r="H22" s="11"/>
      <c r="I22" s="11"/>
      <c r="J22" s="20"/>
      <c r="K22" s="20"/>
      <c r="L22" s="20"/>
      <c r="M22" s="20"/>
      <c r="N22" s="20"/>
      <c r="O22" s="20"/>
    </row>
    <row r="23" spans="1:15">
      <c r="A23" s="14"/>
      <c r="B23" s="11"/>
      <c r="C23" s="11"/>
      <c r="D23" s="11"/>
      <c r="E23" s="11"/>
      <c r="F23" s="11"/>
      <c r="G23" s="11"/>
      <c r="H23" s="11"/>
      <c r="I23" s="11"/>
      <c r="J23" s="20"/>
      <c r="K23" s="20"/>
      <c r="L23" s="20"/>
      <c r="M23" s="20"/>
      <c r="N23" s="20"/>
      <c r="O23" s="20"/>
    </row>
    <row r="24" spans="1:15">
      <c r="A24" s="10" t="s">
        <v>639</v>
      </c>
      <c r="B24" s="19">
        <v>81</v>
      </c>
      <c r="C24" s="19">
        <v>23</v>
      </c>
      <c r="D24" s="19">
        <v>71</v>
      </c>
      <c r="E24" s="19">
        <v>35</v>
      </c>
      <c r="F24" s="19">
        <v>190</v>
      </c>
      <c r="G24" s="19">
        <v>53</v>
      </c>
      <c r="H24" s="19">
        <v>18</v>
      </c>
      <c r="I24" s="19">
        <v>12</v>
      </c>
      <c r="J24" s="19">
        <v>30</v>
      </c>
      <c r="K24" s="19">
        <v>10</v>
      </c>
      <c r="L24" s="19">
        <v>18</v>
      </c>
      <c r="M24" s="19">
        <v>7</v>
      </c>
      <c r="N24" s="19">
        <v>27</v>
      </c>
      <c r="O24" s="19">
        <v>14</v>
      </c>
    </row>
    <row r="25" spans="1:15">
      <c r="A25" s="14" t="s">
        <v>159</v>
      </c>
      <c r="B25" s="14">
        <v>81</v>
      </c>
      <c r="C25" s="14">
        <v>23</v>
      </c>
      <c r="D25" s="14">
        <v>71</v>
      </c>
      <c r="E25" s="14">
        <v>35</v>
      </c>
      <c r="F25" s="14">
        <v>190</v>
      </c>
      <c r="G25" s="14">
        <v>53</v>
      </c>
      <c r="H25" s="14">
        <v>18</v>
      </c>
      <c r="I25" s="14">
        <v>12</v>
      </c>
      <c r="J25" s="14">
        <v>30</v>
      </c>
      <c r="K25" s="14">
        <v>10</v>
      </c>
      <c r="L25" s="14">
        <v>18</v>
      </c>
      <c r="M25" s="14">
        <v>7</v>
      </c>
      <c r="N25" s="14">
        <v>27</v>
      </c>
      <c r="O25" s="14">
        <v>14</v>
      </c>
    </row>
    <row r="26" spans="1:15">
      <c r="A26" s="14" t="s">
        <v>165</v>
      </c>
      <c r="B26" s="11"/>
      <c r="C26" s="11"/>
      <c r="D26" s="11"/>
      <c r="E26" s="11"/>
      <c r="F26" s="11"/>
      <c r="G26" s="11"/>
      <c r="H26" s="11"/>
      <c r="I26" s="11"/>
      <c r="J26" s="20"/>
      <c r="K26" s="20"/>
      <c r="L26" s="20"/>
      <c r="M26" s="20"/>
      <c r="N26" s="20"/>
      <c r="O26" s="20"/>
    </row>
    <row r="27" spans="1:15">
      <c r="A27" s="10"/>
      <c r="B27" s="11"/>
      <c r="C27" s="11"/>
      <c r="D27" s="11"/>
      <c r="E27" s="11"/>
      <c r="F27" s="11"/>
      <c r="G27" s="11"/>
      <c r="H27" s="11"/>
      <c r="I27" s="11"/>
      <c r="J27" s="20"/>
      <c r="K27" s="20"/>
      <c r="L27" s="20"/>
      <c r="M27" s="20"/>
      <c r="N27" s="20"/>
      <c r="O27" s="20"/>
    </row>
    <row r="28" spans="1:15">
      <c r="A28" s="10" t="s">
        <v>640</v>
      </c>
      <c r="B28" s="19">
        <v>64</v>
      </c>
      <c r="C28" s="19">
        <v>27</v>
      </c>
      <c r="D28" s="19">
        <v>93</v>
      </c>
      <c r="E28" s="19">
        <v>43</v>
      </c>
      <c r="F28" s="19">
        <v>100</v>
      </c>
      <c r="G28" s="19">
        <v>44</v>
      </c>
      <c r="H28" s="19">
        <v>12</v>
      </c>
      <c r="I28" s="19">
        <v>0</v>
      </c>
      <c r="J28" s="19">
        <v>22</v>
      </c>
      <c r="K28" s="19">
        <v>9</v>
      </c>
      <c r="L28" s="19">
        <v>15</v>
      </c>
      <c r="M28" s="19">
        <v>10</v>
      </c>
      <c r="N28" s="19">
        <v>27</v>
      </c>
      <c r="O28" s="19">
        <v>14</v>
      </c>
    </row>
    <row r="29" spans="1:15">
      <c r="A29" s="14" t="s">
        <v>160</v>
      </c>
      <c r="B29" s="14">
        <v>64</v>
      </c>
      <c r="C29" s="14">
        <v>27</v>
      </c>
      <c r="D29" s="14">
        <v>93</v>
      </c>
      <c r="E29" s="14">
        <v>43</v>
      </c>
      <c r="F29" s="14">
        <v>100</v>
      </c>
      <c r="G29" s="14">
        <v>44</v>
      </c>
      <c r="H29" s="11">
        <v>12</v>
      </c>
      <c r="I29" s="11"/>
      <c r="J29" s="14">
        <v>22</v>
      </c>
      <c r="K29" s="14">
        <v>9</v>
      </c>
      <c r="L29" s="14">
        <v>15</v>
      </c>
      <c r="M29" s="14">
        <v>10</v>
      </c>
      <c r="N29" s="14">
        <v>27</v>
      </c>
      <c r="O29" s="14">
        <v>14</v>
      </c>
    </row>
    <row r="30" spans="1:15">
      <c r="A30" s="14"/>
      <c r="B30" s="11"/>
      <c r="C30" s="11"/>
      <c r="D30" s="11"/>
      <c r="E30" s="11"/>
      <c r="F30" s="11"/>
      <c r="G30" s="11"/>
      <c r="H30" s="11"/>
      <c r="I30" s="11"/>
      <c r="J30" s="20"/>
      <c r="K30" s="20"/>
      <c r="L30" s="20"/>
      <c r="M30" s="20"/>
      <c r="N30" s="20"/>
      <c r="O30" s="20"/>
    </row>
    <row r="31" spans="1:15">
      <c r="A31" s="10" t="s">
        <v>641</v>
      </c>
      <c r="B31" s="19">
        <v>82</v>
      </c>
      <c r="C31" s="19">
        <v>40</v>
      </c>
      <c r="D31" s="19">
        <v>127</v>
      </c>
      <c r="E31" s="19">
        <v>43</v>
      </c>
      <c r="F31" s="19">
        <v>230</v>
      </c>
      <c r="G31" s="19">
        <v>67</v>
      </c>
      <c r="H31" s="19">
        <v>30</v>
      </c>
      <c r="I31" s="19">
        <v>10</v>
      </c>
      <c r="J31" s="19">
        <v>42</v>
      </c>
      <c r="K31" s="19">
        <v>12</v>
      </c>
      <c r="L31" s="19">
        <v>11</v>
      </c>
      <c r="M31" s="19">
        <v>20</v>
      </c>
      <c r="N31" s="19">
        <v>30</v>
      </c>
      <c r="O31" s="19">
        <v>19</v>
      </c>
    </row>
    <row r="32" spans="1:15">
      <c r="A32" s="17" t="s">
        <v>161</v>
      </c>
      <c r="B32" s="17">
        <v>82</v>
      </c>
      <c r="C32" s="17">
        <v>40</v>
      </c>
      <c r="D32" s="17">
        <v>127</v>
      </c>
      <c r="E32" s="17">
        <v>43</v>
      </c>
      <c r="F32" s="17">
        <v>230</v>
      </c>
      <c r="G32" s="17">
        <v>67</v>
      </c>
      <c r="H32" s="17">
        <v>30</v>
      </c>
      <c r="I32" s="17">
        <v>10</v>
      </c>
      <c r="J32" s="22">
        <v>42</v>
      </c>
      <c r="K32" s="22">
        <v>12</v>
      </c>
      <c r="L32" s="22">
        <v>11</v>
      </c>
      <c r="M32" s="22">
        <v>20</v>
      </c>
      <c r="N32" s="22">
        <v>30</v>
      </c>
      <c r="O32" s="22">
        <v>19</v>
      </c>
    </row>
  </sheetData>
  <mergeCells count="17">
    <mergeCell ref="N7:O7"/>
    <mergeCell ref="A3:O3"/>
    <mergeCell ref="A6:O6"/>
    <mergeCell ref="B1:O1"/>
    <mergeCell ref="B7:C7"/>
    <mergeCell ref="D7:E7"/>
    <mergeCell ref="F7:G7"/>
    <mergeCell ref="H7:I7"/>
    <mergeCell ref="J4:K4"/>
    <mergeCell ref="L4:M4"/>
    <mergeCell ref="N4:O4"/>
    <mergeCell ref="J7:K7"/>
    <mergeCell ref="L7:M7"/>
    <mergeCell ref="D4:E4"/>
    <mergeCell ref="F4:G4"/>
    <mergeCell ref="H4:I4"/>
    <mergeCell ref="B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30</vt:i4>
      </vt:variant>
    </vt:vector>
  </HeadingPairs>
  <TitlesOfParts>
    <vt:vector size="30" baseType="lpstr">
      <vt:lpstr>GIORB-stacionarne</vt:lpstr>
      <vt:lpstr>tab 1</vt:lpstr>
      <vt:lpstr>tab 2</vt:lpstr>
      <vt:lpstr>tab 3.1 </vt:lpstr>
      <vt:lpstr>tab 3.2</vt:lpstr>
      <vt:lpstr>tab 3.3</vt:lpstr>
      <vt:lpstr>tab 4</vt:lpstr>
      <vt:lpstr>tab 5.1</vt:lpstr>
      <vt:lpstr>5.2</vt:lpstr>
      <vt:lpstr>tab 5.3</vt:lpstr>
      <vt:lpstr>tab 6.1</vt:lpstr>
      <vt:lpstr>tab 6.2</vt:lpstr>
      <vt:lpstr>6.3</vt:lpstr>
      <vt:lpstr>tab 7</vt:lpstr>
      <vt:lpstr>tab 8</vt:lpstr>
      <vt:lpstr>tab 9</vt:lpstr>
      <vt:lpstr>tab 10</vt:lpstr>
      <vt:lpstr>tab 11</vt:lpstr>
      <vt:lpstr>tab 12</vt:lpstr>
      <vt:lpstr>tab 13</vt:lpstr>
      <vt:lpstr>tab 14</vt:lpstr>
      <vt:lpstr>tab 15.1</vt:lpstr>
      <vt:lpstr>tab 15.2</vt:lpstr>
      <vt:lpstr> Stac BSO 16.1</vt:lpstr>
      <vt:lpstr>Stac BSO 16.2</vt:lpstr>
      <vt:lpstr>Stac BSO 16.3</vt:lpstr>
      <vt:lpstr>Stac BSO 17.1</vt:lpstr>
      <vt:lpstr>Stac BSO 17.2</vt:lpstr>
      <vt:lpstr>Stac BSO 17.3</vt:lpstr>
      <vt:lpstr>Stac BSO 18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2021-10-25T12:52:29Z</dcterms:modified>
</cp:coreProperties>
</file>