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briel\Documents\Publications\Aluminum_Paper\FinalPlotData\ForNoahTMS\FinalFig5\"/>
    </mc:Choice>
  </mc:AlternateContent>
  <xr:revisionPtr revIDLastSave="0" documentId="8_{B5634FBD-8CA3-4D18-A8AA-6F629A374EF1}" xr6:coauthVersionLast="45" xr6:coauthVersionMax="45" xr10:uidLastSave="{00000000-0000-0000-0000-000000000000}"/>
  <bookViews>
    <workbookView xWindow="-110" yWindow="-110" windowWidth="19420" windowHeight="10420" firstSheet="15" activeTab="8"/>
  </bookViews>
  <sheets>
    <sheet name="Cp_Liquid" sheetId="32" r:id="rId1"/>
    <sheet name="H_Liquid" sheetId="31" r:id="rId2"/>
    <sheet name="Cp_Solid" sheetId="29" r:id="rId3"/>
    <sheet name="H_Solid" sheetId="30" r:id="rId4"/>
    <sheet name="MAI1934" sheetId="3" r:id="rId5"/>
    <sheet name="KOK1937" sheetId="4" r:id="rId6"/>
    <sheet name="GIA1941" sheetId="5" r:id="rId7"/>
    <sheet name="KE1955_1" sheetId="6" r:id="rId8"/>
    <sheet name="KE1955_2" sheetId="7" r:id="rId9"/>
    <sheet name="HOP1962" sheetId="8" r:id="rId10"/>
    <sheet name="BER1968" sheetId="9" r:id="rId11"/>
    <sheet name="SCH1970" sheetId="10" r:id="rId12"/>
    <sheet name="KRA1972" sheetId="23" r:id="rId13"/>
    <sheet name="DOW1980" sheetId="12" r:id="rId14"/>
    <sheet name="ZOL1990" sheetId="13" r:id="rId15"/>
    <sheet name="GAB2021" sheetId="15" r:id="rId16"/>
    <sheet name="GRA2008" sheetId="14" r:id="rId17"/>
    <sheet name="GUA2019" sheetId="16" r:id="rId18"/>
    <sheet name="MCD1967" sheetId="19" r:id="rId19"/>
    <sheet name="ZHA2019" sheetId="20" r:id="rId20"/>
    <sheet name="MIS2005" sheetId="22" r:id="rId21"/>
    <sheet name="STU2000" sheetId="21" r:id="rId22"/>
    <sheet name="MIS1999" sheetId="18" r:id="rId23"/>
  </sheets>
  <definedNames>
    <definedName name="ExternalData_1" localSheetId="10" hidden="1">'BER1968'!#REF!</definedName>
    <definedName name="ExternalData_1" localSheetId="13" hidden="1">'DOW1980'!#REF!</definedName>
    <definedName name="ExternalData_1" localSheetId="15" hidden="1">'GAB2021'!#REF!</definedName>
    <definedName name="ExternalData_1" localSheetId="16" hidden="1">'GRA2008'!#REF!</definedName>
    <definedName name="ExternalData_1" localSheetId="17" hidden="1">'GUA2019'!#REF!</definedName>
    <definedName name="ExternalData_1" localSheetId="9" hidden="1">'HOP1962'!#REF!</definedName>
    <definedName name="ExternalData_1" localSheetId="8" hidden="1">KE1955_2!#REF!</definedName>
    <definedName name="ExternalData_1" localSheetId="11" hidden="1">'SCH1970'!#REF!</definedName>
    <definedName name="ExternalData_1" localSheetId="14" hidden="1">ZOL1990!#REF!</definedName>
  </definedNames>
  <calcPr calcId="0"/>
</workbook>
</file>

<file path=xl/calcChain.xml><?xml version="1.0" encoding="utf-8"?>
<calcChain xmlns="http://schemas.openxmlformats.org/spreadsheetml/2006/main">
  <c r="V3" i="31" l="1"/>
  <c r="U3" i="31"/>
  <c r="T3" i="31"/>
  <c r="P2" i="31"/>
  <c r="O2" i="31"/>
  <c r="N2" i="31"/>
  <c r="J2" i="30"/>
  <c r="H3" i="30"/>
  <c r="H2" i="30"/>
  <c r="V3" i="30"/>
  <c r="T3" i="30"/>
  <c r="U3" i="30"/>
  <c r="V3" i="29"/>
  <c r="V4" i="29"/>
  <c r="V5" i="29"/>
  <c r="V6" i="29"/>
  <c r="V7" i="29"/>
  <c r="V8" i="29"/>
  <c r="V9" i="29"/>
  <c r="V10" i="29"/>
  <c r="V11" i="29"/>
  <c r="V2" i="29"/>
  <c r="U3" i="29"/>
  <c r="U4" i="29"/>
  <c r="U5" i="29"/>
  <c r="U6" i="29"/>
  <c r="U7" i="29"/>
  <c r="U8" i="29"/>
  <c r="U9" i="29"/>
  <c r="U10" i="29"/>
  <c r="U11" i="29"/>
  <c r="U2" i="29"/>
  <c r="T3" i="29"/>
  <c r="T4" i="29"/>
  <c r="T5" i="29"/>
  <c r="T6" i="29"/>
  <c r="T7" i="29"/>
  <c r="T8" i="29"/>
  <c r="T9" i="29"/>
  <c r="T10" i="29"/>
  <c r="T11" i="29"/>
  <c r="T2" i="29"/>
  <c r="H3" i="29"/>
  <c r="H4" i="29"/>
  <c r="H5" i="29"/>
  <c r="H6" i="29"/>
  <c r="H7" i="29"/>
  <c r="H8" i="29"/>
  <c r="H9" i="29"/>
  <c r="H10" i="29"/>
  <c r="H11" i="29"/>
  <c r="H12" i="29"/>
  <c r="H13" i="29"/>
  <c r="H14" i="29"/>
  <c r="H2" i="29"/>
  <c r="H12" i="18"/>
  <c r="H2" i="18"/>
  <c r="H9" i="20"/>
  <c r="H2" i="20"/>
  <c r="H12" i="19"/>
  <c r="H2" i="19"/>
  <c r="H2" i="16"/>
  <c r="H2" i="13"/>
  <c r="H2" i="12"/>
  <c r="H12" i="23"/>
  <c r="H2" i="23"/>
  <c r="H2" i="9"/>
  <c r="H2" i="8"/>
  <c r="H2" i="7"/>
  <c r="H2" i="6"/>
  <c r="H2" i="5"/>
  <c r="H2" i="4"/>
  <c r="H2" i="3"/>
  <c r="G2" i="3"/>
  <c r="J3" i="32"/>
  <c r="I3" i="32"/>
  <c r="H3" i="32"/>
  <c r="J2" i="32"/>
  <c r="I2" i="32"/>
  <c r="H2" i="32"/>
  <c r="J3" i="31"/>
  <c r="I3" i="31"/>
  <c r="H3" i="31"/>
  <c r="J2" i="31"/>
  <c r="I2" i="31"/>
  <c r="H2" i="31"/>
  <c r="J3" i="30"/>
  <c r="I3" i="30"/>
  <c r="J14" i="29"/>
  <c r="I14" i="29"/>
  <c r="J13" i="29"/>
  <c r="I13" i="29"/>
  <c r="J12" i="29"/>
  <c r="I12" i="29"/>
  <c r="J11" i="29"/>
  <c r="I11" i="29"/>
  <c r="J10" i="29"/>
  <c r="I10" i="29"/>
  <c r="J9" i="29"/>
  <c r="I9" i="29"/>
  <c r="J8" i="29"/>
  <c r="I8" i="29"/>
  <c r="J7" i="29"/>
  <c r="I7" i="29"/>
  <c r="J6" i="29"/>
  <c r="I6" i="29"/>
  <c r="J5" i="29"/>
  <c r="I5" i="29"/>
  <c r="J4" i="29"/>
  <c r="I4" i="29"/>
  <c r="J3" i="29"/>
  <c r="I3" i="29"/>
  <c r="J2" i="29"/>
  <c r="I2" i="29"/>
  <c r="G12" i="23"/>
  <c r="F12" i="23"/>
  <c r="E12" i="23"/>
  <c r="G2" i="23"/>
  <c r="F2" i="23"/>
  <c r="E2" i="23"/>
  <c r="G12" i="19"/>
  <c r="F12" i="19"/>
  <c r="E12" i="19"/>
  <c r="G2" i="19"/>
  <c r="F2" i="19"/>
  <c r="E2" i="19"/>
  <c r="G12" i="18"/>
  <c r="F12" i="18"/>
  <c r="E12" i="18"/>
  <c r="G2" i="18"/>
  <c r="F2" i="18"/>
  <c r="E2" i="18"/>
  <c r="G10" i="21"/>
  <c r="F10" i="21"/>
  <c r="E10" i="21"/>
  <c r="G9" i="20"/>
  <c r="F9" i="20"/>
  <c r="E9" i="20"/>
  <c r="G2" i="20"/>
  <c r="F2" i="20"/>
  <c r="E2" i="20"/>
  <c r="G9" i="22"/>
  <c r="F9" i="22"/>
  <c r="E9" i="22"/>
  <c r="G2" i="22"/>
  <c r="F2" i="22"/>
  <c r="E2" i="22"/>
  <c r="G2" i="21"/>
  <c r="F2" i="21"/>
  <c r="E2" i="21"/>
  <c r="G2" i="16"/>
  <c r="F2" i="16"/>
  <c r="E2" i="16"/>
  <c r="G2" i="15"/>
  <c r="F2" i="15"/>
  <c r="E2" i="15"/>
  <c r="G2" i="14"/>
  <c r="F2" i="14"/>
  <c r="E2" i="14"/>
  <c r="G2" i="13"/>
  <c r="F2" i="13"/>
  <c r="E2" i="13"/>
  <c r="G2" i="12"/>
  <c r="F2" i="12"/>
  <c r="E2" i="12"/>
  <c r="G2" i="10"/>
  <c r="F2" i="10"/>
  <c r="E2" i="10"/>
  <c r="G2" i="9"/>
  <c r="F2" i="9"/>
  <c r="E2" i="9"/>
  <c r="G2" i="8"/>
  <c r="F2" i="8"/>
  <c r="E2" i="8"/>
  <c r="G2" i="7"/>
  <c r="F2" i="7"/>
  <c r="E2" i="7"/>
  <c r="G2" i="6"/>
  <c r="F2" i="6"/>
  <c r="E2" i="6"/>
  <c r="G2" i="5"/>
  <c r="F2" i="5"/>
  <c r="E2" i="5"/>
  <c r="G2" i="4"/>
  <c r="F2" i="4"/>
  <c r="E2" i="4"/>
  <c r="E2" i="3"/>
  <c r="F2" i="3"/>
  <c r="I2" i="30" l="1"/>
</calcChain>
</file>

<file path=xl/connections.xml><?xml version="1.0" encoding="utf-8"?>
<connections xmlns="http://schemas.openxmlformats.org/spreadsheetml/2006/main">
  <connection id="1" keepAlive="1" name="Query - 08DFT" description="Connection to the '08DFT' query in the workbook." type="5" refreshedVersion="6" background="1">
    <dbPr connection="Provider=Microsoft.Mashup.OleDb.1;Data Source=$Workbook$;Location=08DFT;Extended Properties=&quot;&quot;" command="SELECT * FROM [08DFT]"/>
  </connection>
  <connection id="2" keepAlive="1" name="Query - 2019DFT" description="Connection to the '2019DFT' query in the workbook." type="5" refreshedVersion="6" background="1">
    <dbPr connection="Provider=Microsoft.Mashup.OleDb.1;Data Source=$Workbook$;Location=2019DFT;Extended Properties=&quot;&quot;" command="SELECT * FROM [2019DFT]"/>
  </connection>
  <connection id="3" keepAlive="1" name="Query - 2019DMDunc" description="Connection to the '2019DMDunc' query in the workbook." type="5" refreshedVersion="6" background="1">
    <dbPr connection="Provider=Microsoft.Mashup.OleDb.1;Data Source=$Workbook$;Location=2019DMDunc;Extended Properties=&quot;&quot;" command="SELECT * FROM [2019DMDunc]"/>
  </connection>
  <connection id="4" keepAlive="1" name="Query - 2020DFT" description="Connection to the '2020DFT' query in the workbook." type="5" refreshedVersion="6" background="1">
    <dbPr connection="Provider=Microsoft.Mashup.OleDb.1;Data Source=$Workbook$;Location=2020DFT;Extended Properties=&quot;&quot;" command="SELECT * FROM [2020DFT]"/>
  </connection>
  <connection id="5" keepAlive="1" name="Query - 34MAI" description="Connection to the '34MAI' query in the workbook." type="5" refreshedVersion="6" background="1">
    <dbPr connection="Provider=Microsoft.Mashup.OleDb.1;Data Source=$Workbook$;Location=34MAI;Extended Properties=&quot;&quot;" command="SELECT * FROM [34MAI]"/>
  </connection>
  <connection id="6" keepAlive="1" name="Query - 37KOK" description="Connection to the '37KOK' query in the workbook." type="5" refreshedVersion="6" background="1">
    <dbPr connection="Provider=Microsoft.Mashup.OleDb.1;Data Source=$Workbook$;Location=37KOK;Extended Properties=&quot;&quot;" command="SELECT * FROM [37KOK]"/>
  </connection>
  <connection id="7" keepAlive="1" name="Query - 41GIA" description="Connection to the '41GIA' query in the workbook." type="5" refreshedVersion="6" background="1">
    <dbPr connection="Provider=Microsoft.Mashup.OleDb.1;Data Source=$Workbook$;Location=41GIA;Extended Properties=&quot;&quot;" command="SELECT * FROM [41GIA]"/>
  </connection>
  <connection id="8" keepAlive="1" name="Query - 55KE1" description="Connection to the '55KE1' query in the workbook." type="5" refreshedVersion="6" background="1">
    <dbPr connection="Provider=Microsoft.Mashup.OleDb.1;Data Source=$Workbook$;Location=55KE1;Extended Properties=&quot;&quot;" command="SELECT * FROM [55KE1]"/>
  </connection>
  <connection id="9" keepAlive="1" name="Query - 55KE2" description="Connection to the '55KE2' query in the workbook." type="5" refreshedVersion="6" background="1">
    <dbPr connection="Provider=Microsoft.Mashup.OleDb.1;Data Source=$Workbook$;Location=55KE2;Extended Properties=&quot;&quot;" command="SELECT * FROM [55KE2]"/>
  </connection>
  <connection id="10" keepAlive="1" name="Query - 62HOP" description="Connection to the '62HOP' query in the workbook." type="5" refreshedVersion="6" background="1">
    <dbPr connection="Provider=Microsoft.Mashup.OleDb.1;Data Source=$Workbook$;Location=62HOP;Extended Properties=&quot;&quot;" command="SELECT * FROM [62HOP]"/>
  </connection>
  <connection id="11" keepAlive="1" name="Query - 67MCD" description="Connection to the '67MCD' query in the workbook." type="5" refreshedVersion="6" background="1">
    <dbPr connection="Provider=Microsoft.Mashup.OleDb.1;Data Source=$Workbook$;Location=67MCD;Extended Properties=&quot;&quot;" command="SELECT * FROM [67MCD]"/>
  </connection>
  <connection id="12" keepAlive="1" name="Query - 68BER" description="Connection to the '68BER' query in the workbook." type="5" refreshedVersion="6" background="1">
    <dbPr connection="Provider=Microsoft.Mashup.OleDb.1;Data Source=$Workbook$;Location=68BER;Extended Properties=&quot;&quot;" command="SELECT * FROM [68BER]"/>
  </connection>
  <connection id="13" keepAlive="1" name="Query - 70SCH" description="Connection to the '70SCH' query in the workbook." type="5" refreshedVersion="6" background="1">
    <dbPr connection="Provider=Microsoft.Mashup.OleDb.1;Data Source=$Workbook$;Location=70SCH;Extended Properties=&quot;&quot;" command="SELECT * FROM [70SCH]"/>
  </connection>
  <connection id="14" keepAlive="1" name="Query - 72KRA" description="Connection to the '72KRA' query in the workbook." type="5" refreshedVersion="6" background="1">
    <dbPr connection="Provider=Microsoft.Mashup.OleDb.1;Data Source=$Workbook$;Location=72KRA;Extended Properties=&quot;&quot;" command="SELECT * FROM [72KRA]"/>
  </connection>
  <connection id="15" keepAlive="1" name="Query - 80DOW" description="Connection to the '80DOW' query in the workbook." type="5" refreshedVersion="6" background="1">
    <dbPr connection="Provider=Microsoft.Mashup.OleDb.1;Data Source=$Workbook$;Location=80DOW;Extended Properties=&quot;&quot;" command="SELECT * FROM [80DOW]"/>
  </connection>
  <connection id="16" keepAlive="1" name="Query - 90ZOL" description="Connection to the '90ZOL' query in the workbook." type="5" refreshedVersion="6" background="1">
    <dbPr connection="Provider=Microsoft.Mashup.OleDb.1;Data Source=$Workbook$;Location=90ZOL;Extended Properties=&quot;&quot;" command="SELECT * FROM [90ZOL]"/>
  </connection>
  <connection id="17" keepAlive="1" name="Query - 99EAMunc" description="Connection to the '99EAMunc' query in the workbook." type="5" refreshedVersion="6" background="1">
    <dbPr connection="Provider=Microsoft.Mashup.OleDb.1;Data Source=$Workbook$;Location=99EAMunc;Extended Properties=&quot;&quot;" command="SELECT * FROM [99EAMunc]"/>
  </connection>
  <connection id="18" keepAlive="1" name="Query - EAM871unc" description="Connection to the 'EAM871unc' query in the workbook." type="5" refreshedVersion="6" background="1">
    <dbPr connection="Provider=Microsoft.Mashup.OleDb.1;Data Source=$Workbook$;Location=EAM871unc;Extended Properties=&quot;&quot;" command="SELECT * FROM [EAM871unc]"/>
  </connection>
  <connection id="19" keepAlive="1" name="Query - EAM932 5unc" description="Connection to the 'EAM932 5unc' query in the workbook." type="5" refreshedVersion="6" background="1">
    <dbPr connection="Provider=Microsoft.Mashup.OleDb.1;Data Source=$Workbook$;Location=EAM932 5unc;Extended Properties=&quot;&quot;" command="SELECT * FROM [EAM932 5unc]"/>
  </connection>
</connections>
</file>

<file path=xl/sharedStrings.xml><?xml version="1.0" encoding="utf-8"?>
<sst xmlns="http://schemas.openxmlformats.org/spreadsheetml/2006/main" count="472" uniqueCount="63">
  <si>
    <t>DataSets</t>
  </si>
  <si>
    <t>Mean Original Error</t>
  </si>
  <si>
    <t>MAI1934 (Cp, J/mol.K)</t>
  </si>
  <si>
    <t>KOK1937 (Cp, J/mol.K)</t>
  </si>
  <si>
    <t>GIA1941 (Cp, J/mol.K)</t>
  </si>
  <si>
    <t>HOP1962 (Cp, J/mol.K)</t>
  </si>
  <si>
    <t>BER1968 (Cp, J/mol.K)</t>
  </si>
  <si>
    <t>KRA1972 (Cp, J/mol.K)</t>
  </si>
  <si>
    <t>ZOL1990 (Cp, J/mol.K)</t>
  </si>
  <si>
    <t>GAB2021 (Cp, J/mol.K)</t>
  </si>
  <si>
    <t>GRA2008 (Cp, J/mol.K)</t>
  </si>
  <si>
    <t>GUA2019 (Cp, J/mol.K)</t>
  </si>
  <si>
    <t>MIS1999 (H, J/mol)</t>
  </si>
  <si>
    <t>MCD1967 (H/ J/mol)</t>
  </si>
  <si>
    <t>2.5%ile Error</t>
  </si>
  <si>
    <t>97.5%ile Error</t>
  </si>
  <si>
    <t>solid</t>
  </si>
  <si>
    <t>T(K)</t>
  </si>
  <si>
    <t>Cp(J/mol.K)</t>
  </si>
  <si>
    <t>Error (J/mol.K)</t>
  </si>
  <si>
    <t>Phase</t>
  </si>
  <si>
    <t>97.5%ile error</t>
  </si>
  <si>
    <t>Mean Error</t>
  </si>
  <si>
    <t>T (K)</t>
  </si>
  <si>
    <t>Cp (J/mol.K)</t>
  </si>
  <si>
    <t>Errors (J/mol.K)</t>
  </si>
  <si>
    <t>2.5% Original Error</t>
  </si>
  <si>
    <t>2.5%ile Original Error</t>
  </si>
  <si>
    <t>97.5%ile Original Error</t>
  </si>
  <si>
    <t>Cp (J/mol.K0</t>
  </si>
  <si>
    <t>Liquid</t>
  </si>
  <si>
    <t>liquid</t>
  </si>
  <si>
    <t>H (J/mol)</t>
  </si>
  <si>
    <t>Errors (J/mol)</t>
  </si>
  <si>
    <t>Mean Original Errors</t>
  </si>
  <si>
    <t>2.5%ile Original Errors</t>
  </si>
  <si>
    <t>97.5%ile Original Errors</t>
  </si>
  <si>
    <t>DOW1980 (Cp, J/mol.K)</t>
  </si>
  <si>
    <t>SCH1970 (Cp, J/mol.K)</t>
  </si>
  <si>
    <t>Mean Agg Rescaling Factor</t>
  </si>
  <si>
    <t>2.5%ile Agg Rescaling Factor</t>
  </si>
  <si>
    <t>97.5%ile Agg Rescaling Factor</t>
  </si>
  <si>
    <t>Mean Agg Rescaled Error</t>
  </si>
  <si>
    <t>2.5%ile Agg Rescaled Error</t>
  </si>
  <si>
    <t>97.5%ile Agg Rescaled Error</t>
  </si>
  <si>
    <t>Mean Atom Rescaling Factor</t>
  </si>
  <si>
    <t>2.5%ile Atom Rescaling Factor</t>
  </si>
  <si>
    <t>97.5%ile Atom Rescaling Factor</t>
  </si>
  <si>
    <t>Mean Atom Rescaled Error</t>
  </si>
  <si>
    <t>2.5%ile Atom Rescaled Error</t>
  </si>
  <si>
    <t>97.5%ile Atom Rescaled Error</t>
  </si>
  <si>
    <t>Mean Expt Rescaling Factor</t>
  </si>
  <si>
    <t>2.5%ile Expt Rescaling Factor</t>
  </si>
  <si>
    <t>97.5%ile Expt Rescaling Factor</t>
  </si>
  <si>
    <t>Mean Expt Rescaled Error</t>
  </si>
  <si>
    <t>2.5%ile Expt Rescaled Error</t>
  </si>
  <si>
    <t>97.5%ile Expt Rescaled Error</t>
  </si>
  <si>
    <t>Median Error</t>
  </si>
  <si>
    <t>1.29.586618267194</t>
  </si>
  <si>
    <t>Median Original Error</t>
  </si>
  <si>
    <t>MCD1967 (H, J/mol)</t>
  </si>
  <si>
    <t>KE1955_1 (Cp, J/mol.K)</t>
  </si>
  <si>
    <t>KE1955_2 (Cp, J/mol.K)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</si>
</sst>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Border="1"/>
    <xf numFmtId="0" fontId="0" fillId="0" borderId="0" xfId="0" applyFill="1"/>
    <xf numFmtId="0" fontId="0" fillId="0" borderId="0" xfId="0" applyNumberFormat="1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0" xfId="0" applyNumberFormat="1" applyFont="1" applyFill="1" applyBorder="1"/>
    <xf numFmtId="0" fontId="0" fillId="0" borderId="10" xfId="0" applyFont="1" applyFill="1" applyBorder="1"/>
    <xf numFmtId="0" fontId="0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0" xfId="0" applyFont="1" applyFill="1" applyBorder="1" applyAlignment="1"/>
    <xf numFmtId="11" fontId="0" fillId="0" borderId="11" xfId="0" applyNumberFormat="1" applyFont="1" applyFill="1" applyBorder="1"/>
    <xf numFmtId="11" fontId="0" fillId="0" borderId="12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K1" sqref="K1:K1048576"/>
    </sheetView>
  </sheetViews>
  <sheetFormatPr defaultRowHeight="14.5" x14ac:dyDescent="0.35"/>
  <cols>
    <col min="1" max="1" width="35.08984375" customWidth="1"/>
    <col min="2" max="2" width="23.90625" customWidth="1"/>
    <col min="3" max="4" width="27.26953125" customWidth="1"/>
    <col min="5" max="7" width="21.453125" customWidth="1"/>
    <col min="8" max="8" width="22.54296875" customWidth="1"/>
    <col min="9" max="9" width="21.6328125" customWidth="1"/>
    <col min="10" max="10" width="20.90625" customWidth="1"/>
    <col min="11" max="11" width="16.26953125" customWidth="1"/>
  </cols>
  <sheetData>
    <row r="1" spans="1:22" x14ac:dyDescent="0.35">
      <c r="A1" t="s">
        <v>0</v>
      </c>
      <c r="B1" t="s">
        <v>1</v>
      </c>
      <c r="C1" t="s">
        <v>27</v>
      </c>
      <c r="D1" t="s">
        <v>28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</row>
    <row r="2" spans="1:22" x14ac:dyDescent="0.35">
      <c r="A2" t="s">
        <v>38</v>
      </c>
      <c r="B2">
        <v>0.79999999999999993</v>
      </c>
      <c r="C2">
        <v>0.8</v>
      </c>
      <c r="D2">
        <v>0.8</v>
      </c>
      <c r="E2">
        <v>0.40667227227381603</v>
      </c>
      <c r="F2">
        <v>0.18891300822594301</v>
      </c>
      <c r="G2">
        <v>0.74401205817174398</v>
      </c>
      <c r="H2">
        <f>B2/E2</f>
        <v>1.9671859985117275</v>
      </c>
      <c r="I2">
        <f>B2/F2</f>
        <v>4.2347533794135925</v>
      </c>
      <c r="J2">
        <f>B2/G2</f>
        <v>1.0752513903683696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0.41759750292519598</v>
      </c>
      <c r="R2">
        <v>0.19447531781163499</v>
      </c>
      <c r="S2">
        <v>0.78828528501680695</v>
      </c>
      <c r="T2">
        <v>1.9157202674732072</v>
      </c>
      <c r="U2">
        <v>4.1136325627443604</v>
      </c>
      <c r="V2">
        <v>1.0148610093399666</v>
      </c>
    </row>
    <row r="3" spans="1:22" ht="15" customHeight="1" x14ac:dyDescent="0.35">
      <c r="A3" t="s">
        <v>7</v>
      </c>
      <c r="B3">
        <v>0.28672832500000001</v>
      </c>
      <c r="C3">
        <v>0.25158263307500001</v>
      </c>
      <c r="D3">
        <v>0.32309188924999999</v>
      </c>
      <c r="E3">
        <v>0.78082874022624604</v>
      </c>
      <c r="F3">
        <v>0.25378358131966799</v>
      </c>
      <c r="G3">
        <v>1.80201189770242</v>
      </c>
      <c r="H3">
        <f t="shared" ref="H3" si="0">B3/E3</f>
        <v>0.36721026036633864</v>
      </c>
      <c r="I3">
        <f t="shared" ref="I3" si="1">B3/F3</f>
        <v>1.1298143225382045</v>
      </c>
      <c r="J3">
        <f>B3/G3</f>
        <v>0.15911566697510765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0.79180023781784203</v>
      </c>
      <c r="R3">
        <v>0.23785676138754699</v>
      </c>
      <c r="S3">
        <v>1.80941520067888</v>
      </c>
      <c r="T3">
        <v>0.3962065632419931</v>
      </c>
      <c r="U3">
        <v>1.3189301374908262</v>
      </c>
      <c r="V3">
        <v>0.17338002404439609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"/>
    </sheetView>
  </sheetViews>
  <sheetFormatPr defaultRowHeight="14.5" x14ac:dyDescent="0.35"/>
  <cols>
    <col min="5" max="5" width="11.81640625" bestFit="1" customWidth="1"/>
    <col min="6" max="6" width="10.81640625" bestFit="1" customWidth="1"/>
    <col min="7" max="7" width="9.81640625" bestFit="1" customWidth="1"/>
    <col min="8" max="8" width="10.81640625" bestFit="1" customWidth="1"/>
  </cols>
  <sheetData>
    <row r="1" spans="1:8" x14ac:dyDescent="0.35">
      <c r="A1" t="s">
        <v>23</v>
      </c>
      <c r="B1" t="s">
        <v>29</v>
      </c>
      <c r="C1" t="s">
        <v>25</v>
      </c>
      <c r="D1" t="s">
        <v>20</v>
      </c>
      <c r="E1" t="s">
        <v>1</v>
      </c>
      <c r="F1" t="s">
        <v>26</v>
      </c>
      <c r="G1" t="s">
        <v>28</v>
      </c>
      <c r="H1" t="s">
        <v>57</v>
      </c>
    </row>
    <row r="2" spans="1:8" x14ac:dyDescent="0.35">
      <c r="A2" s="5">
        <v>1.0602275899087494</v>
      </c>
      <c r="B2" s="6">
        <v>1.65E-3</v>
      </c>
      <c r="C2" s="6">
        <v>1.6500000000000001E-5</v>
      </c>
      <c r="D2" s="7" t="s">
        <v>16</v>
      </c>
      <c r="E2">
        <f>AVERAGE(C2:C11)</f>
        <v>1.749E-5</v>
      </c>
      <c r="F2">
        <f>_xlfn.PERCENTILE.INC(C2:C11,2.5%)</f>
        <v>1.6545000000000002E-5</v>
      </c>
      <c r="G2">
        <f>_xlfn.PERCENTILE.INC(C2:C11,97.5%)</f>
        <v>1.8510000000000001E-5</v>
      </c>
      <c r="H2">
        <f>_xlfn.PERCENTILE.INC(C2:C11,50%)</f>
        <v>1.755E-5</v>
      </c>
    </row>
    <row r="3" spans="1:8" x14ac:dyDescent="0.35">
      <c r="A3" s="5">
        <v>1.0702297369833602</v>
      </c>
      <c r="B3" s="6">
        <v>1.67E-3</v>
      </c>
      <c r="C3" s="6">
        <v>1.6699999999999999E-5</v>
      </c>
      <c r="D3" s="7" t="s">
        <v>16</v>
      </c>
    </row>
    <row r="4" spans="1:8" x14ac:dyDescent="0.35">
      <c r="A4" s="5">
        <v>1.080231884057971</v>
      </c>
      <c r="B4" s="6">
        <v>1.6900000000000001E-3</v>
      </c>
      <c r="C4" s="6">
        <v>1.6900000000000001E-5</v>
      </c>
      <c r="D4" s="7" t="s">
        <v>16</v>
      </c>
    </row>
    <row r="5" spans="1:8" x14ac:dyDescent="0.35">
      <c r="A5" s="5">
        <v>1.090234031132582</v>
      </c>
      <c r="B5" s="6">
        <v>1.7099999999999999E-3</v>
      </c>
      <c r="C5" s="6">
        <v>1.7099999999999999E-5</v>
      </c>
      <c r="D5" s="7" t="s">
        <v>16</v>
      </c>
    </row>
    <row r="6" spans="1:8" x14ac:dyDescent="0.35">
      <c r="A6" s="5">
        <v>1.1102383252818036</v>
      </c>
      <c r="B6" s="6">
        <v>1.74E-3</v>
      </c>
      <c r="C6" s="6">
        <v>1.7399999999999999E-5</v>
      </c>
      <c r="D6" s="7" t="s">
        <v>16</v>
      </c>
    </row>
    <row r="7" spans="1:8" x14ac:dyDescent="0.35">
      <c r="A7" s="5">
        <v>1.1202404723564146</v>
      </c>
      <c r="B7" s="6">
        <v>1.7700000000000001E-3</v>
      </c>
      <c r="C7" s="6">
        <v>1.77E-5</v>
      </c>
      <c r="D7" s="7" t="s">
        <v>16</v>
      </c>
    </row>
    <row r="8" spans="1:8" x14ac:dyDescent="0.35">
      <c r="A8" s="5">
        <v>1.1302426194310251</v>
      </c>
      <c r="B8" s="6">
        <v>1.7700000000000001E-3</v>
      </c>
      <c r="C8" s="6">
        <v>1.77E-5</v>
      </c>
      <c r="D8" s="7" t="s">
        <v>16</v>
      </c>
    </row>
    <row r="9" spans="1:8" x14ac:dyDescent="0.35">
      <c r="A9" s="5">
        <v>1.1502469135802469</v>
      </c>
      <c r="B9" s="6">
        <v>1.81E-3</v>
      </c>
      <c r="C9" s="6">
        <v>1.8099999999999999E-5</v>
      </c>
      <c r="D9" s="7" t="s">
        <v>16</v>
      </c>
    </row>
    <row r="10" spans="1:8" x14ac:dyDescent="0.35">
      <c r="A10" s="5">
        <v>1.1602490606548577</v>
      </c>
      <c r="B10" s="6">
        <v>1.82E-3</v>
      </c>
      <c r="C10" s="6">
        <v>1.8200000000000002E-5</v>
      </c>
      <c r="D10" s="7" t="s">
        <v>16</v>
      </c>
    </row>
    <row r="11" spans="1:8" x14ac:dyDescent="0.35">
      <c r="A11" s="5">
        <v>1.1902555018786902</v>
      </c>
      <c r="B11" s="6">
        <v>1.8600000000000001E-3</v>
      </c>
      <c r="C11" s="6">
        <v>1.8600000000000001E-5</v>
      </c>
      <c r="D11" s="7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3" sqref="H13"/>
    </sheetView>
  </sheetViews>
  <sheetFormatPr defaultRowHeight="14.5" x14ac:dyDescent="0.35"/>
  <cols>
    <col min="5" max="5" width="10.81640625" bestFit="1" customWidth="1"/>
    <col min="6" max="8" width="11.81640625" bestFit="1" customWidth="1"/>
  </cols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5">
        <v>2.7705947396672035</v>
      </c>
      <c r="B2" s="6">
        <v>4.2599999999999999E-3</v>
      </c>
      <c r="C2" s="6">
        <v>4.9190242934956109E-5</v>
      </c>
      <c r="D2" s="7" t="s">
        <v>16</v>
      </c>
      <c r="E2">
        <f>AVERAGE(C2:C11)</f>
        <v>4.9043018616312767E-5</v>
      </c>
      <c r="F2">
        <f>_xlfn.PERCENTILE.INC(C2:C11,2.5%)</f>
        <v>2.1074728201094316E-5</v>
      </c>
      <c r="G2">
        <f>_xlfn.PERCENTILE.INC(C2:C11,97.5%)</f>
        <v>9.1782815668747792E-5</v>
      </c>
      <c r="H2">
        <f>_xlfn.PERCENTILE.INC(C2:C11,50%)</f>
        <v>4.8021108639847125E-5</v>
      </c>
    </row>
    <row r="3" spans="1:8" x14ac:dyDescent="0.35">
      <c r="A3" s="5">
        <v>3.250697799248524</v>
      </c>
      <c r="B3" s="6">
        <v>5.2199999999999998E-3</v>
      </c>
      <c r="C3" s="6">
        <v>6.0275368103396934E-5</v>
      </c>
      <c r="D3" s="7" t="s">
        <v>16</v>
      </c>
    </row>
    <row r="4" spans="1:8" x14ac:dyDescent="0.35">
      <c r="A4" s="5">
        <v>4.0108609769189476</v>
      </c>
      <c r="B4" s="6">
        <v>6.9899999999999997E-3</v>
      </c>
      <c r="C4" s="6">
        <v>2.0178391908177422E-5</v>
      </c>
      <c r="D4" s="7" t="s">
        <v>16</v>
      </c>
    </row>
    <row r="5" spans="1:8" x14ac:dyDescent="0.35">
      <c r="A5" s="5">
        <v>4.5209704777241004</v>
      </c>
      <c r="B5" s="6">
        <v>8.3700000000000007E-3</v>
      </c>
      <c r="C5" s="6">
        <v>2.4162108765585843E-5</v>
      </c>
      <c r="D5" s="7" t="s">
        <v>16</v>
      </c>
    </row>
    <row r="6" spans="1:8" x14ac:dyDescent="0.35">
      <c r="A6" s="5">
        <v>4.7010091250670962</v>
      </c>
      <c r="B6" s="6">
        <v>8.8800000000000007E-3</v>
      </c>
      <c r="C6" s="6">
        <v>2.5634351952019383E-5</v>
      </c>
      <c r="D6" s="7" t="s">
        <v>16</v>
      </c>
    </row>
    <row r="7" spans="1:8" x14ac:dyDescent="0.35">
      <c r="A7" s="5">
        <v>5.5711959205582398</v>
      </c>
      <c r="B7" s="6">
        <v>1.171E-2</v>
      </c>
      <c r="C7" s="6">
        <v>3.3803858261052588E-5</v>
      </c>
      <c r="D7" s="7" t="s">
        <v>16</v>
      </c>
    </row>
    <row r="8" spans="1:8" x14ac:dyDescent="0.35">
      <c r="A8" s="5">
        <v>6.6914363929146541</v>
      </c>
      <c r="B8" s="6">
        <v>1.6230000000000001E-2</v>
      </c>
      <c r="C8" s="6">
        <v>4.6851974344738134E-5</v>
      </c>
      <c r="D8" s="7" t="s">
        <v>16</v>
      </c>
    </row>
    <row r="9" spans="1:8" x14ac:dyDescent="0.35">
      <c r="A9" s="5">
        <v>7.4916081588835217</v>
      </c>
      <c r="B9" s="6">
        <v>2.0150000000000001E-2</v>
      </c>
      <c r="C9" s="6">
        <v>5.8168039620854804E-5</v>
      </c>
      <c r="D9" s="7" t="s">
        <v>16</v>
      </c>
    </row>
    <row r="10" spans="1:8" x14ac:dyDescent="0.35">
      <c r="A10" s="5">
        <v>8.5418336017176593</v>
      </c>
      <c r="B10" s="6">
        <v>2.623E-2</v>
      </c>
      <c r="C10" s="6">
        <v>7.5719487804219406E-5</v>
      </c>
      <c r="D10" s="7" t="s">
        <v>16</v>
      </c>
    </row>
    <row r="11" spans="1:8" x14ac:dyDescent="0.35">
      <c r="A11" s="5">
        <v>9.5620526033279667</v>
      </c>
      <c r="B11" s="6">
        <v>3.3410000000000002E-2</v>
      </c>
      <c r="C11" s="6">
        <v>9.6446362468126997E-5</v>
      </c>
      <c r="D11" s="7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3" sqref="H3"/>
    </sheetView>
  </sheetViews>
  <sheetFormatPr defaultRowHeight="14.5" x14ac:dyDescent="0.35"/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</row>
    <row r="2" spans="1:8" x14ac:dyDescent="0.35">
      <c r="A2" s="5">
        <v>950</v>
      </c>
      <c r="B2" s="6">
        <v>29.9</v>
      </c>
      <c r="C2" s="8">
        <v>0.8</v>
      </c>
      <c r="D2" t="s">
        <v>30</v>
      </c>
      <c r="E2">
        <f>AVERAGE(C2:C7)</f>
        <v>0.79999999999999993</v>
      </c>
      <c r="F2">
        <f>_xlfn.PERCENTILE.INC(C2:C7,2.5%)</f>
        <v>0.8</v>
      </c>
      <c r="G2">
        <f>_xlfn.PERCENTILE.INC(C2:C7,97.5%)</f>
        <v>0.8</v>
      </c>
      <c r="H2">
        <v>0.8</v>
      </c>
    </row>
    <row r="3" spans="1:8" x14ac:dyDescent="0.35">
      <c r="A3" s="5">
        <v>1000</v>
      </c>
      <c r="B3" s="6">
        <v>29.9</v>
      </c>
      <c r="C3" s="8">
        <v>0.8</v>
      </c>
      <c r="D3" t="s">
        <v>30</v>
      </c>
    </row>
    <row r="4" spans="1:8" x14ac:dyDescent="0.35">
      <c r="A4" s="5">
        <v>1050</v>
      </c>
      <c r="B4" s="6">
        <v>28.5</v>
      </c>
      <c r="C4" s="8">
        <v>0.8</v>
      </c>
      <c r="D4" t="s">
        <v>30</v>
      </c>
    </row>
    <row r="5" spans="1:8" x14ac:dyDescent="0.35">
      <c r="A5" s="5">
        <v>1100</v>
      </c>
      <c r="B5" s="6">
        <v>29.2</v>
      </c>
      <c r="C5" s="8">
        <v>0.8</v>
      </c>
      <c r="D5" t="s">
        <v>30</v>
      </c>
    </row>
    <row r="6" spans="1:8" x14ac:dyDescent="0.35">
      <c r="A6" s="5">
        <v>1135</v>
      </c>
      <c r="B6" s="6">
        <v>27.8</v>
      </c>
      <c r="C6" s="8">
        <v>0.8</v>
      </c>
      <c r="D6" t="s">
        <v>30</v>
      </c>
    </row>
    <row r="7" spans="1:8" x14ac:dyDescent="0.35">
      <c r="A7" s="5">
        <v>1250</v>
      </c>
      <c r="B7" s="6">
        <v>28.4</v>
      </c>
      <c r="C7" s="8">
        <v>0.8</v>
      </c>
      <c r="D7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2" sqref="E2:G2"/>
    </sheetView>
  </sheetViews>
  <sheetFormatPr defaultRowHeight="14.5" x14ac:dyDescent="0.35"/>
  <cols>
    <col min="1" max="3" width="11.81640625" bestFit="1" customWidth="1"/>
    <col min="5" max="5" width="17.453125" customWidth="1"/>
    <col min="6" max="6" width="19.6328125" customWidth="1"/>
    <col min="7" max="7" width="18.26953125" customWidth="1"/>
  </cols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9">
        <v>316.8362075</v>
      </c>
      <c r="B2" s="10">
        <v>24.800690929999998</v>
      </c>
      <c r="C2" s="11">
        <v>0.248006909</v>
      </c>
      <c r="D2" t="s">
        <v>16</v>
      </c>
      <c r="E2">
        <f>AVERAGE(C2:C11)</f>
        <v>0.28672832500000001</v>
      </c>
      <c r="F2">
        <f>_xlfn.PERCENTILE.INC(C2:C11,2.5%)</f>
        <v>0.25158263307500001</v>
      </c>
      <c r="G2">
        <f>_xlfn.PERCENTILE.INC(C2:C11,97.5%)</f>
        <v>0.32309188924999999</v>
      </c>
      <c r="H2">
        <f>_xlfn.PERCENTILE.INC(C2:C10,50%)</f>
        <v>0.285567882</v>
      </c>
    </row>
    <row r="3" spans="1:8" x14ac:dyDescent="0.35">
      <c r="A3" s="9">
        <v>467.79532390000003</v>
      </c>
      <c r="B3" s="10">
        <v>26.389901600000002</v>
      </c>
      <c r="C3" s="11">
        <v>0.26389901599999999</v>
      </c>
      <c r="D3" t="s">
        <v>16</v>
      </c>
    </row>
    <row r="4" spans="1:8" x14ac:dyDescent="0.35">
      <c r="A4" s="9">
        <v>520.0138862</v>
      </c>
      <c r="B4" s="10">
        <v>26.990532999999999</v>
      </c>
      <c r="C4" s="11">
        <v>0.26990533</v>
      </c>
      <c r="D4" t="s">
        <v>16</v>
      </c>
    </row>
    <row r="5" spans="1:8" x14ac:dyDescent="0.35">
      <c r="A5" s="9">
        <v>623.11587710000003</v>
      </c>
      <c r="B5" s="10">
        <v>27.86532042</v>
      </c>
      <c r="C5" s="11">
        <v>0.27865320399999999</v>
      </c>
      <c r="D5" t="s">
        <v>16</v>
      </c>
    </row>
    <row r="6" spans="1:8" x14ac:dyDescent="0.35">
      <c r="A6" s="9">
        <v>672.12022860000002</v>
      </c>
      <c r="B6" s="10">
        <v>28.556788170000001</v>
      </c>
      <c r="C6" s="11">
        <v>0.285567882</v>
      </c>
      <c r="D6" t="s">
        <v>16</v>
      </c>
    </row>
    <row r="7" spans="1:8" x14ac:dyDescent="0.35">
      <c r="A7" s="9">
        <v>698.03171220000002</v>
      </c>
      <c r="B7" s="10">
        <v>28.826620380000001</v>
      </c>
      <c r="C7" s="11">
        <v>0.28826620400000003</v>
      </c>
      <c r="D7" t="s">
        <v>16</v>
      </c>
    </row>
    <row r="8" spans="1:8" x14ac:dyDescent="0.35">
      <c r="A8" s="9">
        <v>752.28476390000003</v>
      </c>
      <c r="B8" s="10">
        <v>29.32862042</v>
      </c>
      <c r="C8" s="11">
        <v>0.29328620399999999</v>
      </c>
      <c r="D8" t="s">
        <v>16</v>
      </c>
    </row>
    <row r="9" spans="1:8" x14ac:dyDescent="0.35">
      <c r="A9" s="9">
        <v>800.27784819999999</v>
      </c>
      <c r="B9" s="10">
        <v>30.006110329999998</v>
      </c>
      <c r="C9" s="11">
        <v>0.300061103</v>
      </c>
      <c r="D9" t="s">
        <v>16</v>
      </c>
    </row>
    <row r="10" spans="1:8" x14ac:dyDescent="0.35">
      <c r="A10" s="9">
        <v>881.47484340000005</v>
      </c>
      <c r="B10" s="10">
        <v>31.38674438</v>
      </c>
      <c r="C10" s="11">
        <v>0.313867444</v>
      </c>
      <c r="D10" t="s">
        <v>16</v>
      </c>
    </row>
    <row r="11" spans="1:8" x14ac:dyDescent="0.35">
      <c r="A11" s="9">
        <v>929.15818960000001</v>
      </c>
      <c r="B11" s="10">
        <v>32.57699539</v>
      </c>
      <c r="C11" s="11">
        <v>0.32576995399999997</v>
      </c>
      <c r="D11" t="s">
        <v>16</v>
      </c>
    </row>
    <row r="12" spans="1:8" x14ac:dyDescent="0.35">
      <c r="A12" s="9">
        <v>937.76238460000002</v>
      </c>
      <c r="B12" s="10">
        <v>32.836029179999997</v>
      </c>
      <c r="C12" s="11">
        <v>0.328360292</v>
      </c>
      <c r="D12" t="s">
        <v>31</v>
      </c>
      <c r="E12">
        <f>AVERAGE(C12:C23)</f>
        <v>0.31371645100000001</v>
      </c>
      <c r="F12">
        <f>_xlfn.PERCENTILE.INC(C12:C23,2.5%)</f>
        <v>0.30752560649999999</v>
      </c>
      <c r="G12">
        <f>_xlfn.PERCENTILE.INC(C12:C23,97.5%)</f>
        <v>0.32690772569999998</v>
      </c>
      <c r="H12">
        <f>_xlfn.PERCENTILE.INC(C12:C16,50%)</f>
        <v>0.310841221</v>
      </c>
    </row>
    <row r="13" spans="1:8" x14ac:dyDescent="0.35">
      <c r="A13" s="9">
        <v>947.25666860000001</v>
      </c>
      <c r="B13" s="10">
        <v>31.383462869999999</v>
      </c>
      <c r="C13" s="11">
        <v>0.31383462899999998</v>
      </c>
      <c r="D13" t="s">
        <v>31</v>
      </c>
    </row>
    <row r="14" spans="1:8" x14ac:dyDescent="0.35">
      <c r="A14" s="9">
        <v>972.17916419999995</v>
      </c>
      <c r="B14" s="10">
        <v>31.084122059999999</v>
      </c>
      <c r="C14" s="11">
        <v>0.310841221</v>
      </c>
      <c r="D14" t="s">
        <v>31</v>
      </c>
    </row>
    <row r="15" spans="1:8" x14ac:dyDescent="0.35">
      <c r="A15" s="9">
        <v>987.6073758</v>
      </c>
      <c r="B15" s="10">
        <v>30.808236879999999</v>
      </c>
      <c r="C15" s="11">
        <v>0.30808236900000002</v>
      </c>
      <c r="D15" t="s">
        <v>31</v>
      </c>
    </row>
    <row r="16" spans="1:8" x14ac:dyDescent="0.35">
      <c r="A16" s="9">
        <v>1006.595944</v>
      </c>
      <c r="B16" s="10">
        <v>30.74637444</v>
      </c>
      <c r="C16" s="11">
        <v>0.30746374399999998</v>
      </c>
      <c r="D16" t="s">
        <v>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:G2"/>
    </sheetView>
  </sheetViews>
  <sheetFormatPr defaultRowHeight="14.5" x14ac:dyDescent="0.35"/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5">
        <v>7.1448928571428576</v>
      </c>
      <c r="B2" s="6">
        <v>1.8100000000000002E-2</v>
      </c>
      <c r="C2" s="6">
        <v>1.8100000000000001E-4</v>
      </c>
      <c r="D2" s="7" t="s">
        <v>16</v>
      </c>
      <c r="E2">
        <f>AVERAGE(C2:C11)</f>
        <v>0.1483701</v>
      </c>
      <c r="F2">
        <f>_xlfn.PERCENTILE.INC(C2:C11,2.5%)</f>
        <v>3.8437750000000011E-3</v>
      </c>
      <c r="G2">
        <f>_xlfn.PERCENTILE.INC(C2:C11,97.5%)</f>
        <v>0.2408525</v>
      </c>
      <c r="H2">
        <f>_xlfn.PERCENTILE.INC(C2:C11,50%)</f>
        <v>0.16663</v>
      </c>
    </row>
    <row r="3" spans="1:8" x14ac:dyDescent="0.35">
      <c r="A3" s="5">
        <v>37.1</v>
      </c>
      <c r="B3" s="6">
        <v>1.6459999999999999</v>
      </c>
      <c r="C3" s="6">
        <v>1.6459999999999999E-2</v>
      </c>
      <c r="D3" s="7" t="s">
        <v>16</v>
      </c>
    </row>
    <row r="4" spans="1:8" x14ac:dyDescent="0.35">
      <c r="A4" s="5">
        <v>75.98</v>
      </c>
      <c r="B4" s="6">
        <v>8.9190000000000005</v>
      </c>
      <c r="C4" s="6">
        <v>8.9190000000000005E-2</v>
      </c>
      <c r="D4" s="7" t="s">
        <v>16</v>
      </c>
    </row>
    <row r="5" spans="1:8" x14ac:dyDescent="0.35">
      <c r="A5" s="5">
        <v>96.740000000000009</v>
      </c>
      <c r="B5" s="6">
        <v>12.510999999999999</v>
      </c>
      <c r="C5" s="6">
        <v>0.12511</v>
      </c>
      <c r="D5" s="7" t="s">
        <v>16</v>
      </c>
    </row>
    <row r="6" spans="1:8" x14ac:dyDescent="0.35">
      <c r="A6" s="5">
        <v>113.94000000000001</v>
      </c>
      <c r="B6" s="6">
        <v>14.872999999999999</v>
      </c>
      <c r="C6" s="6">
        <v>0.14873</v>
      </c>
      <c r="D6" s="7" t="s">
        <v>16</v>
      </c>
    </row>
    <row r="7" spans="1:8" x14ac:dyDescent="0.35">
      <c r="A7" s="5">
        <v>150.38</v>
      </c>
      <c r="B7" s="6">
        <v>18.452999999999999</v>
      </c>
      <c r="C7" s="6">
        <v>0.18453</v>
      </c>
      <c r="D7" s="7" t="s">
        <v>16</v>
      </c>
    </row>
    <row r="8" spans="1:8" x14ac:dyDescent="0.35">
      <c r="A8" s="5">
        <v>191.04999999999998</v>
      </c>
      <c r="B8" s="6">
        <v>20.946000000000002</v>
      </c>
      <c r="C8" s="6">
        <v>0.20946000000000001</v>
      </c>
      <c r="D8" s="7" t="s">
        <v>16</v>
      </c>
    </row>
    <row r="9" spans="1:8" x14ac:dyDescent="0.35">
      <c r="A9" s="5">
        <v>249.79</v>
      </c>
      <c r="B9" s="6">
        <v>23.114000000000001</v>
      </c>
      <c r="C9" s="6">
        <v>0.23114000000000001</v>
      </c>
      <c r="D9" s="7" t="s">
        <v>16</v>
      </c>
    </row>
    <row r="10" spans="1:8" x14ac:dyDescent="0.35">
      <c r="A10" s="5">
        <v>274.25</v>
      </c>
      <c r="B10" s="6">
        <v>23.69</v>
      </c>
      <c r="C10" s="6">
        <v>0.23690000000000003</v>
      </c>
      <c r="D10" s="7" t="s">
        <v>16</v>
      </c>
    </row>
    <row r="11" spans="1:8" x14ac:dyDescent="0.35">
      <c r="A11" s="5">
        <v>294.15584000000001</v>
      </c>
      <c r="B11" s="6">
        <v>24.2</v>
      </c>
      <c r="C11" s="6">
        <v>0.24199999999999999</v>
      </c>
      <c r="D11" s="7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:G2"/>
    </sheetView>
  </sheetViews>
  <sheetFormatPr defaultRowHeight="14.5" x14ac:dyDescent="0.35"/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34</v>
      </c>
      <c r="F1" t="s">
        <v>35</v>
      </c>
      <c r="G1" t="s">
        <v>36</v>
      </c>
      <c r="H1" t="s">
        <v>59</v>
      </c>
    </row>
    <row r="2" spans="1:8" x14ac:dyDescent="0.35">
      <c r="A2" s="5">
        <v>102.96</v>
      </c>
      <c r="B2" s="6">
        <v>12.284000000000001</v>
      </c>
      <c r="C2" s="6">
        <v>0.12284</v>
      </c>
      <c r="D2" s="7" t="s">
        <v>16</v>
      </c>
      <c r="E2">
        <f>AVERAGE(C2:C11)</f>
        <v>0.242366</v>
      </c>
      <c r="F2">
        <f>_xlfn.PERCENTILE.INC(C2:C11,2.5%)</f>
        <v>0.13529150000000001</v>
      </c>
      <c r="G2">
        <f>_xlfn.PERCENTILE.INC(C2:C11,97.5%)</f>
        <v>0.28799600000000003</v>
      </c>
      <c r="H2">
        <f>_xlfn.PERCENTILE.INC(C2:C11,50%)</f>
        <v>0.26334000000000002</v>
      </c>
    </row>
    <row r="3" spans="1:8" x14ac:dyDescent="0.35">
      <c r="A3" s="5">
        <v>153.66</v>
      </c>
      <c r="B3" s="6">
        <v>17.818000000000001</v>
      </c>
      <c r="C3" s="6">
        <v>0.17818000000000001</v>
      </c>
      <c r="D3" s="7" t="s">
        <v>16</v>
      </c>
    </row>
    <row r="4" spans="1:8" x14ac:dyDescent="0.35">
      <c r="A4" s="5">
        <v>252.85714999999999</v>
      </c>
      <c r="B4" s="6">
        <v>22.550999999999998</v>
      </c>
      <c r="C4" s="6">
        <v>0.22550999999999999</v>
      </c>
      <c r="D4" s="7" t="s">
        <v>16</v>
      </c>
    </row>
    <row r="5" spans="1:8" x14ac:dyDescent="0.35">
      <c r="A5" s="5">
        <v>303.27</v>
      </c>
      <c r="B5" s="6">
        <v>23.774000000000001</v>
      </c>
      <c r="C5" s="6">
        <v>0.23774000000000001</v>
      </c>
      <c r="D5" s="7" t="s">
        <v>16</v>
      </c>
    </row>
    <row r="6" spans="1:8" x14ac:dyDescent="0.35">
      <c r="A6" s="5">
        <v>452.65</v>
      </c>
      <c r="B6" s="6">
        <v>25.859000000000002</v>
      </c>
      <c r="C6" s="6">
        <v>0.25859000000000004</v>
      </c>
      <c r="D6" s="7" t="s">
        <v>16</v>
      </c>
    </row>
    <row r="7" spans="1:8" x14ac:dyDescent="0.35">
      <c r="A7" s="5">
        <v>551.63</v>
      </c>
      <c r="B7" s="6">
        <v>26.809000000000001</v>
      </c>
      <c r="C7" s="6">
        <v>0.26808999999999999</v>
      </c>
      <c r="D7" s="7" t="s">
        <v>16</v>
      </c>
    </row>
    <row r="8" spans="1:8" x14ac:dyDescent="0.35">
      <c r="A8" s="5">
        <v>650.59935999999993</v>
      </c>
      <c r="B8" s="6">
        <v>27.670999999999999</v>
      </c>
      <c r="C8" s="6">
        <v>0.27671000000000001</v>
      </c>
      <c r="D8" s="7" t="s">
        <v>16</v>
      </c>
    </row>
    <row r="9" spans="1:8" x14ac:dyDescent="0.35">
      <c r="A9" s="5">
        <v>700.97</v>
      </c>
      <c r="B9" s="6">
        <v>28.19</v>
      </c>
      <c r="C9" s="6">
        <v>0.28190000000000004</v>
      </c>
      <c r="D9" s="7" t="s">
        <v>16</v>
      </c>
    </row>
    <row r="10" spans="1:8" x14ac:dyDescent="0.35">
      <c r="A10" s="5">
        <v>753.14</v>
      </c>
      <c r="B10" s="6">
        <v>28.533000000000001</v>
      </c>
      <c r="C10" s="6">
        <v>0.28532999999999997</v>
      </c>
      <c r="D10" s="7" t="s">
        <v>16</v>
      </c>
    </row>
    <row r="11" spans="1:8" x14ac:dyDescent="0.35">
      <c r="A11" s="5">
        <v>801.69999999999993</v>
      </c>
      <c r="B11" s="6">
        <v>28.876999999999999</v>
      </c>
      <c r="C11" s="6">
        <v>0.28877000000000003</v>
      </c>
      <c r="D11" s="7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sqref="E2:G2"/>
    </sheetView>
  </sheetViews>
  <sheetFormatPr defaultRowHeight="14.5" x14ac:dyDescent="0.35"/>
  <sheetData>
    <row r="1" spans="1:7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14</v>
      </c>
      <c r="G1" t="s">
        <v>15</v>
      </c>
    </row>
    <row r="2" spans="1:7" x14ac:dyDescent="0.35">
      <c r="A2" s="5">
        <v>20</v>
      </c>
      <c r="B2" s="6">
        <v>0.2047499504893503</v>
      </c>
      <c r="C2" s="6">
        <v>1.4790666271264907E-2</v>
      </c>
      <c r="D2" s="7" t="s">
        <v>16</v>
      </c>
      <c r="E2">
        <f>AVERAGE(C2:C11)</f>
        <v>7.7558488153593036E-2</v>
      </c>
      <c r="F2">
        <f>_xlfn.PERCENTILE.INC(C2:C11,2.5%)</f>
        <v>1.7818628352112644E-2</v>
      </c>
      <c r="G2">
        <f>_xlfn.PERCENTILE.INC(C2:C11,97.5%)</f>
        <v>0.20258883588135268</v>
      </c>
    </row>
    <row r="3" spans="1:7" x14ac:dyDescent="0.35">
      <c r="A3" s="5">
        <v>130</v>
      </c>
      <c r="B3" s="6">
        <v>16.737205150300184</v>
      </c>
      <c r="C3" s="6">
        <v>0.22509445187040278</v>
      </c>
      <c r="D3" s="7" t="s">
        <v>16</v>
      </c>
    </row>
    <row r="4" spans="1:7" x14ac:dyDescent="0.35">
      <c r="A4" s="5">
        <v>230</v>
      </c>
      <c r="B4" s="6">
        <v>22.437239960811318</v>
      </c>
      <c r="C4" s="6">
        <v>0.12506949191906891</v>
      </c>
      <c r="D4" s="7" t="s">
        <v>16</v>
      </c>
    </row>
    <row r="5" spans="1:7" x14ac:dyDescent="0.35">
      <c r="A5" s="5">
        <v>330</v>
      </c>
      <c r="B5" s="6">
        <v>24.604631468570471</v>
      </c>
      <c r="C5" s="6">
        <v>8.7927313501428017E-2</v>
      </c>
      <c r="D5" s="7" t="s">
        <v>16</v>
      </c>
    </row>
    <row r="6" spans="1:7" x14ac:dyDescent="0.35">
      <c r="A6" s="5">
        <v>430</v>
      </c>
      <c r="B6" s="6">
        <v>25.86868680074106</v>
      </c>
      <c r="C6" s="6">
        <v>7.6062037299509555E-2</v>
      </c>
      <c r="D6" s="7" t="s">
        <v>16</v>
      </c>
    </row>
    <row r="7" spans="1:7" x14ac:dyDescent="0.35">
      <c r="A7" s="5">
        <v>530</v>
      </c>
      <c r="B7" s="6">
        <v>26.863150230123125</v>
      </c>
      <c r="C7" s="6">
        <v>7.2128643617887178E-2</v>
      </c>
      <c r="D7" s="7" t="s">
        <v>16</v>
      </c>
    </row>
    <row r="8" spans="1:7" x14ac:dyDescent="0.35">
      <c r="A8" s="5">
        <v>630</v>
      </c>
      <c r="B8" s="6">
        <v>27.799537837648177</v>
      </c>
      <c r="C8" s="6">
        <v>6.9140548861895468E-2</v>
      </c>
      <c r="D8" s="7" t="s">
        <v>16</v>
      </c>
    </row>
    <row r="9" spans="1:7" x14ac:dyDescent="0.35">
      <c r="A9" s="5">
        <v>780</v>
      </c>
      <c r="B9" s="6">
        <v>29.297593801215243</v>
      </c>
      <c r="C9" s="6">
        <v>4.3949032306700886E-2</v>
      </c>
      <c r="D9" s="7" t="s">
        <v>16</v>
      </c>
    </row>
    <row r="10" spans="1:7" x14ac:dyDescent="0.35">
      <c r="A10" s="5">
        <v>830</v>
      </c>
      <c r="B10" s="6">
        <v>29.844312544798264</v>
      </c>
      <c r="C10" s="6">
        <v>3.3174420368295543E-2</v>
      </c>
      <c r="D10" s="7" t="s">
        <v>16</v>
      </c>
    </row>
    <row r="11" spans="1:7" x14ac:dyDescent="0.35">
      <c r="A11" s="5">
        <v>930</v>
      </c>
      <c r="B11" s="6">
        <v>31.089828727015984</v>
      </c>
      <c r="C11" s="6">
        <v>2.8248275519477062E-2</v>
      </c>
      <c r="D11" s="7" t="s">
        <v>16</v>
      </c>
    </row>
    <row r="12" spans="1:7" x14ac:dyDescent="0.35">
      <c r="B12" s="3"/>
      <c r="C12" s="3"/>
      <c r="D12" s="3"/>
      <c r="E1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" sqref="E2:G2"/>
    </sheetView>
  </sheetViews>
  <sheetFormatPr defaultRowHeight="14.5" x14ac:dyDescent="0.35"/>
  <sheetData>
    <row r="1" spans="1:7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</row>
    <row r="2" spans="1:7" x14ac:dyDescent="0.35">
      <c r="A2" s="5">
        <v>19.632667560026398</v>
      </c>
      <c r="B2" s="6">
        <v>0.15276158123320727</v>
      </c>
      <c r="C2" s="6">
        <v>1E-3</v>
      </c>
      <c r="D2" s="7" t="s">
        <v>16</v>
      </c>
      <c r="E2">
        <f>AVERAGE(C2:C11)</f>
        <v>9.1000000000000004E-3</v>
      </c>
      <c r="F2">
        <f>_xlfn.PERCENTILE.INC(C2:C11,2.5%)</f>
        <v>3.0250000000000012E-3</v>
      </c>
      <c r="G2">
        <f>_xlfn.PERCENTILE.INC(C2:C11,97.5%)</f>
        <v>0.01</v>
      </c>
    </row>
    <row r="3" spans="1:7" x14ac:dyDescent="0.35">
      <c r="A3" s="5">
        <v>130.51151041198574</v>
      </c>
      <c r="B3" s="6">
        <v>17.313225675607221</v>
      </c>
      <c r="C3" s="6">
        <v>0.01</v>
      </c>
      <c r="D3" s="7" t="s">
        <v>16</v>
      </c>
    </row>
    <row r="4" spans="1:7" x14ac:dyDescent="0.35">
      <c r="A4" s="5">
        <v>231.40381467439559</v>
      </c>
      <c r="B4" s="6">
        <v>22.984776656695185</v>
      </c>
      <c r="C4" s="6">
        <v>0.01</v>
      </c>
      <c r="D4" s="7" t="s">
        <v>16</v>
      </c>
    </row>
    <row r="5" spans="1:7" x14ac:dyDescent="0.35">
      <c r="A5" s="5">
        <v>331.11829890920649</v>
      </c>
      <c r="B5" s="6">
        <v>25.047279825584326</v>
      </c>
      <c r="C5" s="6">
        <v>0.01</v>
      </c>
      <c r="D5" s="7" t="s">
        <v>16</v>
      </c>
    </row>
    <row r="6" spans="1:7" x14ac:dyDescent="0.35">
      <c r="A6" s="5">
        <v>431.46839137212851</v>
      </c>
      <c r="B6" s="6">
        <v>26.329856005678671</v>
      </c>
      <c r="C6" s="6">
        <v>0.01</v>
      </c>
      <c r="D6" s="7" t="s">
        <v>16</v>
      </c>
    </row>
    <row r="7" spans="1:7" x14ac:dyDescent="0.35">
      <c r="A7" s="5">
        <v>531.4983459542791</v>
      </c>
      <c r="B7" s="6">
        <v>27.256629316026931</v>
      </c>
      <c r="C7" s="6">
        <v>0.01</v>
      </c>
      <c r="D7" s="7" t="s">
        <v>16</v>
      </c>
    </row>
    <row r="8" spans="1:7" x14ac:dyDescent="0.35">
      <c r="A8" s="5">
        <v>630.71119618631315</v>
      </c>
      <c r="B8" s="6">
        <v>28.252278431273123</v>
      </c>
      <c r="C8" s="6">
        <v>0.01</v>
      </c>
      <c r="D8" s="7" t="s">
        <v>16</v>
      </c>
    </row>
    <row r="9" spans="1:7" x14ac:dyDescent="0.35">
      <c r="A9" s="5">
        <v>781.2286814986835</v>
      </c>
      <c r="B9" s="6">
        <v>30.06578613801145</v>
      </c>
      <c r="C9" s="6">
        <v>0.01</v>
      </c>
      <c r="D9" s="7" t="s">
        <v>16</v>
      </c>
    </row>
    <row r="10" spans="1:7" x14ac:dyDescent="0.35">
      <c r="A10" s="5">
        <v>829.06481300305234</v>
      </c>
      <c r="B10" s="6">
        <v>30.737907519140091</v>
      </c>
      <c r="C10" s="6">
        <v>0.01</v>
      </c>
      <c r="D10" s="7" t="s">
        <v>16</v>
      </c>
    </row>
    <row r="11" spans="1:7" x14ac:dyDescent="0.35">
      <c r="A11" s="5">
        <v>929.70668038516681</v>
      </c>
      <c r="B11" s="6">
        <v>32.535191954017691</v>
      </c>
      <c r="C11" s="6">
        <v>0.01</v>
      </c>
      <c r="D11" s="7" t="s">
        <v>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" sqref="E2:G2"/>
    </sheetView>
  </sheetViews>
  <sheetFormatPr defaultRowHeight="14.5" x14ac:dyDescent="0.35"/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5">
        <v>30.16050675</v>
      </c>
      <c r="B2" s="6">
        <v>1.3382015739999999</v>
      </c>
      <c r="C2" s="6">
        <v>1.3382016000000002E-2</v>
      </c>
      <c r="D2" s="7" t="s">
        <v>16</v>
      </c>
      <c r="E2">
        <f>AVERAGE(C2:C12)</f>
        <v>1.5001099506363638</v>
      </c>
      <c r="F2">
        <f>_xlfn.PERCENTILE.INC(C2:C12,2.5%)</f>
        <v>5.3560506250000001E-2</v>
      </c>
      <c r="G2">
        <f>_xlfn.PERCENTILE.INC(C2:C12,97.5%)</f>
        <v>2.87593775175</v>
      </c>
      <c r="H2">
        <f>_xlfn.PERCENTILE.INC(C2:C12,50%)</f>
        <v>1.2811923359999999</v>
      </c>
    </row>
    <row r="3" spans="1:8" x14ac:dyDescent="0.35">
      <c r="A3" s="5">
        <v>130.31478200000001</v>
      </c>
      <c r="B3" s="6">
        <v>17.409597730000002</v>
      </c>
      <c r="C3" s="6">
        <v>0.17409597699999999</v>
      </c>
      <c r="D3" s="7" t="s">
        <v>16</v>
      </c>
    </row>
    <row r="4" spans="1:8" x14ac:dyDescent="0.35">
      <c r="A4" s="5">
        <v>230.23915690000001</v>
      </c>
      <c r="B4" s="6">
        <v>22.472638830000001</v>
      </c>
      <c r="C4" s="6">
        <v>0.224726388</v>
      </c>
      <c r="D4" s="7" t="s">
        <v>16</v>
      </c>
    </row>
    <row r="5" spans="1:8" x14ac:dyDescent="0.35">
      <c r="A5" s="5">
        <v>300.12402520000001</v>
      </c>
      <c r="B5" s="6">
        <v>24.0966126</v>
      </c>
      <c r="C5" s="6">
        <v>1.04</v>
      </c>
      <c r="D5" s="7" t="s">
        <v>16</v>
      </c>
    </row>
    <row r="6" spans="1:8" x14ac:dyDescent="0.35">
      <c r="A6" s="5">
        <v>330.340192</v>
      </c>
      <c r="B6" s="6">
        <v>24.468415929999999</v>
      </c>
      <c r="C6" s="6">
        <v>1.2234207959999999</v>
      </c>
      <c r="D6" s="7" t="s">
        <v>16</v>
      </c>
    </row>
    <row r="7" spans="1:8" x14ac:dyDescent="0.35">
      <c r="A7" s="5">
        <v>430.4896273</v>
      </c>
      <c r="B7" s="6">
        <v>25.62384672</v>
      </c>
      <c r="C7" s="6">
        <v>1.2811923359999999</v>
      </c>
      <c r="D7" s="7" t="s">
        <v>16</v>
      </c>
    </row>
    <row r="8" spans="1:8" x14ac:dyDescent="0.35">
      <c r="A8" s="5">
        <v>530.65842249999992</v>
      </c>
      <c r="B8" s="6">
        <v>26.443138990000001</v>
      </c>
      <c r="C8" s="6">
        <v>1.322156949</v>
      </c>
      <c r="D8" s="7" t="s">
        <v>16</v>
      </c>
    </row>
    <row r="9" spans="1:8" x14ac:dyDescent="0.35">
      <c r="A9" s="5">
        <v>630.83447779999995</v>
      </c>
      <c r="B9" s="6">
        <v>27.136379309999999</v>
      </c>
      <c r="C9" s="6">
        <v>2.7136379310000001</v>
      </c>
      <c r="D9" s="7" t="s">
        <v>16</v>
      </c>
    </row>
    <row r="10" spans="1:8" x14ac:dyDescent="0.35">
      <c r="A10" s="5">
        <v>730.1417517000001</v>
      </c>
      <c r="B10" s="6">
        <v>27.913835769999999</v>
      </c>
      <c r="C10" s="6">
        <v>2.7913835769999999</v>
      </c>
      <c r="D10" s="7" t="s">
        <v>16</v>
      </c>
    </row>
    <row r="11" spans="1:8" x14ac:dyDescent="0.35">
      <c r="A11" s="5">
        <v>780.23098939999988</v>
      </c>
      <c r="B11" s="6">
        <v>28.239447269999999</v>
      </c>
      <c r="C11" s="6">
        <v>2.8239447269999998</v>
      </c>
      <c r="D11" s="7" t="s">
        <v>16</v>
      </c>
    </row>
    <row r="12" spans="1:8" x14ac:dyDescent="0.35">
      <c r="A12" s="5">
        <v>880.40704460000006</v>
      </c>
      <c r="B12" s="6">
        <v>28.932687599999998</v>
      </c>
      <c r="C12" s="6">
        <v>2.8932687600000002</v>
      </c>
      <c r="D12" s="7" t="s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2" sqref="H12"/>
    </sheetView>
  </sheetViews>
  <sheetFormatPr defaultRowHeight="14.5" x14ac:dyDescent="0.35"/>
  <cols>
    <col min="1" max="1" width="10.81640625" bestFit="1" customWidth="1"/>
    <col min="2" max="2" width="9.81640625" bestFit="1" customWidth="1"/>
    <col min="3" max="3" width="11.81640625" bestFit="1" customWidth="1"/>
    <col min="4" max="4" width="9" bestFit="1" customWidth="1"/>
    <col min="5" max="5" width="24.08984375" customWidth="1"/>
    <col min="6" max="6" width="18.08984375" customWidth="1"/>
    <col min="7" max="7" width="18" customWidth="1"/>
  </cols>
  <sheetData>
    <row r="1" spans="1:8" ht="13.5" customHeight="1" x14ac:dyDescent="0.35">
      <c r="A1" t="s">
        <v>23</v>
      </c>
      <c r="B1" t="s">
        <v>32</v>
      </c>
      <c r="C1" t="s">
        <v>33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5">
        <v>425.98514</v>
      </c>
      <c r="B2" s="6">
        <v>3191.4063999999998</v>
      </c>
      <c r="C2" s="6">
        <v>9.2127967206674715</v>
      </c>
      <c r="D2" s="7" t="s">
        <v>16</v>
      </c>
      <c r="E2">
        <f>AVERAGE(C2:C11)</f>
        <v>34.891654988357935</v>
      </c>
      <c r="F2">
        <f>_xlfn.PERCENTILE.INC(C2:C11,2.5%)</f>
        <v>11.106773234326727</v>
      </c>
      <c r="G2">
        <f>_xlfn.PERCENTILE.INC(C2:C11,97.5%)</f>
        <v>50.725061797303084</v>
      </c>
      <c r="H2">
        <f>_xlfn.PERCENTILE.INC(C2:C11,50%)</f>
        <v>37.01915366443442</v>
      </c>
    </row>
    <row r="3" spans="1:8" x14ac:dyDescent="0.35">
      <c r="A3" s="5">
        <v>528.92272500000001</v>
      </c>
      <c r="B3" s="6">
        <v>6107.3739999999998</v>
      </c>
      <c r="C3" s="6">
        <v>17.630470114708608</v>
      </c>
      <c r="D3" s="7" t="s">
        <v>16</v>
      </c>
    </row>
    <row r="4" spans="1:8" x14ac:dyDescent="0.35">
      <c r="A4" s="5">
        <v>656.8312699999999</v>
      </c>
      <c r="B4" s="6">
        <v>9631.985999999999</v>
      </c>
      <c r="C4" s="6">
        <v>27.805148549653531</v>
      </c>
      <c r="D4" s="7" t="s">
        <v>16</v>
      </c>
    </row>
    <row r="5" spans="1:8" x14ac:dyDescent="0.35">
      <c r="A5" s="5">
        <v>727.51069500000006</v>
      </c>
      <c r="B5" s="6">
        <v>11620.335999999999</v>
      </c>
      <c r="C5" s="6">
        <v>33.545020588369489</v>
      </c>
      <c r="D5" s="7" t="s">
        <v>16</v>
      </c>
    </row>
    <row r="6" spans="1:8" x14ac:dyDescent="0.35">
      <c r="A6" s="5">
        <v>762.10221000000001</v>
      </c>
      <c r="B6" s="6">
        <v>12516.14</v>
      </c>
      <c r="C6" s="6">
        <v>36.130983991075212</v>
      </c>
      <c r="D6" s="7" t="s">
        <v>16</v>
      </c>
    </row>
    <row r="7" spans="1:8" x14ac:dyDescent="0.35">
      <c r="A7" s="5">
        <v>775.59975500000007</v>
      </c>
      <c r="B7" s="6">
        <v>13131.482</v>
      </c>
      <c r="C7" s="6">
        <v>37.907323337793628</v>
      </c>
      <c r="D7" s="7" t="s">
        <v>16</v>
      </c>
    </row>
    <row r="8" spans="1:8" x14ac:dyDescent="0.35">
      <c r="A8" s="5">
        <v>805.299215</v>
      </c>
      <c r="B8" s="6">
        <v>14027.286</v>
      </c>
      <c r="C8" s="6">
        <v>40.49328674049935</v>
      </c>
      <c r="D8" s="7" t="s">
        <v>16</v>
      </c>
    </row>
    <row r="9" spans="1:8" x14ac:dyDescent="0.35">
      <c r="A9" s="5">
        <v>870.73255000000006</v>
      </c>
      <c r="B9" s="6">
        <v>16187.262000000001</v>
      </c>
      <c r="C9" s="6">
        <v>46.728600365715003</v>
      </c>
      <c r="D9" s="7" t="s">
        <v>16</v>
      </c>
    </row>
    <row r="10" spans="1:8" x14ac:dyDescent="0.35">
      <c r="A10" s="5">
        <v>895.46337499999993</v>
      </c>
      <c r="B10" s="6">
        <v>16601.675999999999</v>
      </c>
      <c r="C10" s="6">
        <v>47.924910537994748</v>
      </c>
      <c r="D10" s="7" t="s">
        <v>16</v>
      </c>
    </row>
    <row r="11" spans="1:8" x14ac:dyDescent="0.35">
      <c r="A11" s="5">
        <v>921.0035499999999</v>
      </c>
      <c r="B11" s="6">
        <v>17853.29</v>
      </c>
      <c r="C11" s="6">
        <v>51.538008937102276</v>
      </c>
      <c r="D11" s="7" t="s">
        <v>16</v>
      </c>
    </row>
    <row r="12" spans="1:8" x14ac:dyDescent="0.35">
      <c r="A12" s="5">
        <v>941.75774999999999</v>
      </c>
      <c r="B12" s="6">
        <v>29193.164000000001</v>
      </c>
      <c r="C12" s="6">
        <v>84.273405469484473</v>
      </c>
      <c r="D12" s="7" t="s">
        <v>31</v>
      </c>
      <c r="E12">
        <f>AVERAGE(C12:C22)</f>
        <v>106.83613755711075</v>
      </c>
      <c r="F12">
        <f>_xlfn.PERCENTILE.INC(C12:C22,2.5%)</f>
        <v>84.829266761654864</v>
      </c>
      <c r="G12">
        <f>_xlfn.PERCENTILE.INC(C12:C22,97.5%)</f>
        <v>134.54864255806922</v>
      </c>
      <c r="H12">
        <f>_xlfn.PERCENTILE.INC(C12:C17,50%)</f>
        <v>103.79501237168579</v>
      </c>
    </row>
    <row r="13" spans="1:8" x14ac:dyDescent="0.35">
      <c r="A13" s="5">
        <v>999.35725000000002</v>
      </c>
      <c r="B13" s="6">
        <v>30733.612000000001</v>
      </c>
      <c r="C13" s="6">
        <v>88.72029580684756</v>
      </c>
      <c r="D13" s="7" t="s">
        <v>31</v>
      </c>
    </row>
    <row r="14" spans="1:8" x14ac:dyDescent="0.35">
      <c r="A14" s="5">
        <v>1098.8053499999999</v>
      </c>
      <c r="B14" s="6">
        <v>34124.271999999997</v>
      </c>
      <c r="C14" s="6">
        <v>98.50828812550003</v>
      </c>
      <c r="D14" s="7" t="s">
        <v>31</v>
      </c>
    </row>
    <row r="15" spans="1:8" x14ac:dyDescent="0.35">
      <c r="A15" s="5">
        <v>1209.3652500000001</v>
      </c>
      <c r="B15" s="6">
        <v>37787.021999999997</v>
      </c>
      <c r="C15" s="6">
        <v>109.08173661787154</v>
      </c>
      <c r="D15" s="7" t="s">
        <v>31</v>
      </c>
    </row>
    <row r="16" spans="1:8" x14ac:dyDescent="0.35">
      <c r="A16" s="5">
        <v>1385.4221</v>
      </c>
      <c r="B16" s="6">
        <v>43107.428</v>
      </c>
      <c r="C16" s="6">
        <v>124.44042579936206</v>
      </c>
      <c r="D16" s="7" t="s">
        <v>31</v>
      </c>
    </row>
    <row r="17" spans="1:4" x14ac:dyDescent="0.35">
      <c r="A17" s="5">
        <v>1513.5389499999999</v>
      </c>
      <c r="B17" s="6">
        <v>47109.243999999999</v>
      </c>
      <c r="C17" s="6">
        <v>135.99267352359882</v>
      </c>
      <c r="D17" s="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RowHeight="14.5" x14ac:dyDescent="0.35"/>
  <cols>
    <col min="1" max="1" width="35.08984375" customWidth="1"/>
    <col min="2" max="2" width="23.90625" customWidth="1"/>
    <col min="3" max="4" width="27.26953125" customWidth="1"/>
    <col min="5" max="7" width="21.453125" customWidth="1"/>
    <col min="8" max="8" width="22.54296875" customWidth="1"/>
    <col min="9" max="9" width="21.6328125" customWidth="1"/>
    <col min="10" max="10" width="20.90625" customWidth="1"/>
    <col min="11" max="11" width="35.54296875" customWidth="1"/>
    <col min="14" max="14" width="25.1796875" customWidth="1"/>
    <col min="17" max="17" width="31.54296875" customWidth="1"/>
    <col min="18" max="18" width="20.90625" customWidth="1"/>
    <col min="19" max="19" width="32" customWidth="1"/>
    <col min="20" max="20" width="25.36328125" customWidth="1"/>
    <col min="21" max="21" width="16.81640625" customWidth="1"/>
    <col min="22" max="22" width="18" customWidth="1"/>
  </cols>
  <sheetData>
    <row r="1" spans="1:22" x14ac:dyDescent="0.35">
      <c r="A1" t="s">
        <v>0</v>
      </c>
      <c r="B1" t="s">
        <v>1</v>
      </c>
      <c r="C1" t="s">
        <v>27</v>
      </c>
      <c r="D1" t="s">
        <v>28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</row>
    <row r="2" spans="1:22" ht="15" customHeight="1" x14ac:dyDescent="0.35">
      <c r="A2" t="s">
        <v>12</v>
      </c>
      <c r="B2">
        <v>10.051578733189064</v>
      </c>
      <c r="C2">
        <v>6.7017700706512429</v>
      </c>
      <c r="D2">
        <v>11.34084662222851</v>
      </c>
      <c r="E2">
        <v>5.1400641999912603E-3</v>
      </c>
      <c r="F2">
        <v>2.1672016616557802E-3</v>
      </c>
      <c r="G2">
        <v>8.5739588131070396E-3</v>
      </c>
      <c r="H2">
        <f t="shared" ref="H2:H3" si="0">B2/E2</f>
        <v>1955.5356396533248</v>
      </c>
      <c r="I2">
        <f t="shared" ref="I2:I3" si="1">B2/F2</f>
        <v>4638.0449549441009</v>
      </c>
      <c r="J2">
        <f>B2/G2</f>
        <v>1172.3381173493838</v>
      </c>
      <c r="K2">
        <v>0.17878658796623301</v>
      </c>
      <c r="L2">
        <v>6.8821756979973503E-2</v>
      </c>
      <c r="M2">
        <v>0.36425531177645798</v>
      </c>
      <c r="N2">
        <f>B2/K2</f>
        <v>56.221100517268567</v>
      </c>
      <c r="O2">
        <f>B2/L2</f>
        <v>146.05234121113736</v>
      </c>
      <c r="P2">
        <f>B2/M2</f>
        <v>27.594872080706068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t="s">
        <v>60</v>
      </c>
      <c r="B3">
        <v>112.85537880633262</v>
      </c>
      <c r="C3">
        <v>84.940439020088931</v>
      </c>
      <c r="D3">
        <v>147.02410338495417</v>
      </c>
      <c r="E3">
        <v>0.90936048353316701</v>
      </c>
      <c r="F3">
        <v>0.32036607058201599</v>
      </c>
      <c r="G3">
        <v>2.0603276486236002</v>
      </c>
      <c r="H3">
        <f t="shared" si="0"/>
        <v>124.10411585936971</v>
      </c>
      <c r="I3">
        <f t="shared" si="1"/>
        <v>352.27007217495225</v>
      </c>
      <c r="J3">
        <f>B3/G3</f>
        <v>54.775452283876085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0.88351961607129004</v>
      </c>
      <c r="R3">
        <v>0.29572075448532897</v>
      </c>
      <c r="S3">
        <v>2.0344571671479001</v>
      </c>
      <c r="T3">
        <f>B3/Q3</f>
        <v>127.73386889604325</v>
      </c>
      <c r="U3">
        <f>B3/R3</f>
        <v>381.62819854408122</v>
      </c>
      <c r="V3">
        <f>B3/S3</f>
        <v>55.471985662172614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3" sqref="C13"/>
    </sheetView>
  </sheetViews>
  <sheetFormatPr defaultRowHeight="14.5" x14ac:dyDescent="0.35"/>
  <cols>
    <col min="1" max="3" width="11.81640625" bestFit="1" customWidth="1"/>
    <col min="4" max="4" width="9" bestFit="1" customWidth="1"/>
    <col min="5" max="5" width="16.90625" customWidth="1"/>
    <col min="6" max="6" width="18.08984375" customWidth="1"/>
    <col min="7" max="7" width="19.36328125" customWidth="1"/>
  </cols>
  <sheetData>
    <row r="1" spans="1:8" ht="13.5" customHeight="1" x14ac:dyDescent="0.35">
      <c r="A1" t="s">
        <v>23</v>
      </c>
      <c r="B1" t="s">
        <v>32</v>
      </c>
      <c r="C1" t="s">
        <v>33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5">
        <v>298.157984</v>
      </c>
      <c r="B2" s="6">
        <v>0</v>
      </c>
      <c r="C2" s="6" t="s">
        <v>58</v>
      </c>
      <c r="D2" s="7" t="s">
        <v>16</v>
      </c>
      <c r="E2">
        <f>AVERAGE(C3:C8)</f>
        <v>2.9467773724334165</v>
      </c>
      <c r="F2">
        <f>_xlfn.PERCENTILE.INC(C3:C8,2.5%)</f>
        <v>1.7031904774195705</v>
      </c>
      <c r="G2">
        <f>_xlfn.PERCENTILE.INC(C3:C8,97.5%)</f>
        <v>4.6478899953040749</v>
      </c>
      <c r="H2">
        <f>_xlfn.PERCENTILE.INC(C2:C8,50%)</f>
        <v>2.7395414081717311</v>
      </c>
    </row>
    <row r="3" spans="1:8" x14ac:dyDescent="0.35">
      <c r="A3" s="5">
        <v>400.02251000000001</v>
      </c>
      <c r="B3" s="6">
        <v>2238.0312654696754</v>
      </c>
      <c r="C3" s="6">
        <v>1.6976419847730304</v>
      </c>
      <c r="D3" s="7" t="s">
        <v>16</v>
      </c>
    </row>
    <row r="4" spans="1:8" x14ac:dyDescent="0.35">
      <c r="A4" s="5">
        <v>499.99849599999999</v>
      </c>
      <c r="B4" s="6">
        <v>5249.8683031453984</v>
      </c>
      <c r="C4" s="6">
        <v>1.7420299259453518</v>
      </c>
      <c r="D4" s="7" t="s">
        <v>16</v>
      </c>
    </row>
    <row r="5" spans="1:8" x14ac:dyDescent="0.35">
      <c r="A5" s="5">
        <v>599.99389599999995</v>
      </c>
      <c r="B5" s="6">
        <v>8343.3321765349247</v>
      </c>
      <c r="C5" s="6">
        <v>3.2302542878537794</v>
      </c>
      <c r="D5" s="7" t="s">
        <v>16</v>
      </c>
    </row>
    <row r="6" spans="1:8" x14ac:dyDescent="0.35">
      <c r="A6" s="5">
        <v>699.97271999999998</v>
      </c>
      <c r="B6" s="6">
        <v>11534.392629216543</v>
      </c>
      <c r="C6" s="6">
        <v>2.2488285284896832</v>
      </c>
      <c r="D6" s="7" t="s">
        <v>16</v>
      </c>
    </row>
    <row r="7" spans="1:8" x14ac:dyDescent="0.35">
      <c r="A7" s="5">
        <v>799.93482300000005</v>
      </c>
      <c r="B7" s="6">
        <v>14850.092027515871</v>
      </c>
      <c r="C7" s="6">
        <v>4.0250410983896634</v>
      </c>
      <c r="D7" s="7" t="s">
        <v>16</v>
      </c>
    </row>
    <row r="8" spans="1:8" x14ac:dyDescent="0.35">
      <c r="A8" s="5">
        <v>899.97919000000002</v>
      </c>
      <c r="B8" s="6">
        <v>18343.024838611422</v>
      </c>
      <c r="C8" s="6">
        <v>4.7368684091489905</v>
      </c>
      <c r="D8" s="7" t="s">
        <v>16</v>
      </c>
    </row>
    <row r="9" spans="1:8" x14ac:dyDescent="0.35">
      <c r="A9" s="5">
        <v>1000.0713919999999</v>
      </c>
      <c r="B9" s="6">
        <v>33419.10449156817</v>
      </c>
      <c r="C9" s="6">
        <v>7.4287701392231824</v>
      </c>
      <c r="D9" s="7" t="s">
        <v>31</v>
      </c>
      <c r="E9">
        <f>AVERAGE(C9:C15)</f>
        <v>10.009109942651916</v>
      </c>
      <c r="F9">
        <f>_xlfn.PERCENTILE.INC(C9:C15,2.5%)</f>
        <v>7.4955920590859666</v>
      </c>
      <c r="G9">
        <f>_xlfn.PERCENTILE.INC(C9:C15,97.5%)</f>
        <v>13.099840216991563</v>
      </c>
      <c r="H9">
        <f>_xlfn.PERCENTILE.INC(C9:C15,50%)</f>
        <v>10.183508251938523</v>
      </c>
    </row>
    <row r="10" spans="1:8" x14ac:dyDescent="0.35">
      <c r="A10" s="5">
        <v>1099.9879939999998</v>
      </c>
      <c r="B10" s="6">
        <v>36796.769858423162</v>
      </c>
      <c r="C10" s="6">
        <v>10.950676304636971</v>
      </c>
      <c r="D10" s="7" t="s">
        <v>31</v>
      </c>
    </row>
    <row r="11" spans="1:8" x14ac:dyDescent="0.35">
      <c r="A11" s="5">
        <v>1199.989474</v>
      </c>
      <c r="B11" s="6">
        <v>40098.57600195735</v>
      </c>
      <c r="C11" s="6">
        <v>7.8742496049750761</v>
      </c>
      <c r="D11" s="7" t="s">
        <v>31</v>
      </c>
    </row>
    <row r="12" spans="1:8" x14ac:dyDescent="0.35">
      <c r="A12" s="5">
        <v>1300.0749210000001</v>
      </c>
      <c r="B12" s="6">
        <v>43353.084647750184</v>
      </c>
      <c r="C12" s="6">
        <v>13.479104436818844</v>
      </c>
      <c r="D12" s="7" t="s">
        <v>31</v>
      </c>
    </row>
    <row r="13" spans="1:8" x14ac:dyDescent="0.35">
      <c r="A13" s="5">
        <v>1399.9593190000001</v>
      </c>
      <c r="B13" s="6">
        <v>46537.366109020368</v>
      </c>
      <c r="C13" s="6">
        <v>9.3742883638240677</v>
      </c>
      <c r="D13" s="7" t="s">
        <v>31</v>
      </c>
    </row>
    <row r="14" spans="1:8" x14ac:dyDescent="0.35">
      <c r="A14" s="5">
        <v>1500.1202779999999</v>
      </c>
      <c r="B14" s="6">
        <v>49672.38699806045</v>
      </c>
      <c r="C14" s="6">
        <v>10.183508251938523</v>
      </c>
      <c r="D14" s="7" t="s">
        <v>31</v>
      </c>
    </row>
    <row r="15" spans="1:8" x14ac:dyDescent="0.35">
      <c r="A15" s="5">
        <v>1599.9293319999999</v>
      </c>
      <c r="B15" s="6">
        <v>52766.249831815316</v>
      </c>
      <c r="C15" s="6">
        <v>10.773172497146742</v>
      </c>
      <c r="D15" s="7" t="s">
        <v>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RowHeight="14.5" x14ac:dyDescent="0.35"/>
  <cols>
    <col min="1" max="1" width="11.81640625" bestFit="1" customWidth="1"/>
    <col min="2" max="2" width="12.453125" bestFit="1" customWidth="1"/>
    <col min="3" max="3" width="11.81640625" bestFit="1" customWidth="1"/>
    <col min="4" max="4" width="9" bestFit="1" customWidth="1"/>
    <col min="5" max="5" width="20.36328125" customWidth="1"/>
    <col min="6" max="6" width="24.90625" customWidth="1"/>
    <col min="7" max="7" width="18.90625" customWidth="1"/>
  </cols>
  <sheetData>
    <row r="1" spans="1:7" x14ac:dyDescent="0.35">
      <c r="A1" t="s">
        <v>23</v>
      </c>
      <c r="B1" t="s">
        <v>32</v>
      </c>
      <c r="C1" t="s">
        <v>33</v>
      </c>
      <c r="D1" t="s">
        <v>20</v>
      </c>
      <c r="E1" t="s">
        <v>1</v>
      </c>
      <c r="F1" t="s">
        <v>27</v>
      </c>
      <c r="G1" t="s">
        <v>28</v>
      </c>
    </row>
    <row r="2" spans="1:7" x14ac:dyDescent="0.35">
      <c r="A2" s="5">
        <v>199.98889700000001</v>
      </c>
      <c r="B2" s="6">
        <v>-2858.2939574441411</v>
      </c>
      <c r="C2" s="6">
        <v>1.2663309286194455</v>
      </c>
      <c r="D2" s="7" t="s">
        <v>16</v>
      </c>
      <c r="E2">
        <f>AVERAGE(C2:C8)</f>
        <v>2.4385340913841995</v>
      </c>
      <c r="F2">
        <f>_xlfn.PERCENTILE.INC(C2:C8,2.5%)</f>
        <v>1.2931415065187741</v>
      </c>
      <c r="G2">
        <f>_xlfn.PERCENTILE.INC(C2:C8,97.5%)</f>
        <v>3.7247371119701129</v>
      </c>
    </row>
    <row r="3" spans="1:7" x14ac:dyDescent="0.35">
      <c r="A3" s="5">
        <v>298.152694</v>
      </c>
      <c r="B3" s="6">
        <v>0</v>
      </c>
      <c r="C3" s="6">
        <v>1.4450681146149691</v>
      </c>
      <c r="D3" s="7" t="s">
        <v>16</v>
      </c>
    </row>
    <row r="4" spans="1:7" x14ac:dyDescent="0.35">
      <c r="A4" s="5">
        <v>399.978048</v>
      </c>
      <c r="B4" s="6">
        <v>3029.5380248953588</v>
      </c>
      <c r="C4" s="6">
        <v>1.6007432862264817</v>
      </c>
      <c r="D4" s="7" t="s">
        <v>16</v>
      </c>
    </row>
    <row r="5" spans="1:7" x14ac:dyDescent="0.35">
      <c r="A5" s="5">
        <v>499.96178200000003</v>
      </c>
      <c r="B5" s="6">
        <v>6083.4430660092039</v>
      </c>
      <c r="C5" s="6">
        <v>2.2785337775272407</v>
      </c>
      <c r="D5" s="7" t="s">
        <v>16</v>
      </c>
    </row>
    <row r="6" spans="1:7" x14ac:dyDescent="0.35">
      <c r="A6" s="5">
        <v>599.987707</v>
      </c>
      <c r="B6" s="6">
        <v>9232.6141139851534</v>
      </c>
      <c r="C6" s="6">
        <v>3.1755975980879123</v>
      </c>
      <c r="D6" s="7" t="s">
        <v>16</v>
      </c>
    </row>
    <row r="7" spans="1:7" x14ac:dyDescent="0.35">
      <c r="A7" s="5">
        <v>699.96812299999999</v>
      </c>
      <c r="B7" s="6">
        <v>12502.48186118476</v>
      </c>
      <c r="C7" s="6">
        <v>3.547440117787473</v>
      </c>
      <c r="D7" s="7" t="s">
        <v>16</v>
      </c>
    </row>
    <row r="8" spans="1:7" x14ac:dyDescent="0.35">
      <c r="A8" s="5">
        <v>799.962087</v>
      </c>
      <c r="B8" s="6">
        <v>15941.305022137763</v>
      </c>
      <c r="C8" s="6">
        <v>3.7560248168258732</v>
      </c>
      <c r="D8" s="7" t="s">
        <v>16</v>
      </c>
    </row>
    <row r="9" spans="1:7" x14ac:dyDescent="0.35">
      <c r="A9" s="5">
        <v>999.97643499999992</v>
      </c>
      <c r="B9" s="6">
        <v>33289.907187691831</v>
      </c>
      <c r="C9" s="6">
        <v>9.6506442966931978</v>
      </c>
      <c r="D9" s="7" t="s">
        <v>31</v>
      </c>
      <c r="E9">
        <f>AVERAGE(C9:C15)</f>
        <v>9.4866177641266596</v>
      </c>
      <c r="F9">
        <f>_xlfn.PERCENTILE.INC(C9:C15,2.5%)</f>
        <v>8.066001466860973</v>
      </c>
      <c r="G9">
        <f>_xlfn.PERCENTILE.INC(C9:C15,97.5%)</f>
        <v>11.046572898771405</v>
      </c>
    </row>
    <row r="10" spans="1:7" x14ac:dyDescent="0.35">
      <c r="A10" s="5">
        <v>1100.109948</v>
      </c>
      <c r="B10" s="6">
        <v>36806.794045369134</v>
      </c>
      <c r="C10" s="6">
        <v>9.6461594212464394</v>
      </c>
      <c r="D10" s="7" t="s">
        <v>31</v>
      </c>
    </row>
    <row r="11" spans="1:7" x14ac:dyDescent="0.35">
      <c r="A11" s="5">
        <v>1200.016212</v>
      </c>
      <c r="B11" s="6">
        <v>40214.378229488968</v>
      </c>
      <c r="C11" s="6">
        <v>8.0380654197230967</v>
      </c>
      <c r="D11" s="7" t="s">
        <v>31</v>
      </c>
    </row>
    <row r="12" spans="1:7" x14ac:dyDescent="0.35">
      <c r="A12" s="5">
        <v>1299.9013560000001</v>
      </c>
      <c r="B12" s="6">
        <v>43525.044387951086</v>
      </c>
      <c r="C12" s="6">
        <v>8.2243057339756067</v>
      </c>
      <c r="D12" s="7" t="s">
        <v>31</v>
      </c>
    </row>
    <row r="13" spans="1:7" x14ac:dyDescent="0.35">
      <c r="A13" s="5">
        <v>1399.879602</v>
      </c>
      <c r="B13" s="6">
        <v>46759.173813530535</v>
      </c>
      <c r="C13" s="6">
        <v>9.9741537978665384</v>
      </c>
      <c r="D13" s="7" t="s">
        <v>31</v>
      </c>
    </row>
    <row r="14" spans="1:7" x14ac:dyDescent="0.35">
      <c r="A14" s="5">
        <v>1500.028227</v>
      </c>
      <c r="B14" s="6">
        <v>49942.700285708466</v>
      </c>
      <c r="C14" s="6">
        <v>9.6371723510388669</v>
      </c>
      <c r="D14" s="7" t="s">
        <v>31</v>
      </c>
    </row>
    <row r="15" spans="1:7" x14ac:dyDescent="0.35">
      <c r="A15" s="5">
        <v>1600.0346880000002</v>
      </c>
      <c r="B15" s="6">
        <v>53047.669729108224</v>
      </c>
      <c r="C15" s="6">
        <v>11.235823328342853</v>
      </c>
      <c r="D15" s="7" t="s">
        <v>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6" sqref="A16"/>
    </sheetView>
  </sheetViews>
  <sheetFormatPr defaultRowHeight="14.5" x14ac:dyDescent="0.35"/>
  <cols>
    <col min="1" max="1" width="11.81640625" bestFit="1" customWidth="1"/>
    <col min="2" max="2" width="12.453125" bestFit="1" customWidth="1"/>
    <col min="3" max="3" width="11.81640625" bestFit="1" customWidth="1"/>
    <col min="4" max="4" width="9" bestFit="1" customWidth="1"/>
    <col min="5" max="5" width="24.26953125" customWidth="1"/>
    <col min="6" max="6" width="23" customWidth="1"/>
    <col min="7" max="7" width="22.7265625" customWidth="1"/>
  </cols>
  <sheetData>
    <row r="1" spans="1:7" ht="13.5" customHeight="1" x14ac:dyDescent="0.35">
      <c r="A1" t="s">
        <v>23</v>
      </c>
      <c r="B1" t="s">
        <v>32</v>
      </c>
      <c r="C1" t="s">
        <v>33</v>
      </c>
      <c r="D1" t="s">
        <v>20</v>
      </c>
      <c r="E1" t="s">
        <v>1</v>
      </c>
      <c r="F1" t="s">
        <v>27</v>
      </c>
      <c r="G1" t="s">
        <v>28</v>
      </c>
    </row>
    <row r="2" spans="1:7" x14ac:dyDescent="0.35">
      <c r="A2" s="5">
        <v>200.00076999999999</v>
      </c>
      <c r="B2" s="6">
        <v>-2817.7225774120893</v>
      </c>
      <c r="C2" s="6">
        <v>0.78668117557577633</v>
      </c>
      <c r="D2" s="7" t="s">
        <v>16</v>
      </c>
      <c r="E2">
        <f>AVERAGE(C2:C16)</f>
        <v>5.6404290473475935</v>
      </c>
      <c r="F2">
        <f>_xlfn.PERCENTILE.INC(C2:C16,2.5%)</f>
        <v>0.98381674759767934</v>
      </c>
      <c r="G2">
        <f>_xlfn.PERCENTILE.INC(C2:C16,97.5%)</f>
        <v>14.367229226405481</v>
      </c>
    </row>
    <row r="3" spans="1:7" x14ac:dyDescent="0.35">
      <c r="A3" s="5">
        <v>298.14193599999999</v>
      </c>
      <c r="B3" s="6">
        <v>0</v>
      </c>
      <c r="C3" s="6">
        <v>1.3499256670669275</v>
      </c>
      <c r="D3" s="7" t="s">
        <v>16</v>
      </c>
    </row>
    <row r="4" spans="1:7" x14ac:dyDescent="0.35">
      <c r="A4" s="5">
        <v>399.99535900000001</v>
      </c>
      <c r="B4" s="6">
        <v>2992.0618523690505</v>
      </c>
      <c r="C4" s="6">
        <v>1.6808963091036508</v>
      </c>
      <c r="D4" s="7" t="s">
        <v>16</v>
      </c>
    </row>
    <row r="5" spans="1:7" x14ac:dyDescent="0.35">
      <c r="A5" s="5">
        <v>499.99520899999999</v>
      </c>
      <c r="B5" s="6">
        <v>6005.2783279987634</v>
      </c>
      <c r="C5" s="6">
        <v>1.9338002421384777</v>
      </c>
      <c r="D5" s="7" t="s">
        <v>16</v>
      </c>
    </row>
    <row r="6" spans="1:7" x14ac:dyDescent="0.35">
      <c r="A6" s="5">
        <v>599.96011799999997</v>
      </c>
      <c r="B6" s="6">
        <v>9107.6944686933421</v>
      </c>
      <c r="C6" s="6">
        <v>1.9432592324289295</v>
      </c>
      <c r="D6" s="7" t="s">
        <v>16</v>
      </c>
    </row>
    <row r="7" spans="1:7" x14ac:dyDescent="0.35">
      <c r="A7" s="5">
        <v>699.96613300000001</v>
      </c>
      <c r="B7" s="6">
        <v>12312.223674956127</v>
      </c>
      <c r="C7" s="6">
        <v>1.9944912232402716</v>
      </c>
      <c r="D7" s="7" t="s">
        <v>16</v>
      </c>
    </row>
    <row r="8" spans="1:7" x14ac:dyDescent="0.35">
      <c r="A8" s="5">
        <v>800.07548600000007</v>
      </c>
      <c r="B8" s="6">
        <v>15648.158741289752</v>
      </c>
      <c r="C8" s="6">
        <v>2.8152491620053586</v>
      </c>
      <c r="D8" s="7" t="s">
        <v>16</v>
      </c>
    </row>
    <row r="9" spans="1:7" x14ac:dyDescent="0.35">
      <c r="A9" s="5">
        <v>900.01707699999997</v>
      </c>
      <c r="B9" s="6">
        <v>19136.66752106784</v>
      </c>
      <c r="C9" s="6">
        <v>4.8092553957782105</v>
      </c>
      <c r="D9" s="7" t="s">
        <v>16</v>
      </c>
    </row>
    <row r="10" spans="1:7" x14ac:dyDescent="0.35">
      <c r="A10" s="5">
        <v>1000.0131359999999</v>
      </c>
      <c r="B10" s="6">
        <v>33388.927476729215</v>
      </c>
      <c r="C10" s="6">
        <v>6.4570101312548784</v>
      </c>
      <c r="D10" s="7" t="s">
        <v>31</v>
      </c>
      <c r="E10">
        <f>AVERAGE(C10:C16)</f>
        <v>9.6132681861251861</v>
      </c>
      <c r="F10">
        <f>_xlfn.PERCENTILE.INC(C10:C16,2.5%)</f>
        <v>5.8553958272286382</v>
      </c>
      <c r="G10">
        <f>_xlfn.PERCENTILE.INC(C10:C16,97.5%)</f>
        <v>15.383028585629377</v>
      </c>
    </row>
    <row r="11" spans="1:7" x14ac:dyDescent="0.35">
      <c r="A11" s="5">
        <v>1099.93478</v>
      </c>
      <c r="B11" s="6">
        <v>37249.656382027482</v>
      </c>
      <c r="C11" s="6">
        <v>16.144878105047304</v>
      </c>
      <c r="D11" s="7" t="s">
        <v>31</v>
      </c>
    </row>
    <row r="12" spans="1:7" x14ac:dyDescent="0.35">
      <c r="A12" s="5">
        <v>1199.9496570000001</v>
      </c>
      <c r="B12" s="6">
        <v>41040.597968994516</v>
      </c>
      <c r="C12" s="6">
        <v>5.7492285971063604</v>
      </c>
      <c r="D12" s="7" t="s">
        <v>31</v>
      </c>
    </row>
    <row r="13" spans="1:7" x14ac:dyDescent="0.35">
      <c r="A13" s="5">
        <v>1299.9663579999999</v>
      </c>
      <c r="B13" s="6">
        <v>44792.199121839192</v>
      </c>
      <c r="C13" s="6">
        <v>9.5757471203424274</v>
      </c>
      <c r="D13" s="7" t="s">
        <v>31</v>
      </c>
    </row>
    <row r="14" spans="1:7" x14ac:dyDescent="0.35">
      <c r="A14" s="5">
        <v>1399.9716970000002</v>
      </c>
      <c r="B14" s="6">
        <v>48516.882355568698</v>
      </c>
      <c r="C14" s="6">
        <v>8.9486133958003187</v>
      </c>
      <c r="D14" s="7" t="s">
        <v>31</v>
      </c>
    </row>
    <row r="15" spans="1:7" x14ac:dyDescent="0.35">
      <c r="A15" s="5">
        <v>1499.8672589999999</v>
      </c>
      <c r="B15" s="6">
        <v>52194.258383240667</v>
      </c>
      <c r="C15" s="6">
        <v>9.3515186443972205</v>
      </c>
      <c r="D15" s="7" t="s">
        <v>31</v>
      </c>
    </row>
    <row r="16" spans="1:7" x14ac:dyDescent="0.35">
      <c r="A16" s="5">
        <v>1599.919324</v>
      </c>
      <c r="B16" s="6">
        <v>55867.745630381338</v>
      </c>
      <c r="C16" s="6">
        <v>11.065881308927805</v>
      </c>
      <c r="D16" s="7" t="s">
        <v>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2" sqref="E2:G2"/>
    </sheetView>
  </sheetViews>
  <sheetFormatPr defaultRowHeight="14.5" x14ac:dyDescent="0.35"/>
  <cols>
    <col min="1" max="1" width="11.81640625" bestFit="1" customWidth="1"/>
    <col min="2" max="2" width="12.453125" bestFit="1" customWidth="1"/>
    <col min="3" max="3" width="11.81640625" bestFit="1" customWidth="1"/>
    <col min="4" max="4" width="9" bestFit="1" customWidth="1"/>
    <col min="5" max="5" width="22" customWidth="1"/>
    <col min="6" max="6" width="19.36328125" customWidth="1"/>
    <col min="7" max="7" width="20.08984375" customWidth="1"/>
  </cols>
  <sheetData>
    <row r="1" spans="1:8" ht="13.5" customHeight="1" x14ac:dyDescent="0.35">
      <c r="A1" t="s">
        <v>23</v>
      </c>
      <c r="B1" t="s">
        <v>32</v>
      </c>
      <c r="C1" t="s">
        <v>33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5">
        <v>200.03096299999999</v>
      </c>
      <c r="B2" s="6">
        <v>-2745.4370117218932</v>
      </c>
      <c r="C2" s="6">
        <v>0.74877225501881706</v>
      </c>
      <c r="D2" s="7" t="s">
        <v>16</v>
      </c>
      <c r="E2">
        <f>AVERAGE(C2:C11)</f>
        <v>2.6723536285141054</v>
      </c>
      <c r="F2">
        <f>_xlfn.PERCENTILE.INC(C2:C11,2.5%)</f>
        <v>0.88304142663849494</v>
      </c>
      <c r="G2">
        <f>_xlfn.PERCENTILE.INC(C2:C11,97.5%)</f>
        <v>4.3274137421615482</v>
      </c>
      <c r="H2">
        <f>_xlfn.PERCENTILE.INC(C2:C11,50%)</f>
        <v>2.5549406865514346</v>
      </c>
    </row>
    <row r="3" spans="1:8" x14ac:dyDescent="0.35">
      <c r="A3" s="5">
        <v>298.14819700000004</v>
      </c>
      <c r="B3" s="6">
        <v>0</v>
      </c>
      <c r="C3" s="6">
        <v>1.345524128884052</v>
      </c>
      <c r="D3" s="7" t="s">
        <v>16</v>
      </c>
    </row>
    <row r="4" spans="1:8" x14ac:dyDescent="0.35">
      <c r="A4" s="5">
        <v>400.01197000000002</v>
      </c>
      <c r="B4" s="6">
        <v>2888.0645319953333</v>
      </c>
      <c r="C4" s="6">
        <v>2.6248078774504258</v>
      </c>
      <c r="D4" s="7" t="s">
        <v>16</v>
      </c>
    </row>
    <row r="5" spans="1:8" x14ac:dyDescent="0.35">
      <c r="A5" s="5">
        <v>500.00835899999998</v>
      </c>
      <c r="B5" s="6">
        <v>5766.4555763267563</v>
      </c>
      <c r="C5" s="6">
        <v>1.5143141924801278</v>
      </c>
      <c r="D5" s="7" t="s">
        <v>16</v>
      </c>
    </row>
    <row r="6" spans="1:8" x14ac:dyDescent="0.35">
      <c r="A6" s="5">
        <v>600.02955399999996</v>
      </c>
      <c r="B6" s="6">
        <v>8695.780607378867</v>
      </c>
      <c r="C6" s="6">
        <v>2.263233332059273</v>
      </c>
      <c r="D6" s="7" t="s">
        <v>16</v>
      </c>
    </row>
    <row r="7" spans="1:8" x14ac:dyDescent="0.35">
      <c r="A7" s="5">
        <v>699.98178099999996</v>
      </c>
      <c r="B7" s="6">
        <v>11679.58440716489</v>
      </c>
      <c r="C7" s="6">
        <v>3.4541204186399868</v>
      </c>
      <c r="D7" s="7" t="s">
        <v>16</v>
      </c>
    </row>
    <row r="8" spans="1:8" x14ac:dyDescent="0.35">
      <c r="A8" s="12">
        <v>750.44095121639498</v>
      </c>
      <c r="B8" s="13">
        <v>11831.7512732343</v>
      </c>
      <c r="C8" s="6">
        <v>3.9119182326968298</v>
      </c>
      <c r="D8" s="7" t="s">
        <v>16</v>
      </c>
    </row>
    <row r="9" spans="1:8" x14ac:dyDescent="0.35">
      <c r="A9" s="5">
        <v>799.98954500000002</v>
      </c>
      <c r="B9" s="6">
        <v>14732.452170028761</v>
      </c>
      <c r="C9" s="6">
        <v>2.4850734956524438</v>
      </c>
      <c r="D9" s="7" t="s">
        <v>16</v>
      </c>
    </row>
    <row r="10" spans="1:8" x14ac:dyDescent="0.35">
      <c r="A10" s="12">
        <v>849.54700128029504</v>
      </c>
      <c r="B10" s="13">
        <v>14580.0351494438</v>
      </c>
      <c r="C10" s="6">
        <v>4.4415726598240903</v>
      </c>
      <c r="D10" s="7" t="s">
        <v>16</v>
      </c>
    </row>
    <row r="11" spans="1:8" x14ac:dyDescent="0.35">
      <c r="A11" s="5">
        <v>899.91755000000001</v>
      </c>
      <c r="B11" s="6">
        <v>17872.627863229485</v>
      </c>
      <c r="C11" s="6">
        <v>3.9341996924350129</v>
      </c>
      <c r="D11" s="7" t="s">
        <v>16</v>
      </c>
    </row>
    <row r="12" spans="1:8" x14ac:dyDescent="0.35">
      <c r="A12" s="5">
        <v>1100.0270849999999</v>
      </c>
      <c r="B12" s="6">
        <v>35502.953470680804</v>
      </c>
      <c r="C12" s="6">
        <v>11.177662979832217</v>
      </c>
      <c r="D12" s="7" t="s">
        <v>31</v>
      </c>
      <c r="E12">
        <f>AVERAGE(C12:C19)</f>
        <v>10.051578733189064</v>
      </c>
      <c r="F12">
        <f>_xlfn.PERCENTILE.INC(C12:C19,2.5%)</f>
        <v>6.7017700706512429</v>
      </c>
      <c r="G12">
        <f>_xlfn.PERCENTILE.INC(C12:C19,97.5%)</f>
        <v>11.34084662222851</v>
      </c>
      <c r="H12">
        <f>_xlfn.PERCENTILE.INC(C12:C17,50%)</f>
        <v>11.099176789115088</v>
      </c>
    </row>
    <row r="13" spans="1:8" x14ac:dyDescent="0.35">
      <c r="A13" s="5">
        <v>1199.9468179999999</v>
      </c>
      <c r="B13" s="6">
        <v>39095.36692887597</v>
      </c>
      <c r="C13" s="6">
        <v>6.3408105492133702</v>
      </c>
      <c r="D13" s="7" t="s">
        <v>31</v>
      </c>
    </row>
    <row r="14" spans="1:8" x14ac:dyDescent="0.35">
      <c r="A14" s="5">
        <v>1299.9781269999999</v>
      </c>
      <c r="B14" s="6">
        <v>42632.239375846111</v>
      </c>
      <c r="C14" s="6">
        <v>11.098554389747061</v>
      </c>
      <c r="D14" s="7" t="s">
        <v>31</v>
      </c>
    </row>
    <row r="15" spans="1:8" x14ac:dyDescent="0.35">
      <c r="A15" s="5">
        <v>1400.082678</v>
      </c>
      <c r="B15" s="6">
        <v>46105.498152003449</v>
      </c>
      <c r="C15" s="6">
        <v>11.099799188483114</v>
      </c>
      <c r="D15" s="7" t="s">
        <v>31</v>
      </c>
    </row>
    <row r="16" spans="1:8" x14ac:dyDescent="0.35">
      <c r="A16" s="5">
        <v>1499.987803</v>
      </c>
      <c r="B16" s="6">
        <v>49535.063225904072</v>
      </c>
      <c r="C16" s="6">
        <v>11.364158571142266</v>
      </c>
      <c r="D16" s="7" t="s">
        <v>31</v>
      </c>
    </row>
    <row r="17" spans="1:4" x14ac:dyDescent="0.35">
      <c r="A17" s="5">
        <v>1600.1155630000001</v>
      </c>
      <c r="B17" s="6">
        <v>52916.141868385079</v>
      </c>
      <c r="C17" s="6">
        <v>9.2284867207163543</v>
      </c>
      <c r="D17" s="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opLeftCell="N1" workbookViewId="0">
      <selection activeCell="A7" sqref="A7"/>
    </sheetView>
  </sheetViews>
  <sheetFormatPr defaultRowHeight="14.5" x14ac:dyDescent="0.35"/>
  <cols>
    <col min="1" max="1" width="35.08984375" customWidth="1"/>
    <col min="2" max="2" width="23.90625" customWidth="1"/>
    <col min="3" max="4" width="27.26953125" customWidth="1"/>
    <col min="5" max="5" width="29" customWidth="1"/>
    <col min="6" max="6" width="27.36328125" customWidth="1"/>
    <col min="7" max="7" width="21.453125" customWidth="1"/>
    <col min="8" max="8" width="22.54296875" customWidth="1"/>
    <col min="9" max="9" width="21.6328125" customWidth="1"/>
    <col min="10" max="10" width="20.90625" customWidth="1"/>
    <col min="11" max="11" width="29.26953125" customWidth="1"/>
    <col min="12" max="12" width="26.6328125" customWidth="1"/>
    <col min="13" max="13" width="25.90625" customWidth="1"/>
    <col min="14" max="14" width="21.26953125" customWidth="1"/>
    <col min="15" max="15" width="20.1796875" customWidth="1"/>
    <col min="16" max="16" width="26" customWidth="1"/>
    <col min="17" max="17" width="36.453125" customWidth="1"/>
    <col min="18" max="18" width="32.1796875" customWidth="1"/>
    <col min="19" max="19" width="33.81640625" customWidth="1"/>
    <col min="20" max="20" width="34.36328125" customWidth="1"/>
    <col min="21" max="21" width="27.26953125" customWidth="1"/>
    <col min="22" max="22" width="33.1796875" customWidth="1"/>
  </cols>
  <sheetData>
    <row r="1" spans="1:22" x14ac:dyDescent="0.35">
      <c r="A1" t="s">
        <v>0</v>
      </c>
      <c r="B1" t="s">
        <v>1</v>
      </c>
      <c r="C1" t="s">
        <v>27</v>
      </c>
      <c r="D1" t="s">
        <v>28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</row>
    <row r="2" spans="1:22" x14ac:dyDescent="0.35">
      <c r="A2" t="s">
        <v>2</v>
      </c>
      <c r="B2">
        <v>9.841234405776611E-2</v>
      </c>
      <c r="C2">
        <v>5.7178259186869564E-2</v>
      </c>
      <c r="D2">
        <v>0.14883684928494717</v>
      </c>
      <c r="E2">
        <v>1.0552190891381901</v>
      </c>
      <c r="F2">
        <v>0.54668984380826702</v>
      </c>
      <c r="G2">
        <v>1.7777477144914799</v>
      </c>
      <c r="H2">
        <f>B2/E2</f>
        <v>9.326247513029795E-2</v>
      </c>
      <c r="I2">
        <f>B2/F2</f>
        <v>0.1800149484618575</v>
      </c>
      <c r="J2">
        <f>B2/G2</f>
        <v>5.5357879667372656E-2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1.04903069476675</v>
      </c>
      <c r="R2">
        <v>0.54035726180270105</v>
      </c>
      <c r="S2">
        <v>1.78686251398425</v>
      </c>
      <c r="T2">
        <f>B2/Q2</f>
        <v>9.3812644900393413E-2</v>
      </c>
      <c r="U2">
        <f>B2/R2</f>
        <v>0.18212458870164883</v>
      </c>
      <c r="V2">
        <f>B2/S2</f>
        <v>5.5075498695381746E-2</v>
      </c>
    </row>
    <row r="3" spans="1:22" x14ac:dyDescent="0.35">
      <c r="A3" t="s">
        <v>3</v>
      </c>
      <c r="B3" s="1">
        <v>2.6489999999999999E-5</v>
      </c>
      <c r="C3" s="1">
        <v>1.9137500000000001E-5</v>
      </c>
      <c r="D3" s="1">
        <v>3.4542500000000003E-5</v>
      </c>
      <c r="E3">
        <v>0.17962928516603699</v>
      </c>
      <c r="F3">
        <v>7.7219183205015807E-2</v>
      </c>
      <c r="G3">
        <v>0.33745140465158502</v>
      </c>
      <c r="H3">
        <f t="shared" ref="H3:H14" si="0">B3/E3</f>
        <v>1.4747038588676928E-4</v>
      </c>
      <c r="I3">
        <f>B3/F3</f>
        <v>3.4304947165355833E-4</v>
      </c>
      <c r="J3">
        <f>B3/G3</f>
        <v>7.8500191834586204E-5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0.17822502262663301</v>
      </c>
      <c r="R3">
        <v>7.5387474792777395E-2</v>
      </c>
      <c r="S3">
        <v>0.33635891975947502</v>
      </c>
      <c r="T3">
        <f t="shared" ref="T3:T11" si="1">B3/Q3</f>
        <v>1.4863232788301788E-4</v>
      </c>
      <c r="U3">
        <f t="shared" ref="U3:U11" si="2">B3/R3</f>
        <v>3.5138463083973613E-4</v>
      </c>
      <c r="V3">
        <f t="shared" ref="V3:V11" si="3">B3/S3</f>
        <v>7.8755158385401475E-5</v>
      </c>
    </row>
    <row r="4" spans="1:22" x14ac:dyDescent="0.35">
      <c r="A4" t="s">
        <v>4</v>
      </c>
      <c r="B4">
        <v>1.838806567383762E-2</v>
      </c>
      <c r="C4">
        <v>2.4032508063909501E-3</v>
      </c>
      <c r="D4">
        <v>2.8243454110138549E-2</v>
      </c>
      <c r="E4">
        <v>0.20999385454806299</v>
      </c>
      <c r="F4">
        <v>7.3752342009014801E-2</v>
      </c>
      <c r="G4">
        <v>0.56144612027012797</v>
      </c>
      <c r="H4">
        <f t="shared" si="0"/>
        <v>8.7564779995164072E-2</v>
      </c>
      <c r="I4">
        <f>B4/F4</f>
        <v>0.24932178657580845</v>
      </c>
      <c r="J4">
        <f>B4/G4</f>
        <v>3.2751256104487085E-2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0.21592799525565301</v>
      </c>
      <c r="R4">
        <v>7.6545290915944503E-2</v>
      </c>
      <c r="S4">
        <v>0.50711781185345595</v>
      </c>
      <c r="T4">
        <f t="shared" si="1"/>
        <v>8.5158321652857652E-2</v>
      </c>
      <c r="U4">
        <f t="shared" si="2"/>
        <v>0.24022464940436142</v>
      </c>
      <c r="V4">
        <f t="shared" si="3"/>
        <v>3.6259948367089304E-2</v>
      </c>
    </row>
    <row r="5" spans="1:22" x14ac:dyDescent="0.35">
      <c r="A5" t="s">
        <v>61</v>
      </c>
      <c r="B5">
        <v>0.83499507000000006</v>
      </c>
      <c r="C5">
        <v>0.758740725</v>
      </c>
      <c r="D5">
        <v>0.88735737000000003</v>
      </c>
      <c r="E5">
        <v>1.3421879430908401</v>
      </c>
      <c r="F5">
        <v>0.68555418293049497</v>
      </c>
      <c r="G5">
        <v>2.3610798716385002</v>
      </c>
      <c r="H5">
        <f t="shared" si="0"/>
        <v>0.62211486423961049</v>
      </c>
      <c r="I5">
        <f>B5/F5</f>
        <v>1.2179855229395575</v>
      </c>
      <c r="J5">
        <f>B5/G5</f>
        <v>0.35364964990385733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3.99565307447422</v>
      </c>
      <c r="R5">
        <v>1.9256840841680201</v>
      </c>
      <c r="S5">
        <v>6.8856035880461199</v>
      </c>
      <c r="T5">
        <f t="shared" si="1"/>
        <v>0.20897586813386579</v>
      </c>
      <c r="U5">
        <f t="shared" si="2"/>
        <v>0.43360958158448637</v>
      </c>
      <c r="V5">
        <f t="shared" si="3"/>
        <v>0.121266793727366</v>
      </c>
    </row>
    <row r="6" spans="1:22" x14ac:dyDescent="0.35">
      <c r="A6" t="s">
        <v>62</v>
      </c>
      <c r="B6">
        <v>0.8592029699999999</v>
      </c>
      <c r="C6">
        <v>0.82560151500000001</v>
      </c>
      <c r="D6">
        <v>0.89188184250000002</v>
      </c>
      <c r="E6">
        <v>1.33124134412301</v>
      </c>
      <c r="F6">
        <v>0.67844583296658501</v>
      </c>
      <c r="G6">
        <v>2.3371050645195299</v>
      </c>
      <c r="H6">
        <f t="shared" si="0"/>
        <v>0.64541487822106536</v>
      </c>
      <c r="I6">
        <f>B6/F6</f>
        <v>1.2664282515275138</v>
      </c>
      <c r="J6">
        <f>B6/G6</f>
        <v>0.36763557746884512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5.2708065059205502</v>
      </c>
      <c r="R6">
        <v>2.57948287328745</v>
      </c>
      <c r="S6">
        <v>9.0043410882427697</v>
      </c>
      <c r="T6">
        <f t="shared" si="1"/>
        <v>0.16301166985258919</v>
      </c>
      <c r="U6">
        <f t="shared" si="2"/>
        <v>0.33309117067522115</v>
      </c>
      <c r="V6">
        <f t="shared" si="3"/>
        <v>9.5420971016067599E-2</v>
      </c>
    </row>
    <row r="7" spans="1:22" x14ac:dyDescent="0.35">
      <c r="A7" t="s">
        <v>5</v>
      </c>
      <c r="B7" s="1">
        <v>1.749E-5</v>
      </c>
      <c r="C7" s="1">
        <v>1.6545000000000002E-5</v>
      </c>
      <c r="D7" s="1">
        <v>1.8510000000000001E-5</v>
      </c>
      <c r="E7">
        <v>3.0003485771186198</v>
      </c>
      <c r="F7">
        <v>1.46852023568969</v>
      </c>
      <c r="G7">
        <v>5.23474348285131</v>
      </c>
      <c r="H7">
        <f t="shared" si="0"/>
        <v>5.8293226771658959E-6</v>
      </c>
      <c r="I7">
        <f>B7/F7</f>
        <v>1.1909948242412763E-5</v>
      </c>
      <c r="J7">
        <f>B7/G7</f>
        <v>3.3411379291642731E-6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3.0300558338149099</v>
      </c>
      <c r="R7">
        <v>1.4952622545721299</v>
      </c>
      <c r="S7">
        <v>5.2866712652872598</v>
      </c>
      <c r="T7">
        <f t="shared" si="1"/>
        <v>5.7721708639209097E-6</v>
      </c>
      <c r="U7">
        <f t="shared" si="2"/>
        <v>1.169694476438501E-5</v>
      </c>
      <c r="V7">
        <f t="shared" si="3"/>
        <v>3.3083199469656551E-6</v>
      </c>
    </row>
    <row r="8" spans="1:22" x14ac:dyDescent="0.35">
      <c r="A8" t="s">
        <v>6</v>
      </c>
      <c r="B8" s="1">
        <v>4.9043018616312767E-5</v>
      </c>
      <c r="C8" s="1">
        <v>2.1074728201094316E-5</v>
      </c>
      <c r="D8" s="1">
        <v>9.1782815668747792E-5</v>
      </c>
      <c r="E8">
        <v>1.71032425625731E-2</v>
      </c>
      <c r="F8">
        <v>8.9482874783447294E-3</v>
      </c>
      <c r="G8">
        <v>2.9483125909843401E-2</v>
      </c>
      <c r="H8">
        <f t="shared" si="0"/>
        <v>2.8674690449419951E-3</v>
      </c>
      <c r="I8">
        <f>B8/F8</f>
        <v>5.4807155821713534E-3</v>
      </c>
      <c r="J8">
        <f>B8/G8</f>
        <v>1.6634266924844285E-3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1.7172791300124099E-2</v>
      </c>
      <c r="R8">
        <v>9.0221871188919198E-3</v>
      </c>
      <c r="S8">
        <v>2.9359917822911401E-2</v>
      </c>
      <c r="T8">
        <f t="shared" si="1"/>
        <v>2.8558559735107456E-3</v>
      </c>
      <c r="U8">
        <f t="shared" si="2"/>
        <v>5.4358237054981514E-3</v>
      </c>
      <c r="V8">
        <f t="shared" si="3"/>
        <v>1.6704072168090809E-3</v>
      </c>
    </row>
    <row r="9" spans="1:22" x14ac:dyDescent="0.35">
      <c r="A9" t="s">
        <v>7</v>
      </c>
      <c r="B9">
        <v>0.28672832500000001</v>
      </c>
      <c r="C9">
        <v>0.25158263307500001</v>
      </c>
      <c r="D9">
        <v>0.32309188924999999</v>
      </c>
      <c r="E9">
        <v>0.87536397400055399</v>
      </c>
      <c r="F9">
        <v>0.40547685537894101</v>
      </c>
      <c r="G9">
        <v>1.61174300683702</v>
      </c>
      <c r="H9">
        <f t="shared" si="0"/>
        <v>0.32755326186158368</v>
      </c>
      <c r="I9">
        <f>B9/F9</f>
        <v>0.70713857325354912</v>
      </c>
      <c r="J9">
        <f>B9/G9</f>
        <v>0.17789953099451797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0.41087869179411102</v>
      </c>
      <c r="R9">
        <v>0.209467220745162</v>
      </c>
      <c r="S9">
        <v>0.71105136388989898</v>
      </c>
      <c r="T9">
        <f t="shared" si="1"/>
        <v>0.69784179789902068</v>
      </c>
      <c r="U9">
        <f t="shared" si="2"/>
        <v>1.3688457983067142</v>
      </c>
      <c r="V9">
        <f t="shared" si="3"/>
        <v>0.4032455875359206</v>
      </c>
    </row>
    <row r="10" spans="1:22" x14ac:dyDescent="0.35">
      <c r="A10" t="s">
        <v>37</v>
      </c>
      <c r="B10">
        <v>0.1483701</v>
      </c>
      <c r="C10">
        <v>3.8437750000000011E-3</v>
      </c>
      <c r="D10">
        <v>0.2408525</v>
      </c>
      <c r="E10">
        <v>1.6170717144006701</v>
      </c>
      <c r="F10">
        <v>0.57862304098689399</v>
      </c>
      <c r="G10">
        <v>3.5005078150863702</v>
      </c>
      <c r="H10">
        <f t="shared" si="0"/>
        <v>9.175233150064091E-2</v>
      </c>
      <c r="I10">
        <f>B10/F10</f>
        <v>0.25641927384526786</v>
      </c>
      <c r="J10">
        <f>B10/G10</f>
        <v>4.2385307457552174E-2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1.48664766979139</v>
      </c>
      <c r="R10">
        <v>0.57483854139880697</v>
      </c>
      <c r="S10">
        <v>3.07376713303122</v>
      </c>
      <c r="T10">
        <f t="shared" si="1"/>
        <v>9.9801790979041904E-2</v>
      </c>
      <c r="U10">
        <f t="shared" si="2"/>
        <v>0.2581074324608742</v>
      </c>
      <c r="V10">
        <f t="shared" si="3"/>
        <v>4.826979194539166E-2</v>
      </c>
    </row>
    <row r="11" spans="1:22" x14ac:dyDescent="0.35">
      <c r="A11" t="s">
        <v>8</v>
      </c>
      <c r="B11">
        <v>0.242366</v>
      </c>
      <c r="C11">
        <v>0.13529150000000001</v>
      </c>
      <c r="D11">
        <v>0.28799600000000003</v>
      </c>
      <c r="E11">
        <v>0.29705888701478</v>
      </c>
      <c r="F11">
        <v>0.15172513240507901</v>
      </c>
      <c r="G11">
        <v>0.50372679086236005</v>
      </c>
      <c r="H11">
        <f t="shared" si="0"/>
        <v>0.81588537018904672</v>
      </c>
      <c r="I11">
        <f>B11/F11</f>
        <v>1.5974018025762935</v>
      </c>
      <c r="J11">
        <f>B11/G11</f>
        <v>0.48114574089871043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0.197045778731823</v>
      </c>
      <c r="R11">
        <v>0.104997650593829</v>
      </c>
      <c r="S11">
        <v>0.32978034516101801</v>
      </c>
      <c r="T11">
        <f t="shared" si="1"/>
        <v>1.2299984377227249</v>
      </c>
      <c r="U11">
        <f t="shared" si="2"/>
        <v>2.3082992679289962</v>
      </c>
      <c r="V11">
        <f t="shared" si="3"/>
        <v>0.73493160995286966</v>
      </c>
    </row>
    <row r="12" spans="1:22" x14ac:dyDescent="0.35">
      <c r="A12" t="s">
        <v>9</v>
      </c>
      <c r="B12">
        <v>7.7558488153593036E-2</v>
      </c>
      <c r="C12">
        <v>1.7818628352112644E-2</v>
      </c>
      <c r="D12">
        <v>0.20258883588135268</v>
      </c>
      <c r="E12">
        <v>0.21407838599266801</v>
      </c>
      <c r="F12">
        <v>9.7659080629630399E-2</v>
      </c>
      <c r="G12">
        <v>0.417425363189592</v>
      </c>
      <c r="H12">
        <f t="shared" si="0"/>
        <v>0.36229013869830529</v>
      </c>
      <c r="I12">
        <f>B12/F12</f>
        <v>0.7941758989901988</v>
      </c>
      <c r="J12">
        <f>B12/G12</f>
        <v>0.18580204988254739</v>
      </c>
      <c r="K12">
        <v>0.27524896279376798</v>
      </c>
      <c r="L12">
        <v>0.13368611137790801</v>
      </c>
      <c r="M12">
        <v>0.483961268755704</v>
      </c>
      <c r="N12">
        <v>0.25740562134905315</v>
      </c>
      <c r="O12">
        <v>0.52997749402201932</v>
      </c>
      <c r="P12">
        <v>0.14639731496649278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 t="s">
        <v>10</v>
      </c>
      <c r="B13">
        <v>9.1000000000000004E-3</v>
      </c>
      <c r="C13">
        <v>3.0250000000000012E-3</v>
      </c>
      <c r="D13">
        <v>0.01</v>
      </c>
      <c r="E13">
        <v>2.7178515489092201E-2</v>
      </c>
      <c r="F13">
        <v>1.28444507822837E-2</v>
      </c>
      <c r="G13">
        <v>5.1395585787460098E-2</v>
      </c>
      <c r="H13">
        <f t="shared" si="0"/>
        <v>0.33482329097967789</v>
      </c>
      <c r="I13">
        <f>B13/F13</f>
        <v>0.70847715906635689</v>
      </c>
      <c r="J13">
        <f>B13/G13</f>
        <v>0.17705800723104689</v>
      </c>
      <c r="K13">
        <v>2.15049179432821E-2</v>
      </c>
      <c r="L13">
        <v>1.0436908395199901E-2</v>
      </c>
      <c r="M13">
        <v>4.0261326232112898E-2</v>
      </c>
      <c r="N13">
        <v>0.42696364645680879</v>
      </c>
      <c r="O13">
        <v>0.87974501970727703</v>
      </c>
      <c r="P13">
        <v>0.22805553222175423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 t="s">
        <v>11</v>
      </c>
      <c r="B14">
        <v>1.5001099506363638</v>
      </c>
      <c r="C14">
        <v>5.3560506250000001E-2</v>
      </c>
      <c r="D14">
        <v>2.87593775175</v>
      </c>
      <c r="E14">
        <v>1.3311706618352299</v>
      </c>
      <c r="F14">
        <v>0.55451656149089601</v>
      </c>
      <c r="G14">
        <v>2.47975183383158</v>
      </c>
      <c r="H14">
        <f t="shared" si="0"/>
        <v>1.126910315592611</v>
      </c>
      <c r="I14">
        <f>B14/F14</f>
        <v>2.7052572543606388</v>
      </c>
      <c r="J14">
        <f>B14/G14</f>
        <v>0.60494357950266098</v>
      </c>
      <c r="K14">
        <v>2.2061980649015802</v>
      </c>
      <c r="L14">
        <v>1.1131712729271901</v>
      </c>
      <c r="M14">
        <v>3.7509861069915398</v>
      </c>
      <c r="N14">
        <v>0.81328484658517886</v>
      </c>
      <c r="O14">
        <v>1.6118521007390019</v>
      </c>
      <c r="P14">
        <v>0.47834553463304713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O1" workbookViewId="0">
      <selection activeCell="D2" sqref="D2"/>
    </sheetView>
  </sheetViews>
  <sheetFormatPr defaultRowHeight="14.5" x14ac:dyDescent="0.35"/>
  <cols>
    <col min="1" max="1" width="35.08984375" customWidth="1"/>
    <col min="2" max="2" width="23.90625" customWidth="1"/>
    <col min="3" max="4" width="27.26953125" customWidth="1"/>
    <col min="5" max="5" width="29" customWidth="1"/>
    <col min="6" max="6" width="27.36328125" customWidth="1"/>
    <col min="7" max="7" width="21.453125" customWidth="1"/>
    <col min="8" max="8" width="22.54296875" customWidth="1"/>
    <col min="9" max="9" width="21.6328125" customWidth="1"/>
    <col min="10" max="10" width="20.90625" customWidth="1"/>
    <col min="11" max="11" width="29.26953125" customWidth="1"/>
    <col min="12" max="12" width="26.6328125" customWidth="1"/>
    <col min="13" max="13" width="25.90625" customWidth="1"/>
    <col min="14" max="14" width="21.26953125" customWidth="1"/>
    <col min="15" max="15" width="20.1796875" customWidth="1"/>
    <col min="16" max="16" width="26" customWidth="1"/>
    <col min="17" max="17" width="17.7265625" customWidth="1"/>
    <col min="18" max="18" width="19.6328125" customWidth="1"/>
    <col min="19" max="19" width="19.36328125" customWidth="1"/>
    <col min="20" max="20" width="15.7265625" customWidth="1"/>
    <col min="21" max="21" width="15.1796875" customWidth="1"/>
    <col min="22" max="22" width="21.6328125" customWidth="1"/>
  </cols>
  <sheetData>
    <row r="1" spans="1:22" x14ac:dyDescent="0.35">
      <c r="A1" t="s">
        <v>0</v>
      </c>
      <c r="B1" t="s">
        <v>1</v>
      </c>
      <c r="C1" t="s">
        <v>27</v>
      </c>
      <c r="D1" t="s">
        <v>28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</row>
    <row r="2" spans="1:22" x14ac:dyDescent="0.35">
      <c r="A2" t="s">
        <v>12</v>
      </c>
      <c r="B2">
        <v>2.6723536285141054</v>
      </c>
      <c r="C2">
        <v>0.88304142663849494</v>
      </c>
      <c r="D2">
        <v>4.3274137421615482</v>
      </c>
      <c r="E2">
        <v>4.8687927018677699E-3</v>
      </c>
      <c r="F2">
        <v>2.4565907801963301E-3</v>
      </c>
      <c r="G2">
        <v>8.4508724888449505E-3</v>
      </c>
      <c r="H2">
        <f>B2/E2</f>
        <v>548.87398009139622</v>
      </c>
      <c r="I2">
        <f>B2/F2</f>
        <v>1087.8301954306494</v>
      </c>
      <c r="J2">
        <f>B2/G2</f>
        <v>316.22221635003723</v>
      </c>
      <c r="K2">
        <v>3.8664884498146698E-3</v>
      </c>
      <c r="L2">
        <v>1.83819030122792E-3</v>
      </c>
      <c r="M2">
        <v>6.9609850534551997E-3</v>
      </c>
      <c r="N2">
        <v>593.88659862350869</v>
      </c>
      <c r="O2">
        <v>1249.1936621271516</v>
      </c>
      <c r="P2">
        <v>329.87510480829621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5">
      <c r="A3" t="s">
        <v>13</v>
      </c>
      <c r="B3">
        <v>36.351918714811056</v>
      </c>
      <c r="C3">
        <v>11.527656904028783</v>
      </c>
      <c r="D3">
        <v>51.036223281507162</v>
      </c>
      <c r="E3">
        <v>0.26913257641225102</v>
      </c>
      <c r="F3">
        <v>0.119797221158662</v>
      </c>
      <c r="G3">
        <v>0.51518676919948403</v>
      </c>
      <c r="H3">
        <f>B3/E3</f>
        <v>135.07067483026668</v>
      </c>
      <c r="I3">
        <f>B3/F3</f>
        <v>303.44542522122276</v>
      </c>
      <c r="J3">
        <f>B3/G3</f>
        <v>70.560660498513954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0.116800623857061</v>
      </c>
      <c r="R3">
        <v>5.8259999852301E-2</v>
      </c>
      <c r="S3">
        <v>0.203577886641092</v>
      </c>
      <c r="T3">
        <f>B3/Q3</f>
        <v>311.2305184199875</v>
      </c>
      <c r="U3">
        <f>B3/R3</f>
        <v>623.9601580324296</v>
      </c>
      <c r="V3">
        <f>B3/S3</f>
        <v>178.56516399985782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C1" zoomScale="92" workbookViewId="0">
      <selection activeCell="E2" sqref="E2:G2"/>
    </sheetView>
  </sheetViews>
  <sheetFormatPr defaultRowHeight="14.5" x14ac:dyDescent="0.35"/>
  <cols>
    <col min="1" max="1" width="11.81640625" bestFit="1" customWidth="1"/>
    <col min="2" max="3" width="16.6328125" customWidth="1"/>
    <col min="4" max="4" width="14.08984375" customWidth="1"/>
    <col min="5" max="5" width="16" customWidth="1"/>
    <col min="6" max="6" width="16.6328125" customWidth="1"/>
    <col min="7" max="7" width="13.81640625" customWidth="1"/>
  </cols>
  <sheetData>
    <row r="1" spans="1:15" x14ac:dyDescent="0.35">
      <c r="A1" t="s">
        <v>17</v>
      </c>
      <c r="B1" t="s">
        <v>18</v>
      </c>
      <c r="C1" t="s">
        <v>19</v>
      </c>
      <c r="D1" t="s">
        <v>20</v>
      </c>
      <c r="E1" t="s">
        <v>22</v>
      </c>
      <c r="F1" t="s">
        <v>14</v>
      </c>
      <c r="G1" t="s">
        <v>21</v>
      </c>
      <c r="H1" t="s">
        <v>57</v>
      </c>
    </row>
    <row r="2" spans="1:15" x14ac:dyDescent="0.35">
      <c r="A2">
        <v>54.811765968867412</v>
      </c>
      <c r="B2">
        <v>4.7265800000000002</v>
      </c>
      <c r="C2">
        <v>5.4577844706926032E-2</v>
      </c>
      <c r="D2" t="s">
        <v>16</v>
      </c>
      <c r="E2">
        <f>AVERAGE(C2:C11)</f>
        <v>9.841234405776611E-2</v>
      </c>
      <c r="F2">
        <f>_xlfn.PERCENTILE.INC(C2:C11,2.5%)</f>
        <v>5.7178259186869564E-2</v>
      </c>
      <c r="G2">
        <f>_xlfn.PERCENTILE.INC(C2:C11,97.5%)</f>
        <v>0.14883684928494717</v>
      </c>
      <c r="H2">
        <f>_xlfn.PERCENTILE.INC(C2:C11,50%)</f>
        <v>9.5432997275645359E-2</v>
      </c>
    </row>
    <row r="3" spans="1:15" x14ac:dyDescent="0.35">
      <c r="A3">
        <v>59.612796564680629</v>
      </c>
      <c r="B3">
        <v>5.7274799999999999</v>
      </c>
      <c r="C3">
        <v>6.6135242395563953E-2</v>
      </c>
      <c r="D3" t="s">
        <v>16</v>
      </c>
    </row>
    <row r="4" spans="1:15" x14ac:dyDescent="0.35">
      <c r="A4">
        <v>61.853277509393457</v>
      </c>
      <c r="B4">
        <v>6.1635299999999997</v>
      </c>
      <c r="C4">
        <v>7.1170314093166681E-2</v>
      </c>
      <c r="D4" t="s">
        <v>16</v>
      </c>
    </row>
    <row r="5" spans="1:15" x14ac:dyDescent="0.35">
      <c r="A5">
        <v>63.873711218464848</v>
      </c>
      <c r="B5">
        <v>6.53972</v>
      </c>
      <c r="C5">
        <v>7.5514182048495596E-2</v>
      </c>
      <c r="D5" t="s">
        <v>16</v>
      </c>
    </row>
    <row r="6" spans="1:15" x14ac:dyDescent="0.35">
      <c r="A6">
        <v>70.00502737520128</v>
      </c>
      <c r="B6">
        <v>7.7710699999999999</v>
      </c>
      <c r="C6">
        <v>8.97325871278285E-2</v>
      </c>
      <c r="D6" t="s">
        <v>16</v>
      </c>
    </row>
    <row r="7" spans="1:15" x14ac:dyDescent="0.35">
      <c r="A7">
        <v>75.456197530864188</v>
      </c>
      <c r="B7">
        <v>8.7584099999999978</v>
      </c>
      <c r="C7">
        <v>0.10113340742346222</v>
      </c>
      <c r="D7" t="s">
        <v>16</v>
      </c>
    </row>
    <row r="8" spans="1:15" x14ac:dyDescent="0.35">
      <c r="A8">
        <v>80.007174449812126</v>
      </c>
      <c r="B8">
        <v>9.6135800000000007</v>
      </c>
      <c r="C8">
        <v>0.11100806001752003</v>
      </c>
      <c r="D8" t="s">
        <v>16</v>
      </c>
    </row>
    <row r="9" spans="1:15" x14ac:dyDescent="0.35">
      <c r="A9">
        <v>84.468132045088566</v>
      </c>
      <c r="B9">
        <v>10.39645</v>
      </c>
      <c r="C9">
        <v>0.12004786412232968</v>
      </c>
      <c r="D9" t="s">
        <v>16</v>
      </c>
    </row>
    <row r="10" spans="1:15" x14ac:dyDescent="0.35">
      <c r="A10">
        <v>97.698641000000023</v>
      </c>
      <c r="B10">
        <v>12.53945</v>
      </c>
      <c r="C10">
        <v>0.14479309665979706</v>
      </c>
      <c r="D10" t="s">
        <v>16</v>
      </c>
    </row>
    <row r="11" spans="1:15" x14ac:dyDescent="0.35">
      <c r="A11">
        <v>100.61776500000001</v>
      </c>
      <c r="B11">
        <v>12.991320000000004</v>
      </c>
      <c r="C11">
        <v>0.15001084198257139</v>
      </c>
      <c r="D11" t="s">
        <v>16</v>
      </c>
    </row>
    <row r="12" spans="1:15" x14ac:dyDescent="0.35">
      <c r="I12" s="3"/>
      <c r="J12" s="3"/>
      <c r="K12" s="3"/>
      <c r="L12" s="3"/>
      <c r="M12" s="3"/>
      <c r="N12" s="3"/>
      <c r="O12" s="3"/>
    </row>
    <row r="18" spans="11:11" x14ac:dyDescent="0.35">
      <c r="K1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:G2"/>
    </sheetView>
  </sheetViews>
  <sheetFormatPr defaultRowHeight="14.5" x14ac:dyDescent="0.35"/>
  <cols>
    <col min="1" max="1" width="11.81640625" bestFit="1" customWidth="1"/>
    <col min="2" max="2" width="11.6328125" customWidth="1"/>
    <col min="3" max="4" width="15.1796875" customWidth="1"/>
    <col min="5" max="7" width="11.81640625" bestFit="1" customWidth="1"/>
    <col min="8" max="8" width="10.81640625" bestFit="1" customWidth="1"/>
  </cols>
  <sheetData>
    <row r="1" spans="1:8" x14ac:dyDescent="0.35">
      <c r="A1" t="s">
        <v>23</v>
      </c>
      <c r="B1" t="s">
        <v>24</v>
      </c>
      <c r="C1" t="s">
        <v>19</v>
      </c>
      <c r="D1" t="s">
        <v>20</v>
      </c>
      <c r="E1" t="s">
        <v>22</v>
      </c>
      <c r="F1" t="s">
        <v>14</v>
      </c>
      <c r="G1" t="s">
        <v>15</v>
      </c>
      <c r="H1" t="s">
        <v>57</v>
      </c>
    </row>
    <row r="2" spans="1:8" x14ac:dyDescent="0.35">
      <c r="A2">
        <v>1.1102383252818036</v>
      </c>
      <c r="B2">
        <v>3.5599999999999998E-3</v>
      </c>
      <c r="C2">
        <v>3.5599999999999998E-5</v>
      </c>
      <c r="D2" t="s">
        <v>16</v>
      </c>
      <c r="E2">
        <f>AVERAGE(C2:C11)</f>
        <v>2.6489999999999999E-5</v>
      </c>
      <c r="F2">
        <f>_xlfn.PERCENTILE.INC(C2:C11,2.5%)</f>
        <v>1.9137500000000001E-5</v>
      </c>
      <c r="G2">
        <f>_xlfn.PERCENTILE.INC(C2:C11,97.5%)</f>
        <v>3.4542500000000003E-5</v>
      </c>
      <c r="H2">
        <f>_xlfn.PERCENTILE.INC(C2:C11,50%)</f>
        <v>2.605E-5</v>
      </c>
    </row>
    <row r="3" spans="1:8" x14ac:dyDescent="0.35">
      <c r="A3">
        <v>1.1302426194310251</v>
      </c>
      <c r="B3">
        <v>2.5899999999999999E-3</v>
      </c>
      <c r="C3">
        <v>2.5899999999999999E-5</v>
      </c>
      <c r="D3" t="s">
        <v>16</v>
      </c>
    </row>
    <row r="4" spans="1:8" x14ac:dyDescent="0.35">
      <c r="A4">
        <v>1.1402447665056359</v>
      </c>
      <c r="B4">
        <v>1.8799999999999999E-3</v>
      </c>
      <c r="C4">
        <v>1.88E-5</v>
      </c>
      <c r="D4" t="s">
        <v>16</v>
      </c>
    </row>
    <row r="5" spans="1:8" x14ac:dyDescent="0.35">
      <c r="A5">
        <v>1.3102812667740207</v>
      </c>
      <c r="B5">
        <v>2.0300000000000001E-3</v>
      </c>
      <c r="C5">
        <v>2.0299999999999999E-5</v>
      </c>
      <c r="D5" t="s">
        <v>16</v>
      </c>
    </row>
    <row r="6" spans="1:8" x14ac:dyDescent="0.35">
      <c r="A6">
        <v>1.4803177670424048</v>
      </c>
      <c r="B6">
        <v>2.3E-3</v>
      </c>
      <c r="C6">
        <v>2.3E-5</v>
      </c>
      <c r="D6" t="s">
        <v>16</v>
      </c>
    </row>
    <row r="7" spans="1:8" x14ac:dyDescent="0.35">
      <c r="A7">
        <v>1.5403306494900699</v>
      </c>
      <c r="B7">
        <v>2.3700000000000001E-3</v>
      </c>
      <c r="C7">
        <v>2.3700000000000007E-5</v>
      </c>
      <c r="D7" t="s">
        <v>16</v>
      </c>
    </row>
    <row r="8" spans="1:8" x14ac:dyDescent="0.35">
      <c r="A8">
        <v>1.6903628556092325</v>
      </c>
      <c r="B8">
        <v>2.6199999999999999E-3</v>
      </c>
      <c r="C8">
        <v>2.62E-5</v>
      </c>
      <c r="D8" t="s">
        <v>16</v>
      </c>
    </row>
    <row r="9" spans="1:8" x14ac:dyDescent="0.35">
      <c r="A9">
        <v>1.8704015029522281</v>
      </c>
      <c r="B9">
        <v>2.98E-3</v>
      </c>
      <c r="C9">
        <v>2.9799999999999999E-5</v>
      </c>
      <c r="D9" t="s">
        <v>16</v>
      </c>
    </row>
    <row r="10" spans="1:8" x14ac:dyDescent="0.35">
      <c r="A10">
        <v>1.9104100912506703</v>
      </c>
      <c r="B10">
        <v>3.0699999999999998E-3</v>
      </c>
      <c r="C10">
        <v>3.0700000000000001E-5</v>
      </c>
      <c r="D10" t="s">
        <v>16</v>
      </c>
    </row>
    <row r="11" spans="1:8" x14ac:dyDescent="0.35">
      <c r="A11">
        <v>2.0504401502952225</v>
      </c>
      <c r="B11">
        <v>3.0899999999999999E-3</v>
      </c>
      <c r="C11">
        <v>3.0899999999999999E-5</v>
      </c>
      <c r="D11" t="s">
        <v>16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:G2"/>
    </sheetView>
  </sheetViews>
  <sheetFormatPr defaultRowHeight="14.5" x14ac:dyDescent="0.35"/>
  <cols>
    <col min="1" max="1" width="11.81640625" bestFit="1" customWidth="1"/>
    <col min="2" max="2" width="14" customWidth="1"/>
    <col min="3" max="3" width="19.36328125" customWidth="1"/>
    <col min="4" max="4" width="11.453125" bestFit="1" customWidth="1"/>
  </cols>
  <sheetData>
    <row r="1" spans="1:8" x14ac:dyDescent="0.35">
      <c r="A1" s="3" t="s">
        <v>23</v>
      </c>
      <c r="B1" s="3" t="s">
        <v>24</v>
      </c>
      <c r="C1" s="3" t="s">
        <v>19</v>
      </c>
      <c r="D1" s="3" t="s">
        <v>20</v>
      </c>
      <c r="E1" s="3" t="s">
        <v>22</v>
      </c>
      <c r="F1" s="3" t="s">
        <v>14</v>
      </c>
      <c r="G1" s="3" t="s">
        <v>15</v>
      </c>
      <c r="H1" s="3" t="s">
        <v>57</v>
      </c>
    </row>
    <row r="2" spans="1:8" x14ac:dyDescent="0.35">
      <c r="A2">
        <v>15.293282877079978</v>
      </c>
      <c r="B2">
        <v>0.10054</v>
      </c>
      <c r="C2">
        <v>1.7414038819297492E-3</v>
      </c>
      <c r="D2" t="s">
        <v>16</v>
      </c>
      <c r="E2">
        <f>AVERAGE(C2:C11)</f>
        <v>1.838806567383762E-2</v>
      </c>
      <c r="F2">
        <f>_xlfn.PERCENTILE.INC(C2:C11,2.5%)</f>
        <v>2.4032508063909501E-3</v>
      </c>
      <c r="G2">
        <f>_xlfn.PERCENTILE.INC(C2:C11,97.5%)</f>
        <v>2.8243454110138549E-2</v>
      </c>
      <c r="H2">
        <f>_xlfn.PERCENTILE.INC(C2:C11,50%)</f>
        <v>2.2410318352313368E-2</v>
      </c>
    </row>
    <row r="3" spans="1:8" x14ac:dyDescent="0.35">
      <c r="A3">
        <v>51.120973698336016</v>
      </c>
      <c r="B3">
        <v>4.0555500000000002</v>
      </c>
      <c r="C3">
        <v>4.6829457684239737E-3</v>
      </c>
      <c r="D3" t="s">
        <v>16</v>
      </c>
    </row>
    <row r="4" spans="1:8" x14ac:dyDescent="0.35">
      <c r="A4">
        <v>74.67603005904455</v>
      </c>
      <c r="B4">
        <v>8.6872399999999992</v>
      </c>
      <c r="C4">
        <v>1.0031160705029768E-2</v>
      </c>
      <c r="D4" t="s">
        <v>16</v>
      </c>
    </row>
    <row r="5" spans="1:8" x14ac:dyDescent="0.35">
      <c r="A5">
        <v>93.649856</v>
      </c>
      <c r="B5">
        <v>12.076280000000001</v>
      </c>
      <c r="C5">
        <v>1.3944487017618587E-2</v>
      </c>
      <c r="D5" t="s">
        <v>16</v>
      </c>
    </row>
    <row r="6" spans="1:8" x14ac:dyDescent="0.35">
      <c r="A6">
        <v>143.55836000000002</v>
      </c>
      <c r="B6">
        <v>18.0184</v>
      </c>
      <c r="C6">
        <v>2.0805856180732708E-2</v>
      </c>
      <c r="D6" t="s">
        <v>16</v>
      </c>
    </row>
    <row r="7" spans="1:8" x14ac:dyDescent="0.35">
      <c r="A7">
        <v>183.831256</v>
      </c>
      <c r="B7">
        <v>20.797409999999999</v>
      </c>
      <c r="C7">
        <v>2.4014780523894028E-2</v>
      </c>
      <c r="D7" t="s">
        <v>16</v>
      </c>
    </row>
    <row r="8" spans="1:8" x14ac:dyDescent="0.35">
      <c r="A8">
        <v>214.39151999999999</v>
      </c>
      <c r="B8">
        <v>22.119129999999998</v>
      </c>
      <c r="C8">
        <v>2.5540971319480649E-2</v>
      </c>
      <c r="D8" t="s">
        <v>16</v>
      </c>
    </row>
    <row r="9" spans="1:8" x14ac:dyDescent="0.35">
      <c r="A9">
        <v>247.82028000000003</v>
      </c>
      <c r="B9">
        <v>23.169740000000001</v>
      </c>
      <c r="C9">
        <v>2.675411125210728E-2</v>
      </c>
      <c r="D9" t="s">
        <v>16</v>
      </c>
    </row>
    <row r="10" spans="1:8" x14ac:dyDescent="0.35">
      <c r="A10">
        <v>289.64009999999996</v>
      </c>
      <c r="B10">
        <v>24.31071</v>
      </c>
      <c r="C10">
        <v>2.8071589925381855E-2</v>
      </c>
      <c r="D10" t="s">
        <v>16</v>
      </c>
    </row>
    <row r="11" spans="1:8" x14ac:dyDescent="0.35">
      <c r="A11">
        <v>301.58462000000003</v>
      </c>
      <c r="B11">
        <v>24.502759999999999</v>
      </c>
      <c r="C11">
        <v>2.8293350163777587E-2</v>
      </c>
      <c r="D11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:G2"/>
    </sheetView>
  </sheetViews>
  <sheetFormatPr defaultRowHeight="14.5" x14ac:dyDescent="0.35"/>
  <cols>
    <col min="1" max="1" width="10.81640625" bestFit="1" customWidth="1"/>
    <col min="2" max="2" width="14.7265625" customWidth="1"/>
    <col min="3" max="3" width="15" customWidth="1"/>
    <col min="4" max="4" width="11.453125" bestFit="1" customWidth="1"/>
  </cols>
  <sheetData>
    <row r="1" spans="1:8" x14ac:dyDescent="0.35">
      <c r="A1" t="s">
        <v>23</v>
      </c>
      <c r="B1" t="s">
        <v>24</v>
      </c>
      <c r="C1" t="s">
        <v>19</v>
      </c>
      <c r="D1" t="s">
        <v>20</v>
      </c>
      <c r="E1" t="s">
        <v>22</v>
      </c>
      <c r="F1" t="s">
        <v>14</v>
      </c>
      <c r="G1" t="s">
        <v>15</v>
      </c>
      <c r="H1" t="s">
        <v>57</v>
      </c>
    </row>
    <row r="2" spans="1:8" x14ac:dyDescent="0.35">
      <c r="A2">
        <v>333.97399999999999</v>
      </c>
      <c r="B2">
        <v>25.12182</v>
      </c>
      <c r="C2">
        <v>0.75365459999999995</v>
      </c>
      <c r="D2" t="s">
        <v>16</v>
      </c>
      <c r="E2">
        <f>AVERAGE(C2:C11)</f>
        <v>0.83499507000000006</v>
      </c>
      <c r="F2">
        <f>_xlfn.PERCENTILE.INC(C2:C11,2.5%)</f>
        <v>0.758740725</v>
      </c>
      <c r="G2">
        <f>_xlfn.PERCENTILE.INC(C2:C11,97.5%)</f>
        <v>0.88735737000000003</v>
      </c>
      <c r="H2">
        <f>_xlfn.PERCENTILE.INC(C2:C11,50%)</f>
        <v>0.84805649999999999</v>
      </c>
    </row>
    <row r="3" spans="1:8" x14ac:dyDescent="0.35">
      <c r="A3">
        <v>385.97628500000002</v>
      </c>
      <c r="B3">
        <v>25.875319999999999</v>
      </c>
      <c r="C3">
        <v>0.77625959999999994</v>
      </c>
      <c r="D3" t="s">
        <v>16</v>
      </c>
    </row>
    <row r="4" spans="1:8" x14ac:dyDescent="0.35">
      <c r="A4">
        <v>434.98855500000002</v>
      </c>
      <c r="B4">
        <v>26.897680000000001</v>
      </c>
      <c r="C4">
        <v>0.80693040000000005</v>
      </c>
      <c r="D4" t="s">
        <v>16</v>
      </c>
    </row>
    <row r="5" spans="1:8" x14ac:dyDescent="0.35">
      <c r="A5">
        <v>486.00814000000003</v>
      </c>
      <c r="B5">
        <v>27.973140000000001</v>
      </c>
      <c r="C5">
        <v>0.8391942</v>
      </c>
      <c r="D5" t="s">
        <v>16</v>
      </c>
    </row>
    <row r="6" spans="1:8" x14ac:dyDescent="0.35">
      <c r="A6">
        <v>531.02335500000004</v>
      </c>
      <c r="B6">
        <v>28.18778</v>
      </c>
      <c r="C6">
        <v>0.84563339999999998</v>
      </c>
      <c r="D6" t="s">
        <v>16</v>
      </c>
    </row>
    <row r="7" spans="1:8" x14ac:dyDescent="0.35">
      <c r="A7">
        <v>550.02936999999997</v>
      </c>
      <c r="B7">
        <v>28.349319999999999</v>
      </c>
      <c r="C7">
        <v>0.85047959999999989</v>
      </c>
      <c r="D7" t="s">
        <v>16</v>
      </c>
    </row>
    <row r="8" spans="1:8" x14ac:dyDescent="0.35">
      <c r="A8">
        <v>570.03336999999999</v>
      </c>
      <c r="B8">
        <v>28.510860000000001</v>
      </c>
      <c r="C8">
        <v>0.85532580000000002</v>
      </c>
      <c r="D8" t="s">
        <v>16</v>
      </c>
    </row>
    <row r="9" spans="1:8" x14ac:dyDescent="0.35">
      <c r="A9">
        <v>590.03568499999994</v>
      </c>
      <c r="B9">
        <v>28.672409999999999</v>
      </c>
      <c r="C9">
        <v>0.8601723</v>
      </c>
      <c r="D9" t="s">
        <v>16</v>
      </c>
    </row>
    <row r="10" spans="1:8" x14ac:dyDescent="0.35">
      <c r="A10">
        <v>620.03631499999995</v>
      </c>
      <c r="B10">
        <v>28.9955</v>
      </c>
      <c r="C10">
        <v>0.869865</v>
      </c>
      <c r="D10" t="s">
        <v>16</v>
      </c>
    </row>
    <row r="11" spans="1:8" x14ac:dyDescent="0.35">
      <c r="A11">
        <v>667.02922999999998</v>
      </c>
      <c r="B11">
        <v>29.747859999999999</v>
      </c>
      <c r="C11">
        <v>0.8924358</v>
      </c>
      <c r="D11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E2" sqref="E2:G2"/>
    </sheetView>
  </sheetViews>
  <sheetFormatPr defaultRowHeight="14.5" x14ac:dyDescent="0.35"/>
  <cols>
    <col min="1" max="1" width="8.81640625" bestFit="1" customWidth="1"/>
    <col min="2" max="2" width="9.81640625" bestFit="1" customWidth="1"/>
    <col min="3" max="3" width="11.08984375" bestFit="1" customWidth="1"/>
    <col min="5" max="5" width="19.54296875" customWidth="1"/>
    <col min="6" max="6" width="17.7265625" customWidth="1"/>
    <col min="7" max="7" width="18.90625" customWidth="1"/>
  </cols>
  <sheetData>
    <row r="1" spans="1:8" x14ac:dyDescent="0.35">
      <c r="A1" t="s">
        <v>23</v>
      </c>
      <c r="B1" t="s">
        <v>24</v>
      </c>
      <c r="C1" t="s">
        <v>25</v>
      </c>
      <c r="D1" t="s">
        <v>20</v>
      </c>
      <c r="E1" t="s">
        <v>1</v>
      </c>
      <c r="F1" t="s">
        <v>27</v>
      </c>
      <c r="G1" t="s">
        <v>28</v>
      </c>
      <c r="H1" t="s">
        <v>57</v>
      </c>
    </row>
    <row r="2" spans="1:8" x14ac:dyDescent="0.35">
      <c r="A2" s="4">
        <v>504.01434</v>
      </c>
      <c r="B2" s="4">
        <v>27.435410000000001</v>
      </c>
      <c r="C2" s="4">
        <v>0.82306230000000002</v>
      </c>
      <c r="D2" s="4" t="s">
        <v>16</v>
      </c>
      <c r="E2">
        <f>AVERAGE(C2:C11)</f>
        <v>0.8592029699999999</v>
      </c>
      <c r="F2">
        <f>_xlfn.PERCENTILE.INC(C2:C11,2.5%)</f>
        <v>0.82560151500000001</v>
      </c>
      <c r="G2">
        <f>_xlfn.PERCENTILE.INC(C2:C11,97.5%)</f>
        <v>0.89188184250000002</v>
      </c>
      <c r="H2">
        <f>_xlfn.PERCENTILE.INC(C2:C11,50%)</f>
        <v>0.85774905000000001</v>
      </c>
    </row>
    <row r="3" spans="1:8" x14ac:dyDescent="0.35">
      <c r="A3" s="4">
        <v>528.02245500000004</v>
      </c>
      <c r="B3" s="4">
        <v>27.811589999999999</v>
      </c>
      <c r="C3" s="4">
        <v>0.83434769999999991</v>
      </c>
      <c r="D3" s="4" t="s">
        <v>16</v>
      </c>
    </row>
    <row r="4" spans="1:8" x14ac:dyDescent="0.35">
      <c r="A4" s="4">
        <v>544.02817000000005</v>
      </c>
      <c r="B4" s="4">
        <v>28.080459999999999</v>
      </c>
      <c r="C4" s="4">
        <v>0.84241379999999988</v>
      </c>
      <c r="D4" s="4" t="s">
        <v>16</v>
      </c>
    </row>
    <row r="5" spans="1:8" x14ac:dyDescent="0.35">
      <c r="A5" s="4">
        <v>562.03177000000005</v>
      </c>
      <c r="B5" s="4">
        <v>28.296220000000002</v>
      </c>
      <c r="C5" s="4">
        <v>0.84888660000000005</v>
      </c>
      <c r="D5" s="4" t="s">
        <v>16</v>
      </c>
    </row>
    <row r="6" spans="1:8" x14ac:dyDescent="0.35">
      <c r="A6" s="4">
        <v>573.03396999999995</v>
      </c>
      <c r="B6" s="4">
        <v>28.45664</v>
      </c>
      <c r="C6" s="4">
        <v>0.85369919999999999</v>
      </c>
      <c r="D6" s="4" t="s">
        <v>16</v>
      </c>
    </row>
    <row r="7" spans="1:8" x14ac:dyDescent="0.35">
      <c r="A7" s="4">
        <v>596.03599999999994</v>
      </c>
      <c r="B7" s="4">
        <v>28.72663</v>
      </c>
      <c r="C7" s="4">
        <v>0.86179889999999992</v>
      </c>
      <c r="D7" s="4" t="s">
        <v>16</v>
      </c>
    </row>
    <row r="8" spans="1:8" x14ac:dyDescent="0.35">
      <c r="A8" s="4">
        <v>615.03681500000005</v>
      </c>
      <c r="B8" s="4">
        <v>29.048590000000001</v>
      </c>
      <c r="C8" s="4">
        <v>0.8714577</v>
      </c>
      <c r="D8" s="4" t="s">
        <v>16</v>
      </c>
    </row>
    <row r="9" spans="1:8" x14ac:dyDescent="0.35">
      <c r="A9" s="4">
        <v>634.03491499999996</v>
      </c>
      <c r="B9" s="4">
        <v>29.26436</v>
      </c>
      <c r="C9" s="4">
        <v>0.87793080000000001</v>
      </c>
      <c r="D9" s="4" t="s">
        <v>16</v>
      </c>
    </row>
    <row r="10" spans="1:8" x14ac:dyDescent="0.35">
      <c r="A10" s="4">
        <v>652.03223000000003</v>
      </c>
      <c r="B10" s="4">
        <v>29.478999999999999</v>
      </c>
      <c r="C10" s="4">
        <v>0.88436999999999999</v>
      </c>
      <c r="D10" s="4" t="s">
        <v>16</v>
      </c>
    </row>
    <row r="11" spans="1:8" x14ac:dyDescent="0.35">
      <c r="A11" s="4">
        <v>673.02802999999994</v>
      </c>
      <c r="B11" s="4">
        <v>29.80209</v>
      </c>
      <c r="C11" s="4">
        <v>0.89406269999999999</v>
      </c>
      <c r="D11" s="4" t="s"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U 3 G J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F N x i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c Y l S R T m D Y 4 I C A A B Y I g A A E w A c A E Z v c m 1 1 b G F z L 1 N l Y 3 R p b 2 4 x L m 0 g o h g A K K A U A A A A A A A A A A A A A A A A A A A A A A A A A A A A 7 d l b b 9 o w G A b g e y T + g 5 X e w G S l I U C B T V y w h A 7 K G K y w T V o z T S b 1 a C b H r m y n a l X 1 v 8 8 5 V E w d k 6 p m m r P O X H C w j f P a j 7 4 A Q e B Q R o y C V f 7 Y e l W v 1 W v i A n F 8 D g 6 s d m c + m l p g C A i W 9 R p Q t x V L e I h V i y e u b J + F S Y y p b B x H B N s e o 1 K 9 E A 3 L e x l 8 E J i L 4 P s W b X i E S X A / U g T L Z E O i E K U H E 8 G I J H F E k / j r E l 1 i H h x H F J E l Y d J H E g X p 3 Q q r t 2 Q p 7 F B c W U 3 Y g Z Y F x 9 e S o 4 + I J F j Y 0 y 1 l H M O W 2 3 W b M M 9 4 Y C 0 5 i 5 l U S 5 h g d K 6 C p E t Y o 4 0 K W f Q U 7 Y 1 8 O R C c F e 0 j Q l Y h I o i L o e Q J / r K b 0 r t A d K t m X N 9 c 4 t 1 0 a 4 6 o + M Z 4 7 D G 1 F J p 2 i s a e 4 8 P b W + v A g k C q A U A t e I P 5 H Q S 3 1 n p P W 2 P W h N 7 l v o 6 T w 5 i R F 7 P m f Z / E 1 / L u r l m v R X R v z A e Y v d l i p h 8 z T W E w y 2 J 2 W m + m I + 2 Y W Q q D W R a z 2 5 2 N W 9 o x s x Q G 8 0 9 g u p X A d A 1 m W c w j d 7 J Y a s f M U h j M 0 p j 9 1 + N T / Z h p C o N Z F r P n r L y J d s w s R Y F 5 5 m M S x Z H E f G g B t a h 8 E 8 W w D c G Y h u w 8 o t t h C g v B + 0 R t 5 0 r e E D z c P b X f M f o z U W X V p 1 Q e d e x 0 W I 4 O 9 + D + I v 5 o 1 7 7 j L z 5 p d 8 1 S m C I t W 6 Q D 5 / P i r X b M L I X B L I v p 9 P 3 j t X b M L I X B L D A P n 4 r p O q 5 T B c 4 i x / M A f f j J + B e L 0 3 V a g 2 p 4 Z j m e h 6 f O A h 0 M x q N 5 Q k P t o v d B / i / S y W 9 F n / r j s z f 3 f O 2 Y W Q o j W U o y O 8 X N / S r U 5 i 6 K M S 1 l q k 5 x g 7 Y L u l V A z b P Y X a N a T l X t Y 7 / X U r t Y A d A 8 i O E s V a Q 9 d 3 a q / z / P L E U h 2 f 6 H J R 9 3 3 W 6 H Z u + + y T 7 i m t 4 P U E s B A i 0 A F A A C A A g A U 3 G J U o 0 G h 5 C i A A A A 9 Q A A A B I A A A A A A A A A A A A A A A A A A A A A A E N v b m Z p Z y 9 Q Y W N r Y W d l L n h t b F B L A Q I t A B Q A A g A I A F N x i V I P y u m r p A A A A O k A A A A T A A A A A A A A A A A A A A A A A O 4 A A A B b Q 2 9 u d G V u d F 9 U e X B l c 1 0 u e G 1 s U E s B A i 0 A F A A C A A g A U 3 G J U k U 5 g 2 O C A g A A W C I A A B M A A A A A A A A A A A A A A A A A 3 w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5 k A A A A A A A B 1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0 T U F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U 6 N T A 6 M D Y u M z g 3 M T Y 3 N 1 o i I C 8 + P E V u d H J 5 I F R 5 c G U 9 I k Z p b G x D b 2 x 1 b W 5 U e X B l c y I g V m F s d W U 9 I n N C U V V G Q m c 9 P S I g L z 4 8 R W 5 0 c n k g V H l w Z T 0 i R m l s b E N v b H V t b k 5 h b W V z I i B W Y W x 1 Z T 0 i c 1 s m c X V v d D s j J n F 1 b 3 Q 7 L C Z x d W 9 0 O 1 Q m c X V v d D s s J n F 1 b 3 Q 7 K E s p L E N w J n F 1 b 3 Q 7 L C Z x d W 9 0 O y h K L 2 1 v b C p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0 T U F J L 0 N o Y W 5 n Z W Q g V H l w Z S 5 7 I y w w f S Z x d W 9 0 O y w m c X V v d D t T Z W N 0 a W 9 u M S 8 z N E 1 B S S 9 D a G F u Z 2 V k I F R 5 c G U u e 1 Q s M X 0 m c X V v d D s s J n F 1 b 3 Q 7 U 2 V j d G l v b j E v M z R N Q U k v Q 2 h h b m d l Z C B U e X B l L n s o S y k s Q 3 A s M n 0 m c X V v d D s s J n F 1 b 3 Q 7 U 2 V j d G l v b j E v M z R N Q U k v Q 2 h h b m d l Z C B U e X B l L n s o S i 9 t b 2 w q S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R N Q U k v Q 2 h h b m d l Z C B U e X B l L n s j L D B 9 J n F 1 b 3 Q 7 L C Z x d W 9 0 O 1 N l Y 3 R p b 2 4 x L z M 0 T U F J L 0 N o Y W 5 n Z W Q g V H l w Z S 5 7 V C w x f S Z x d W 9 0 O y w m c X V v d D t T Z W N 0 a W 9 u M S 8 z N E 1 B S S 9 D a G F u Z 2 V k I F R 5 c G U u e y h L K S x D c C w y f S Z x d W 9 0 O y w m c X V v d D t T Z W N 0 a W 9 u M S 8 z N E 1 B S S 9 D a G F u Z 2 V k I F R 5 c G U u e y h K L 2 1 v b C p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R N Q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R N Q U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R N Q U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N 0 t P S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3 S 0 9 L L 0 N o Y W 5 n Z W Q g V H l w Z S 5 7 I y w w f S Z x d W 9 0 O y w m c X V v d D t T Z W N 0 a W 9 u M S 8 z N 0 t P S y 9 D a G F u Z 2 V k I F R 5 c G U u e 1 Q s M X 0 m c X V v d D s s J n F 1 b 3 Q 7 U 2 V j d G l v b j E v M z d L T 0 s v Q 2 h h b m d l Z C B U e X B l L n s o S y k s Q 3 A s M n 0 m c X V v d D s s J n F 1 b 3 Q 7 U 2 V j d G l v b j E v M z d L T 0 s v Q 2 h h b m d l Z C B U e X B l L n s o S i 9 t b 2 w q S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z d L T 0 s v Q 2 h h b m d l Z C B U e X B l L n s j L D B 9 J n F 1 b 3 Q 7 L C Z x d W 9 0 O 1 N l Y 3 R p b 2 4 x L z M 3 S 0 9 L L 0 N o Y W 5 n Z W Q g V H l w Z S 5 7 V C w x f S Z x d W 9 0 O y w m c X V v d D t T Z W N 0 a W 9 u M S 8 z N 0 t P S y 9 D a G F u Z 2 V k I F R 5 c G U u e y h L K S x D c C w y f S Z x d W 9 0 O y w m c X V v d D t T Z W N 0 a W 9 u M S 8 z N 0 t P S y 9 D a G F u Z 2 V k I F R 5 c G U u e y h K L 2 1 v b C p L K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U J n F 1 b 3 Q 7 L C Z x d W 9 0 O y h L K S x D c C Z x d W 9 0 O y w m c X V v d D s o S i 9 t b 2 w q S y k m c X V v d D t d I i A v P j x F b n R y e S B U e X B l P S J G a W x s Q 2 9 s d W 1 u V H l w Z X M i I F Z h b H V l P S J z Q l F V R k J n P T 0 i I C 8 + P E V u d H J 5 I F R 5 c G U 9 I k Z p b G x M Y X N 0 V X B k Y X R l Z C I g V m F s d W U 9 I m Q y M D I x L T A 0 L T A 5 V D E 2 O j A x O j I 2 L j I 5 N T I 2 N T J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z M 3 S 0 9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3 S 0 9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3 S 0 9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F H S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N j o w N j o y N C 4 x M T I 5 N j E 0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Q 3 A m c X V v d D s s J n F 1 b 3 Q 7 K E o v b W 9 s K k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F H S U E v Q 2 h h b m d l Z C B U e X B l L n s j L D B 9 J n F 1 b 3 Q 7 L C Z x d W 9 0 O 1 N l Y 3 R p b 2 4 x L z Q x R 0 l B L 0 N o Y W 5 n Z W Q g V H l w Z S 5 7 V C w x f S Z x d W 9 0 O y w m c X V v d D t T Z W N 0 a W 9 u M S 8 0 M U d J Q S 9 D a G F u Z 2 V k I F R 5 c G U u e y h L K S x D c C w y f S Z x d W 9 0 O y w m c X V v d D t T Z W N 0 a W 9 u M S 8 0 M U d J Q S 9 D a G F u Z 2 V k I F R 5 c G U u e y h K L 2 1 v b C p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0 M U d J Q S 9 D a G F u Z 2 V k I F R 5 c G U u e y M s M H 0 m c X V v d D s s J n F 1 b 3 Q 7 U 2 V j d G l v b j E v N D F H S U E v Q 2 h h b m d l Z C B U e X B l L n t U L D F 9 J n F 1 b 3 Q 7 L C Z x d W 9 0 O 1 N l Y 3 R p b 2 4 x L z Q x R 0 l B L 0 N o Y W 5 n Z W Q g V H l w Z S 5 7 K E s p L E N w L D J 9 J n F 1 b 3 Q 7 L C Z x d W 9 0 O 1 N l Y 3 R p b 2 4 x L z Q x R 0 l B L 0 N o Y W 5 n Z W Q g V H l w Z S 5 7 K E o v b W 9 s K k s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U d J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U d J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U d J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1 S 0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Y 6 M T Q 6 M D k u M z U z O T c 5 N 1 o i I C 8 + P E V u d H J 5 I F R 5 c G U 9 I k Z p b G x D b 2 x 1 b W 5 U e X B l c y I g V m F s d W U 9 I n N C U V V G Q m c 9 P S I g L z 4 8 R W 5 0 c n k g V H l w Z T 0 i R m l s b E N v b H V t b k 5 h b W V z I i B W Y W x 1 Z T 0 i c 1 s m c X V v d D s j J n F 1 b 3 Q 7 L C Z x d W 9 0 O 1 Q m c X V v d D s s J n F 1 b 3 Q 7 K E s p L E N w J n F 1 b 3 Q 7 L C Z x d W 9 0 O y h K L 2 1 v b C p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1 S 0 U x L 0 N o Y W 5 n Z W Q g V H l w Z S 5 7 I y w w f S Z x d W 9 0 O y w m c X V v d D t T Z W N 0 a W 9 u M S 8 1 N U t F M S 9 D a G F u Z 2 V k I F R 5 c G U u e 1 Q s M X 0 m c X V v d D s s J n F 1 b 3 Q 7 U 2 V j d G l v b j E v N T V L R T E v Q 2 h h b m d l Z C B U e X B l L n s o S y k s Q 3 A s M n 0 m c X V v d D s s J n F 1 b 3 Q 7 U 2 V j d G l v b j E v N T V L R T E v Q 2 h h b m d l Z C B U e X B l L n s o S i 9 t b 2 w q S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T V L R T E v Q 2 h h b m d l Z C B U e X B l L n s j L D B 9 J n F 1 b 3 Q 7 L C Z x d W 9 0 O 1 N l Y 3 R p b 2 4 x L z U 1 S 0 U x L 0 N o Y W 5 n Z W Q g V H l w Z S 5 7 V C w x f S Z x d W 9 0 O y w m c X V v d D t T Z W N 0 a W 9 u M S 8 1 N U t F M S 9 D a G F u Z 2 V k I F R 5 c G U u e y h L K S x D c C w y f S Z x d W 9 0 O y w m c X V v d D t T Z W N 0 a W 9 u M S 8 1 N U t F M S 9 D a G F u Z 2 V k I F R 5 c G U u e y h K L 2 1 v b C p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V L R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V L R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V L R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U t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4 O j A z O j Q 2 L j E y M z Q y N z R a I i A v P j x F b n R y e S B U e X B l P S J G a W x s Q 2 9 s d W 1 u V H l w Z X M i I F Z h b H V l P S J z Q l F V R k J n P T 0 i I C 8 + P E V u d H J 5 I F R 5 c G U 9 I k Z p b G x D b 2 x 1 b W 5 O Y W 1 l c y I g V m F s d W U 9 I n N b J n F 1 b 3 Q 7 I y Z x d W 9 0 O y w m c X V v d D t U J n F 1 b 3 Q 7 L C Z x d W 9 0 O y h L K S x D c C Z x d W 9 0 O y w m c X V v d D s o S i 9 t b 2 w q S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N U t F M i 9 D a G F u Z 2 V k I F R 5 c G U u e y M s M H 0 m c X V v d D s s J n F 1 b 3 Q 7 U 2 V j d G l v b j E v N T V L R T I v Q 2 h h b m d l Z C B U e X B l L n t U L D F 9 J n F 1 b 3 Q 7 L C Z x d W 9 0 O 1 N l Y 3 R p b 2 4 x L z U 1 S 0 U y L 0 N o Y W 5 n Z W Q g V H l w Z S 5 7 K E s p L E N w L D J 9 J n F 1 b 3 Q 7 L C Z x d W 9 0 O 1 N l Y 3 R p b 2 4 x L z U 1 S 0 U y L 0 N o Y W 5 n Z W Q g V H l w Z S 5 7 K E o v b W 9 s K k s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U 1 S 0 U y L 0 N o Y W 5 n Z W Q g V H l w Z S 5 7 I y w w f S Z x d W 9 0 O y w m c X V v d D t T Z W N 0 a W 9 u M S 8 1 N U t F M i 9 D a G F u Z 2 V k I F R 5 c G U u e 1 Q s M X 0 m c X V v d D s s J n F 1 b 3 Q 7 U 2 V j d G l v b j E v N T V L R T I v Q 2 h h b m d l Z C B U e X B l L n s o S y k s Q 3 A s M n 0 m c X V v d D s s J n F 1 b 3 Q 7 U 2 V j d G l v b j E v N T V L R T I v Q 2 h h b m d l Z C B U e X B l L n s o S i 9 t b 2 w q S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1 S 0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1 S 0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1 S 0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J I T 1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D o x N D o y O S 4 y N T E y M D Y w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Q 3 A m c X V v d D s s J n F 1 b 3 Q 7 K E o v b W 9 s K k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J I T 1 A v Q 2 h h b m d l Z C B U e X B l L n s j L D B 9 J n F 1 b 3 Q 7 L C Z x d W 9 0 O 1 N l Y 3 R p b 2 4 x L z Y y S E 9 Q L 0 N o Y W 5 n Z W Q g V H l w Z S 5 7 V C w x f S Z x d W 9 0 O y w m c X V v d D t T Z W N 0 a W 9 u M S 8 2 M k h P U C 9 D a G F u Z 2 V k I F R 5 c G U u e y h L K S x D c C w y f S Z x d W 9 0 O y w m c X V v d D t T Z W N 0 a W 9 u M S 8 2 M k h P U C 9 D a G F u Z 2 V k I F R 5 c G U u e y h K L 2 1 v b C p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2 M k h P U C 9 D a G F u Z 2 V k I F R 5 c G U u e y M s M H 0 m c X V v d D s s J n F 1 b 3 Q 7 U 2 V j d G l v b j E v N j J I T 1 A v Q 2 h h b m d l Z C B U e X B l L n t U L D F 9 J n F 1 b 3 Q 7 L C Z x d W 9 0 O 1 N l Y 3 R p b 2 4 x L z Y y S E 9 Q L 0 N o Y W 5 n Z W Q g V H l w Z S 5 7 K E s p L E N w L D J 9 J n F 1 b 3 Q 7 L C Z x d W 9 0 O 1 N l Y 3 R p b 2 4 x L z Y y S E 9 Q L 0 N o Y W 5 n Z W Q g V H l w Z S 5 7 K E o v b W 9 s K k s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M k h P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k h P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M k h P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4 Q k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g 6 M j I 6 M j I u N T U w M z U z M l o i I C 8 + P E V u d H J 5 I F R 5 c G U 9 I k Z p b G x D b 2 x 1 b W 5 U e X B l c y I g V m F s d W U 9 I n N C U V V G Q m c 9 P S I g L z 4 8 R W 5 0 c n k g V H l w Z T 0 i R m l s b E N v b H V t b k 5 h b W V z I i B W Y W x 1 Z T 0 i c 1 s m c X V v d D s j J n F 1 b 3 Q 7 L C Z x d W 9 0 O 1 Q m c X V v d D s s J n F 1 b 3 Q 7 K E s p L E N w J n F 1 b 3 Q 7 L C Z x d W 9 0 O y h K L 2 1 v b C p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4 Q k V S L 0 N o Y W 5 n Z W Q g V H l w Z S 5 7 I y w w f S Z x d W 9 0 O y w m c X V v d D t T Z W N 0 a W 9 u M S 8 2 O E J F U i 9 D a G F u Z 2 V k I F R 5 c G U u e 1 Q s M X 0 m c X V v d D s s J n F 1 b 3 Q 7 U 2 V j d G l v b j E v N j h C R V I v Q 2 h h b m d l Z C B U e X B l L n s o S y k s Q 3 A s M n 0 m c X V v d D s s J n F 1 b 3 Q 7 U 2 V j d G l v b j E v N j h C R V I v Q 2 h h b m d l Z C B U e X B l L n s o S i 9 t b 2 w q S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j h C R V I v Q 2 h h b m d l Z C B U e X B l L n s j L D B 9 J n F 1 b 3 Q 7 L C Z x d W 9 0 O 1 N l Y 3 R p b 2 4 x L z Y 4 Q k V S L 0 N o Y W 5 n Z W Q g V H l w Z S 5 7 V C w x f S Z x d W 9 0 O y w m c X V v d D t T Z W N 0 a W 9 u M S 8 2 O E J F U i 9 D a G F u Z 2 V k I F R 5 c G U u e y h L K S x D c C w y f S Z x d W 9 0 O y w m c X V v d D t T Z W N 0 a W 9 u M S 8 2 O E J F U i 9 D a G F u Z 2 V k I F R 5 c G U u e y h K L 2 1 v b C p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j h C R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h C R V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h C R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F N D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g 6 M j c 6 N T Y u M T k y M D g 0 N 1 o i I C 8 + P E V u d H J 5 I F R 5 c G U 9 I k Z p b G x D b 2 x 1 b W 5 U e X B l c y I g V m F s d W U 9 I n N B d 1 V G I i A v P j x F b n R y e S B U e X B l P S J G a W x s Q 2 9 s d W 1 u T m F t Z X M i I F Z h b H V l P S J z W y Z x d W 9 0 O y M m c X V v d D s s J n F 1 b 3 Q 7 V C w m c X V v d D s s J n F 1 b 3 Q 7 Q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F N D S C 9 D a G F u Z 2 V k I F R 5 c G U u e y M s M H 0 m c X V v d D s s J n F 1 b 3 Q 7 U 2 V j d G l v b j E v N z B T Q 0 g v Q 2 h h b m d l Z C B U e X B l L n t U L C w x f S Z x d W 9 0 O y w m c X V v d D t T Z W N 0 a W 9 u M S 8 3 M F N D S C 9 D a G F u Z 2 V k I F R 5 c G U u e 0 N w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c w U 0 N I L 0 N o Y W 5 n Z W Q g V H l w Z S 5 7 I y w w f S Z x d W 9 0 O y w m c X V v d D t T Z W N 0 a W 9 u M S 8 3 M F N D S C 9 D a G F u Z 2 V k I F R 5 c G U u e 1 Q s L D F 9 J n F 1 b 3 Q 7 L C Z x d W 9 0 O 1 N l Y 3 R p b 2 4 x L z c w U 0 N I L 0 N o Y W 5 n Z W Q g V H l w Z S 5 7 Q 3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w U 0 N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U 0 N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w U 0 N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D B E T 1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D o z M T o x O C 4 0 M T A x M D U 5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Q 3 A m c X V v d D s s J n F 1 b 3 Q 7 K E o v b W 9 s K k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B E T 1 c v Q 2 h h b m d l Z C B U e X B l L n s j L D B 9 J n F 1 b 3 Q 7 L C Z x d W 9 0 O 1 N l Y 3 R p b 2 4 x L z g w R E 9 X L 0 N o Y W 5 n Z W Q g V H l w Z S 5 7 V C w x f S Z x d W 9 0 O y w m c X V v d D t T Z W N 0 a W 9 u M S 8 4 M E R P V y 9 D a G F u Z 2 V k I F R 5 c G U u e y h L K S x D c C w y f S Z x d W 9 0 O y w m c X V v d D t T Z W N 0 a W 9 u M S 8 4 M E R P V y 9 D a G F u Z 2 V k I F R 5 c G U u e y h K L 2 1 v b C p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4 M E R P V y 9 D a G F u Z 2 V k I F R 5 c G U u e y M s M H 0 m c X V v d D s s J n F 1 b 3 Q 7 U 2 V j d G l v b j E v O D B E T 1 c v Q 2 h h b m d l Z C B U e X B l L n t U L D F 9 J n F 1 b 3 Q 7 L C Z x d W 9 0 O 1 N l Y 3 R p b 2 4 x L z g w R E 9 X L 0 N o Y W 5 n Z W Q g V H l w Z S 5 7 K E s p L E N w L D J 9 J n F 1 b 3 Q 7 L C Z x d W 9 0 O 1 N l Y 3 R p b 2 4 x L z g w R E 9 X L 0 N o Y W 5 n Z W Q g V H l w Z S 5 7 K E o v b W 9 s K k s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M E R P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E R P V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E R P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w W k 9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g 6 M z M 6 N T M u M j c 4 M T c x M F o i I C 8 + P E V u d H J 5 I F R 5 c G U 9 I k Z p b G x D b 2 x 1 b W 5 U e X B l c y I g V m F s d W U 9 I n N C U V V G Q m c 9 P S I g L z 4 8 R W 5 0 c n k g V H l w Z T 0 i R m l s b E N v b H V t b k 5 h b W V z I i B W Y W x 1 Z T 0 i c 1 s m c X V v d D s j J n F 1 b 3 Q 7 L C Z x d W 9 0 O 1 Q m c X V v d D s s J n F 1 b 3 Q 7 K E s p L E N w J n F 1 b 3 Q 7 L C Z x d W 9 0 O y h K L 2 1 v b C p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W k 9 M L 0 N o Y W 5 n Z W Q g V H l w Z S 5 7 I y w w f S Z x d W 9 0 O y w m c X V v d D t T Z W N 0 a W 9 u M S 8 5 M F p P T C 9 D a G F u Z 2 V k I F R 5 c G U u e 1 Q s M X 0 m c X V v d D s s J n F 1 b 3 Q 7 U 2 V j d G l v b j E v O T B a T 0 w v Q 2 h h b m d l Z C B U e X B l L n s o S y k s Q 3 A s M n 0 m c X V v d D s s J n F 1 b 3 Q 7 U 2 V j d G l v b j E v O T B a T 0 w v Q 2 h h b m d l Z C B U e X B l L n s o S i 9 t b 2 w q S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O T B a T 0 w v Q 2 h h b m d l Z C B U e X B l L n s j L D B 9 J n F 1 b 3 Q 7 L C Z x d W 9 0 O 1 N l Y 3 R p b 2 4 x L z k w W k 9 M L 0 N o Y W 5 n Z W Q g V H l w Z S 5 7 V C w x f S Z x d W 9 0 O y w m c X V v d D t T Z W N 0 a W 9 u M S 8 5 M F p P T C 9 D a G F u Z 2 V k I F R 5 c G U u e y h L K S x D c C w y f S Z x d W 9 0 O y w m c X V v d D t T Z W N 0 a W 9 u M S 8 5 M F p P T C 9 D a G F u Z 2 V k I F R 5 c G U u e y h K L 2 1 v b C p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T B a T 0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a T 0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B a T 0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E R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4 O j M 2 O j U 5 L j c 2 N j M 1 M D N a I i A v P j x F b n R y e S B U e X B l P S J G a W x s Q 2 9 s d W 1 u V H l w Z X M i I F Z h b H V l P S J z Q l F V R k J n P T 0 i I C 8 + P E V u d H J 5 I F R 5 c G U 9 I k Z p b G x D b 2 x 1 b W 5 O Y W 1 l c y I g V m F s d W U 9 I n N b J n F 1 b 3 Q 7 I y Z x d W 9 0 O y w m c X V v d D t U J n F 1 b 3 Q 7 L C Z x d W 9 0 O y h L K S x D c C Z x d W 9 0 O y w m c X V v d D s o S i 9 t b 2 w v S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E R G V C 9 D a G F u Z 2 V k I F R 5 c G U u e y M s M H 0 m c X V v d D s s J n F 1 b 3 Q 7 U 2 V j d G l v b j E v M D h E R l Q v Q 2 h h b m d l Z C B U e X B l L n t U L D F 9 J n F 1 b 3 Q 7 L C Z x d W 9 0 O 1 N l Y 3 R p b 2 4 x L z A 4 R E Z U L 0 N o Y W 5 n Z W Q g V H l w Z S 5 7 K E s p L E N w L D J 9 J n F 1 b 3 Q 7 L C Z x d W 9 0 O 1 N l Y 3 R p b 2 4 x L z A 4 R E Z U L 0 N o Y W 5 n Z W Q g V H l w Z S 5 7 K E o v b W 9 s L 0 s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4 R E Z U L 0 N o Y W 5 n Z W Q g V H l w Z S 5 7 I y w w f S Z x d W 9 0 O y w m c X V v d D t T Z W N 0 a W 9 u M S 8 w O E R G V C 9 D a G F u Z 2 V k I F R 5 c G U u e 1 Q s M X 0 m c X V v d D s s J n F 1 b 3 Q 7 U 2 V j d G l v b j E v M D h E R l Q v Q 2 h h b m d l Z C B U e X B l L n s o S y k s Q 3 A s M n 0 m c X V v d D s s J n F 1 b 3 Q 7 U 2 V j d G l v b j E v M D h E R l Q v Q 2 h h b m d l Z C B U e X B l L n s o S i 9 t b 2 w v S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4 R E Z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R E Z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R E Z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E R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4 O j M 5 O j Q 2 L j E 0 N z E 3 M T V a I i A v P j x F b n R y e S B U e X B l P S J G a W x s Q 2 9 s d W 1 u V H l w Z X M i I F Z h b H V l P S J z Q X d V R k J n P T 0 i I C 8 + P E V u d H J 5 I F R 5 c G U 9 I k Z p b G x D b 2 x 1 b W 5 O Y W 1 l c y I g V m F s d W U 9 I n N b J n F 1 b 3 Q 7 I y Z x d W 9 0 O y w m c X V v d D t U J n F 1 b 3 Q 7 L C Z x d W 9 0 O y h L K S x D c C Z x d W 9 0 O y w m c X V v d D s o S i 9 t b 2 w q S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R E Z U L 0 N o Y W 5 n Z W Q g V H l w Z S 5 7 I y w w f S Z x d W 9 0 O y w m c X V v d D t T Z W N 0 a W 9 u M S 8 y M D I w R E Z U L 0 N o Y W 5 n Z W Q g V H l w Z S 5 7 V C w x f S Z x d W 9 0 O y w m c X V v d D t T Z W N 0 a W 9 u M S 8 y M D I w R E Z U L 0 N o Y W 5 n Z W Q g V H l w Z S 5 7 K E s p L E N w L D J 9 J n F 1 b 3 Q 7 L C Z x d W 9 0 O 1 N l Y 3 R p b 2 4 x L z I w M j B E R l Q v Q 2 h h b m d l Z C B U e X B l L n s o S i 9 t b 2 w q S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E R G V C 9 D a G F u Z 2 V k I F R 5 c G U u e y M s M H 0 m c X V v d D s s J n F 1 b 3 Q 7 U 2 V j d G l v b j E v M j A y M E R G V C 9 D a G F u Z 2 V k I F R 5 c G U u e 1 Q s M X 0 m c X V v d D s s J n F 1 b 3 Q 7 U 2 V j d G l v b j E v M j A y M E R G V C 9 D a G F u Z 2 V k I F R 5 c G U u e y h L K S x D c C w y f S Z x d W 9 0 O y w m c X V v d D t T Z W N 0 a W 9 u M S 8 y M D I w R E Z U L 0 N o Y W 5 n Z W Q g V H l w Z S 5 7 K E o v b W 9 s K k s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R E Z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B E R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E R G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E R l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D o 0 M j o z M C 4 3 M D A 3 N T M 5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Q 3 A m c X V v d D s s J n F 1 b 3 Q 7 K E o v b W 9 s L 0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U R G V C 9 D a G F u Z 2 V k I F R 5 c G U u e y M s M H 0 m c X V v d D s s J n F 1 b 3 Q 7 U 2 V j d G l v b j E v M j A x O U R G V C 9 D a G F u Z 2 V k I F R 5 c G U u e 1 Q s M X 0 m c X V v d D s s J n F 1 b 3 Q 7 U 2 V j d G l v b j E v M j A x O U R G V C 9 D a G F u Z 2 V k I F R 5 c G U u e y h L K S x D c C w y f S Z x d W 9 0 O y w m c X V v d D t T Z W N 0 a W 9 u M S 8 y M D E 5 R E Z U L 0 N o Y W 5 n Z W Q g V H l w Z S 5 7 K E o v b W 9 s L 0 s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T l E R l Q v Q 2 h h b m d l Z C B U e X B l L n s j L D B 9 J n F 1 b 3 Q 7 L C Z x d W 9 0 O 1 N l Y 3 R p b 2 4 x L z I w M T l E R l Q v Q 2 h h b m d l Z C B U e X B l L n t U L D F 9 J n F 1 b 3 Q 7 L C Z x d W 9 0 O 1 N l Y 3 R p b 2 4 x L z I w M T l E R l Q v Q 2 h h b m d l Z C B U e X B l L n s o S y k s Q 3 A s M n 0 m c X V v d D s s J n F 1 b 3 Q 7 U 2 V j d G l v b j E v M j A x O U R G V C 9 D a G F u Z 2 V k I F R 5 c G U u e y h K L 2 1 v b C 9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U R G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R E Z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E R l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O U V B T X V u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5 V D E 4 O j Q 2 O j M 5 L j U 3 M T c z M j l a I i A v P j x F b n R y e S B U e X B l P S J G a W x s Q 2 9 s d W 1 u V H l w Z X M i I F Z h b H V l P S J z Q l F V R k J n P T 0 i I C 8 + P E V u d H J 5 I F R 5 c G U 9 I k Z p b G x D b 2 x 1 b W 5 O Y W 1 l c y I g V m F s d W U 9 I n N b J n F 1 b 3 Q 7 I y Z x d W 9 0 O y w m c X V v d D t U J n F 1 b 3 Q 7 L C Z x d W 9 0 O y h L K S x I J n F 1 b 3 Q 7 L C Z x d W 9 0 O y h K L 2 1 v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O U V B T X V u Y y 9 D a G F u Z 2 V k I F R 5 c G U u e y M s M H 0 m c X V v d D s s J n F 1 b 3 Q 7 U 2 V j d G l v b j E v O T l F Q U 1 1 b m M v Q 2 h h b m d l Z C B U e X B l L n t U L D F 9 J n F 1 b 3 Q 7 L C Z x d W 9 0 O 1 N l Y 3 R p b 2 4 x L z k 5 R U F N d W 5 j L 0 N o Y W 5 n Z W Q g V H l w Z S 5 7 K E s p L E g s M n 0 m c X V v d D s s J n F 1 b 3 Q 7 U 2 V j d G l v b j E v O T l F Q U 1 1 b m M v Q 2 h h b m d l Z C B U e X B l L n s o S i 9 t b 2 w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k 5 R U F N d W 5 j L 0 N o Y W 5 n Z W Q g V H l w Z S 5 7 I y w w f S Z x d W 9 0 O y w m c X V v d D t T Z W N 0 a W 9 u M S 8 5 O U V B T X V u Y y 9 D a G F u Z 2 V k I F R 5 c G U u e 1 Q s M X 0 m c X V v d D s s J n F 1 b 3 Q 7 U 2 V j d G l v b j E v O T l F Q U 1 1 b m M v Q 2 h h b m d l Z C B U e X B l L n s o S y k s S C w y f S Z x d W 9 0 O y w m c X V v d D t T Z W N 0 a W 9 u M S 8 5 O U V B T X V u Y y 9 D a G F u Z 2 V k I F R 5 c G U u e y h K L 2 1 v b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5 R U F N d W 5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R U F N d W 5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5 R U F N d W 5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d N Q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D o 0 O T o z M S 4 y O D Q w O T A 4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S C Z x d W 9 0 O y w m c X V v d D s o S i 9 t b 2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d N Q 0 Q v Q 2 h h b m d l Z C B U e X B l L n s j L D B 9 J n F 1 b 3 Q 7 L C Z x d W 9 0 O 1 N l Y 3 R p b 2 4 x L z Y 3 T U N E L 0 N o Y W 5 n Z W Q g V H l w Z S 5 7 V C w x f S Z x d W 9 0 O y w m c X V v d D t T Z W N 0 a W 9 u M S 8 2 N 0 1 D R C 9 D a G F u Z 2 V k I F R 5 c G U u e y h L K S x I L D J 9 J n F 1 b 3 Q 7 L C Z x d W 9 0 O 1 N l Y 3 R p b 2 4 x L z Y 3 T U N E L 0 N o Y W 5 n Z W Q g V H l w Z S 5 7 K E o v b W 9 s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2 N 0 1 D R C 9 D a G F u Z 2 V k I F R 5 c G U u e y M s M H 0 m c X V v d D s s J n F 1 b 3 Q 7 U 2 V j d G l v b j E v N j d N Q 0 Q v Q 2 h h b m d l Z C B U e X B l L n t U L D F 9 J n F 1 b 3 Q 7 L C Z x d W 9 0 O 1 N l Y 3 R p b 2 4 x L z Y 3 T U N E L 0 N o Y W 5 n Z W Q g V H l w Z S 5 7 K E s p L E g s M n 0 m c X V v d D s s J n F 1 b 3 Q 7 U 2 V j d G l v b j E v N j d N Q 0 Q v Q 2 h h b m d l Z C B U e X B l L n s o S i 9 t b 2 w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N 0 1 D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0 1 D R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0 1 D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E T U R 1 b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D o 1 M z o w N S 4 2 M T A z M T E 1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S C Z x d W 9 0 O y w m c X V v d D s o S i 9 t b 2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U R N R H V u Y y 9 D a G F u Z 2 V k I F R 5 c G U u e y M s M H 0 m c X V v d D s s J n F 1 b 3 Q 7 U 2 V j d G l v b j E v M j A x O U R N R H V u Y y 9 D a G F u Z 2 V k I F R 5 c G U u e 1 Q s M X 0 m c X V v d D s s J n F 1 b 3 Q 7 U 2 V j d G l v b j E v M j A x O U R N R H V u Y y 9 D a G F u Z 2 V k I F R 5 c G U u e y h L K S x I L D J 9 J n F 1 b 3 Q 7 L C Z x d W 9 0 O 1 N l Y 3 R p b 2 4 x L z I w M T l E T U R 1 b m M v Q 2 h h b m d l Z C B U e X B l L n s o S i 9 t b 2 w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T l E T U R 1 b m M v Q 2 h h b m d l Z C B U e X B l L n s j L D B 9 J n F 1 b 3 Q 7 L C Z x d W 9 0 O 1 N l Y 3 R p b 2 4 x L z I w M T l E T U R 1 b m M v Q 2 h h b m d l Z C B U e X B l L n t U L D F 9 J n F 1 b 3 Q 7 L C Z x d W 9 0 O 1 N l Y 3 R p b 2 4 x L z I w M T l E T U R 1 b m M v Q 2 h h b m d l Z C B U e X B l L n s o S y k s S C w y f S Z x d W 9 0 O y w m c X V v d D t T Z W N 0 a W 9 u M S 8 y M D E 5 R E 1 E d W 5 j L 0 N o Y W 5 n Z W Q g V H l w Z S 5 7 K E o v b W 9 s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U R N R H V u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R E 1 E d W 5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l E T U R 1 b m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U 0 5 M z I l M j A 1 d W 5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D l U M T g 6 N T U 6 M j c u M T k 4 N z c 2 M l o i I C 8 + P E V u d H J 5 I F R 5 c G U 9 I k Z p b G x D b 2 x 1 b W 5 U e X B l c y I g V m F s d W U 9 I n N C U V V G Q m c 9 P S I g L z 4 8 R W 5 0 c n k g V H l w Z T 0 i R m l s b E N v b H V t b k 5 h b W V z I i B W Y W x 1 Z T 0 i c 1 s m c X V v d D s j J n F 1 b 3 Q 7 L C Z x d W 9 0 O 1 Q m c X V v d D s s J n F 1 b 3 Q 7 K E s p L E g m c X V v d D s s J n F 1 b 3 Q 7 K E o v b W 9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B T T k z M i A 1 d W 5 j L 0 N o Y W 5 n Z W Q g V H l w Z S 5 7 I y w w f S Z x d W 9 0 O y w m c X V v d D t T Z W N 0 a W 9 u M S 9 F Q U 0 5 M z I g N X V u Y y 9 D a G F u Z 2 V k I F R 5 c G U u e 1 Q s M X 0 m c X V v d D s s J n F 1 b 3 Q 7 U 2 V j d G l v b j E v R U F N O T M y I D V 1 b m M v Q 2 h h b m d l Z C B U e X B l L n s o S y k s S C w y f S Z x d W 9 0 O y w m c X V v d D t T Z W N 0 a W 9 u M S 9 F Q U 0 5 M z I g N X V u Y y 9 D a G F u Z 2 V k I F R 5 c G U u e y h K L 2 1 v b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F N O T M y I D V 1 b m M v Q 2 h h b m d l Z C B U e X B l L n s j L D B 9 J n F 1 b 3 Q 7 L C Z x d W 9 0 O 1 N l Y 3 R p b 2 4 x L 0 V B T T k z M i A 1 d W 5 j L 0 N o Y W 5 n Z W Q g V H l w Z S 5 7 V C w x f S Z x d W 9 0 O y w m c X V v d D t T Z W N 0 a W 9 u M S 9 F Q U 0 5 M z I g N X V u Y y 9 D a G F u Z 2 V k I F R 5 c G U u e y h L K S x I L D J 9 J n F 1 b 3 Q 7 L C Z x d W 9 0 O 1 N l Y 3 R p b 2 4 x L 0 V B T T k z M i A 1 d W 5 j L 0 N o Y W 5 n Z W Q g V H l w Z S 5 7 K E o v b W 9 s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F N O T M y J T I w N X V u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U 0 5 M z I l M j A 1 d W 5 j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B T T k z M i U y M D V 1 b m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U 0 4 N z F 1 b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D o 1 O D o w N y 4 4 M T I 1 M D g 0 W i I g L z 4 8 R W 5 0 c n k g V H l w Z T 0 i R m l s b E N v b H V t b l R 5 c G V z I i B W Y W x 1 Z T 0 i c 0 J R V U Z C Z z 0 9 I i A v P j x F b n R y e S B U e X B l P S J G a W x s Q 2 9 s d W 1 u T m F t Z X M i I F Z h b H V l P S J z W y Z x d W 9 0 O y M m c X V v d D s s J n F 1 b 3 Q 7 V C Z x d W 9 0 O y w m c X V v d D s o S y k s S C Z x d W 9 0 O y w m c X V v d D s o S i 9 t b 2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F N O D c x d W 5 j L 0 N o Y W 5 n Z W Q g V H l w Z S 5 7 I y w w f S Z x d W 9 0 O y w m c X V v d D t T Z W N 0 a W 9 u M S 9 F Q U 0 4 N z F 1 b m M v Q 2 h h b m d l Z C B U e X B l L n t U L D F 9 J n F 1 b 3 Q 7 L C Z x d W 9 0 O 1 N l Y 3 R p b 2 4 x L 0 V B T T g 3 M X V u Y y 9 D a G F u Z 2 V k I F R 5 c G U u e y h L K S x I L D J 9 J n F 1 b 3 Q 7 L C Z x d W 9 0 O 1 N l Y 3 R p b 2 4 x L 0 V B T T g 3 M X V u Y y 9 D a G F u Z 2 V k I F R 5 c G U u e y h K L 2 1 v b C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F N O D c x d W 5 j L 0 N o Y W 5 n Z W Q g V H l w Z S 5 7 I y w w f S Z x d W 9 0 O y w m c X V v d D t T Z W N 0 a W 9 u M S 9 F Q U 0 4 N z F 1 b m M v Q 2 h h b m d l Z C B U e X B l L n t U L D F 9 J n F 1 b 3 Q 7 L C Z x d W 9 0 O 1 N l Y 3 R p b 2 4 x L 0 V B T T g 3 M X V u Y y 9 D a G F u Z 2 V k I F R 5 c G U u e y h L K S x I L D J 9 J n F 1 b 3 Q 7 L C Z x d W 9 0 O 1 N l Y 3 R p b 2 4 x L 0 V B T T g 3 M X V u Y y 9 D a G F u Z 2 V k I F R 5 c G U u e y h K L 2 1 v b C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B T T g 3 M X V u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U 0 4 N z F 1 b m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F N O D c x d W 5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L U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O V Q x O T o x M D o w M S 4 1 N z c 2 M D A 1 W i I g L z 4 8 R W 5 0 c n k g V H l w Z T 0 i R m l s b E N v b H V t b l R 5 c G V z I i B W Y W x 1 Z T 0 i c 0 J R V U Y i I C 8 + P E V u d H J 5 I F R 5 c G U 9 I k Z p b G x D b 2 x 1 b W 5 O Y W 1 l c y I g V m F s d W U 9 I n N b J n F 1 b 3 Q 7 I 1 Q s J n F 1 b 3 Q 7 L C Z x d W 9 0 O 0 N w J n F 1 b 3 Q 7 L C Z x d W 9 0 O y h K L 2 1 v b C 5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c y S 1 J B L 0 N o Y W 5 n Z W Q g V H l w Z S 5 7 I 1 Q s L D B 9 J n F 1 b 3 Q 7 L C Z x d W 9 0 O 1 N l Y 3 R p b 2 4 x L z c y S 1 J B L 0 N o Y W 5 n Z W Q g V H l w Z S 5 7 Q 3 A s M X 0 m c X V v d D s s J n F 1 b 3 Q 7 U 2 V j d G l v b j E v N z J L U k E v Q 2 h h b m d l Z C B U e X B l L n s o S i 9 t b 2 w u S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z J L U k E v Q 2 h h b m d l Z C B U e X B l L n s j V C w s M H 0 m c X V v d D s s J n F 1 b 3 Q 7 U 2 V j d G l v b j E v N z J L U k E v Q 2 h h b m d l Z C B U e X B l L n t D c C w x f S Z x d W 9 0 O y w m c X V v d D t T Z W N 0 a W 9 u M S 8 3 M k t S Q S 9 D a G F u Z 2 V k I F R 5 c G U u e y h K L 2 1 v b C 5 L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z J L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L U k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L U k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v + U F X g k v k i b N A 5 U m J M y 7 g A A A A A C A A A A A A A D Z g A A w A A A A B A A A A A z T V T 5 8 p z q / A 2 E V k u w f P q I A A A A A A S A A A C g A A A A E A A A A B g i E o q P z 3 A Q 1 Z X 3 5 V 9 D e l t Q A A A A v p n d 9 b P K y A 1 U e Y O w w w N W o / 9 3 y / 1 R A f R O w i s q O g L 8 Y n i 8 I l q U Y G h l q 8 J I E W v l 0 H 8 d P T 6 k 9 f v i v Q d p 5 b A f S y Q U W x T O e c 0 F A r I W R 3 4 f Z N T B c 4 w U A A A A f i f j s z d E 1 A W l 8 S g U Z O V c i h 8 O g D o = < / D a t a M a s h u p > 
</file>

<file path=customXml/itemProps1.xml><?xml version="1.0" encoding="utf-8"?>
<ds:datastoreItem xmlns:ds="http://schemas.openxmlformats.org/officeDocument/2006/customXml" ds:itemID="{423A7A69-98D9-4DE5-A7B8-686ED8379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Cp_Liquid</vt:lpstr>
      <vt:lpstr>H_Liquid</vt:lpstr>
      <vt:lpstr>Cp_Solid</vt:lpstr>
      <vt:lpstr>H_Solid</vt:lpstr>
      <vt:lpstr>MAI1934</vt:lpstr>
      <vt:lpstr>KOK1937</vt:lpstr>
      <vt:lpstr>GIA1941</vt:lpstr>
      <vt:lpstr>KE1955_1</vt:lpstr>
      <vt:lpstr>KE1955_2</vt:lpstr>
      <vt:lpstr>HOP1962</vt:lpstr>
      <vt:lpstr>BER1968</vt:lpstr>
      <vt:lpstr>SCH1970</vt:lpstr>
      <vt:lpstr>KRA1972</vt:lpstr>
      <vt:lpstr>DOW1980</vt:lpstr>
      <vt:lpstr>ZOL1990</vt:lpstr>
      <vt:lpstr>GAB2021</vt:lpstr>
      <vt:lpstr>GRA2008</vt:lpstr>
      <vt:lpstr>GUA2019</vt:lpstr>
      <vt:lpstr>MCD1967</vt:lpstr>
      <vt:lpstr>ZHA2019</vt:lpstr>
      <vt:lpstr>MIS2005</vt:lpstr>
      <vt:lpstr>STU2000</vt:lpstr>
      <vt:lpstr>MIS1999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Gabriel, Joshua</dc:creator>
  <cp:lastModifiedBy>Gabriel, Joshua</cp:lastModifiedBy>
  <dcterms:created xsi:type="dcterms:W3CDTF">2021-04-09T19:48:05Z</dcterms:created>
  <dcterms:modified xsi:type="dcterms:W3CDTF">2021-04-15T12:02:41Z</dcterms:modified>
</cp:coreProperties>
</file>