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pejo\Desktop\Bootcamp\"/>
    </mc:Choice>
  </mc:AlternateContent>
  <bookViews>
    <workbookView xWindow="930" yWindow="0" windowWidth="14640" windowHeight="4905" activeTab="4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Sheet1!$A$1:$R$4115</definedName>
  </definedNames>
  <calcPr calcId="162913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C2" i="5"/>
  <c r="B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Q2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<sst xmlns="http://schemas.openxmlformats.org/spreadsheetml/2006/main" count="24821" uniqueCount="8400">
  <si>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</si>
  <si>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</si>
  <si>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</si>
  <si>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</si>
  <si>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</si>
  <si>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</si>
  <si>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</si>
  <si>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</si>
  <si>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</si>
  <si>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</si>
  <si>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</si>
  <si>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</si>
  <si>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</si>
  <si>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</si>
  <si>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</si>
  <si>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</si>
  <si>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</si>
  <si>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</si>
  <si>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</si>
  <si>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</si>
  <si>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</si>
  <si>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</si>
  <si>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</si>
  <si>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</si>
  <si>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</si>
  <si>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</si>
  <si>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</si>
  <si>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</si>
  <si>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</si>
  <si>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</si>
  <si>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</si>
  <si>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</si>
  <si>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</si>
  <si>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</si>
  <si>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</si>
  <si>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</si>
  <si>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</si>
  <si>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</si>
  <si>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</si>
  <si>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</si>
  <si>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</si>
  <si>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</si>
  <si>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</si>
  <si>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</si>
  <si>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</si>
  <si>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</si>
  <si>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</si>
  <si>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</si>
  <si>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</si>
  <si>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</si>
  <si>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</si>
  <si>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</si>
  <si>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</si>
  <si>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</si>
  <si>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</si>
  <si>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</si>
  <si>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</si>
  <si>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</si>
  <si>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</si>
  <si>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</si>
  <si>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</si>
  <si>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</si>
  <si>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</si>
  <si>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</si>
  <si>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</si>
  <si>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</si>
  <si>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</si>
  <si>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</si>
  <si>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</si>
  <si>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</si>
  <si>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</si>
  <si>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</si>
  <si>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</si>
  <si>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</si>
  <si>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</si>
  <si>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</si>
  <si>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</si>
  <si>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</si>
  <si>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</si>
  <si>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</si>
  <si>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</si>
  <si>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</si>
  <si>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</si>
  <si>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</si>
  <si>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</si>
  <si>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</si>
  <si>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</si>
  <si>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</si>
  <si>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</si>
  <si>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</si>
  <si>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</si>
  <si>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</si>
  <si>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</si>
  <si>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</si>
  <si>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</si>
  <si>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</si>
  <si>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</si>
  <si>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</si>
  <si>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</si>
  <si>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</si>
  <si>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</si>
  <si>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</si>
  <si>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</si>
  <si>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</si>
  <si>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</si>
  <si>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</si>
  <si>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</si>
  <si>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</si>
  <si>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</si>
  <si>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</si>
  <si>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</si>
  <si>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</si>
  <si>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</si>
  <si>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</si>
  <si>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</si>
  <si>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</si>
  <si>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</si>
  <si>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</si>
  <si>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</si>
  <si>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</si>
  <si>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</si>
  <si>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</si>
  <si>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</si>
  <si>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</si>
  <si>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</si>
  <si>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</si>
  <si>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</si>
  <si>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</si>
  <si>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</si>
  <si>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</si>
  <si>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</si>
  <si>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</si>
  <si>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</si>
  <si>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</si>
  <si>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</si>
  <si>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</si>
  <si>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</si>
  <si>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</si>
  <si>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</si>
  <si>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</si>
  <si>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</si>
  <si>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</si>
  <si>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</si>
  <si>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</si>
  <si>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</si>
  <si>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</si>
  <si>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</si>
  <si>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</si>
  <si>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</si>
  <si>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</si>
  <si>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</si>
  <si>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</si>
  <si>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</si>
  <si>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</si>
  <si>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</si>
  <si>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</si>
  <si>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</si>
  <si>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</si>
  <si>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</si>
  <si>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</si>
  <si>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</si>
  <si>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</si>
  <si>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</si>
  <si>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</si>
  <si>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</si>
  <si>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</si>
  <si>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</si>
  <si>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</si>
  <si>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</si>
  <si>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</si>
  <si>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</si>
  <si>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</si>
  <si>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</si>
  <si>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</si>
  <si>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</si>
  <si>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</si>
  <si>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</si>
  <si>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</si>
  <si>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</si>
  <si>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</si>
  <si>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</si>
  <si>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</si>
  <si>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</si>
  <si>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</si>
  <si>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</si>
  <si>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</si>
  <si>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</si>
  <si>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</si>
  <si>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</si>
  <si>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</si>
  <si>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</si>
  <si>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</si>
  <si>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</si>
  <si>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</si>
  <si>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</si>
  <si>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</si>
  <si>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</si>
  <si>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</si>
  <si>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</si>
  <si>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</si>
  <si>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</si>
  <si>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</si>
  <si>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</si>
  <si>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</si>
  <si>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</si>
  <si>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</si>
  <si>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</si>
  <si>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</si>
  <si>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</si>
  <si>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</si>
  <si>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</si>
  <si>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</si>
  <si>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</si>
  <si>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</si>
  <si>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</si>
  <si>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</si>
  <si>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</si>
  <si>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</si>
  <si>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</si>
  <si>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</si>
  <si>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</si>
  <si>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</si>
  <si>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</si>
  <si>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</si>
  <si>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</si>
  <si>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</si>
  <si>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</si>
  <si>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</si>
  <si>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</si>
  <si>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</si>
  <si>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</si>
  <si>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</si>
  <si>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</si>
  <si>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</si>
  <si>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</si>
  <si>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</si>
  <si>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</si>
  <si>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</si>
  <si>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</si>
  <si>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</si>
  <si>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</si>
  <si>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</si>
  <si>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</si>
  <si>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</si>
  <si>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</si>
  <si>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</si>
  <si>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</si>
  <si>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</si>
  <si>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</si>
  <si>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</si>
  <si>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</si>
  <si>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</si>
  <si>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</si>
  <si>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</si>
  <si>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</si>
  <si>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</si>
  <si>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</si>
  <si>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</si>
  <si>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</si>
  <si>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</si>
  <si>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</si>
  <si>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</si>
  <si>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</si>
  <si>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</si>
  <si>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</si>
  <si>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</si>
  <si>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</si>
  <si>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</si>
  <si>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</si>
  <si>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</si>
  <si>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</si>
  <si>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</si>
  <si>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</si>
  <si>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</si>
  <si>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</si>
  <si>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</si>
  <si>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</si>
  <si>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</si>
  <si>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</si>
  <si>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</si>
  <si>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</si>
  <si>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</si>
  <si>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</si>
  <si>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</si>
  <si>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</si>
  <si>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</si>
  <si>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</si>
  <si>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</si>
  <si>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</si>
  <si>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</si>
  <si>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</si>
  <si>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</si>
  <si>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</si>
  <si>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</si>
  <si>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</si>
  <si>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</si>
  <si>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</si>
  <si>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</si>
  <si>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</si>
  <si>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</si>
  <si>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</si>
  <si>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</si>
  <si>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</si>
  <si>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</si>
  <si>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</si>
  <si>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</si>
  <si>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</si>
  <si>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</si>
  <si>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</si>
  <si>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</si>
  <si>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</si>
  <si>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</si>
  <si>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</si>
  <si>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</si>
  <si>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</si>
  <si>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</si>
  <si>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</si>
  <si>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</si>
  <si>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</si>
  <si>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</si>
  <si>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</si>
  <si>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</si>
  <si>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</si>
  <si>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</si>
  <si>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</si>
  <si>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</si>
  <si>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</si>
  <si>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</si>
  <si>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</si>
  <si>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</si>
  <si>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</si>
  <si>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</si>
  <si>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</si>
  <si>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</si>
  <si>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</si>
  <si>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</si>
  <si>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</si>
  <si>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</si>
  <si>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</si>
  <si>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</si>
  <si>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</si>
  <si>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</si>
  <si>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</si>
  <si>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</si>
  <si>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</si>
  <si>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</si>
  <si>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</si>
  <si>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</si>
  <si>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</si>
  <si>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</si>
  <si>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</si>
  <si>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</si>
  <si>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</si>
  <si>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</si>
  <si>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</si>
  <si>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</si>
  <si>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</si>
  <si>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</si>
  <si>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</si>
  <si>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</si>
  <si>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</si>
  <si>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</si>
  <si>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</si>
  <si>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</si>
  <si>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</si>
  <si>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</si>
  <si>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</si>
  <si>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</si>
  <si>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</si>
  <si>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</si>
  <si>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</si>
  <si>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</si>
  <si>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</si>
  <si>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</si>
  <si>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</si>
  <si>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</si>
  <si>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</si>
  <si>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</si>
  <si>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</si>
  <si>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</si>
  <si>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</si>
  <si>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</si>
  <si>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</si>
  <si>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</si>
  <si>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</si>
  <si>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</si>
  <si>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</si>
  <si>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</si>
  <si>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</si>
  <si>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</si>
  <si>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</si>
  <si>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</si>
  <si>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</si>
  <si>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</si>
  <si>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</si>
  <si>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</si>
  <si>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</si>
  <si>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</si>
  <si>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</si>
  <si>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</si>
  <si>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</si>
  <si>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</si>
  <si>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</si>
  <si>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</si>
  <si>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</si>
  <si>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</si>
  <si>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</si>
  <si>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</si>
  <si>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</si>
  <si>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</si>
  <si>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</si>
  <si>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</si>
  <si>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</si>
  <si>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</si>
  <si>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</si>
  <si>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</si>
  <si>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</si>
  <si>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</si>
  <si>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</si>
  <si>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</si>
  <si>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</si>
  <si>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</si>
  <si>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</si>
  <si>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</si>
  <si>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</si>
  <si>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</si>
  <si>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</si>
  <si>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</si>
  <si>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</si>
  <si>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</si>
  <si>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</si>
  <si>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</si>
  <si>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</si>
  <si>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</si>
  <si>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</si>
  <si>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</si>
  <si>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</si>
  <si>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</si>
  <si>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</si>
  <si>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</si>
  <si>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</si>
  <si>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</si>
  <si>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</si>
  <si>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</si>
  <si>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</si>
  <si>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</si>
  <si>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</si>
  <si>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</si>
  <si>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</si>
  <si>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</si>
  <si>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</si>
  <si>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</si>
  <si>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</si>
  <si>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</si>
  <si>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</si>
  <si>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</si>
  <si>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</si>
  <si>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</si>
  <si>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</si>
  <si>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</si>
  <si>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</si>
  <si>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</si>
  <si>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</si>
  <si>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</si>
  <si>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</si>
  <si>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</si>
  <si>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</si>
  <si>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</si>
  <si>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</si>
  <si>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</si>
  <si>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</si>
  <si>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</si>
  <si>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</si>
  <si>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</si>
  <si>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</si>
  <si>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</si>
  <si>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</si>
  <si>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</si>
  <si>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</si>
  <si>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</si>
  <si>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</si>
  <si>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</si>
  <si>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</si>
  <si>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</si>
  <si>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</si>
  <si>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</si>
  <si>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</si>
  <si>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</si>
  <si>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</si>
  <si>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</si>
  <si>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</si>
  <si>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</si>
  <si>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</si>
  <si>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</si>
  <si>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</si>
  <si>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</si>
  <si>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</si>
  <si>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</si>
  <si>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</si>
  <si>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</si>
  <si>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</si>
  <si>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</si>
  <si>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</si>
  <si>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</si>
  <si>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</si>
  <si>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</si>
  <si>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</si>
  <si>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</si>
  <si>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</si>
  <si>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</si>
  <si>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</si>
  <si>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</si>
  <si>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</si>
  <si>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</si>
  <si>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</si>
  <si>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</si>
  <si>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</si>
  <si>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</si>
  <si>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</si>
  <si>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</si>
  <si>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</si>
  <si>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</si>
  <si>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</si>
  <si>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</si>
  <si>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</si>
  <si>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</si>
  <si>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</si>
  <si>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</si>
  <si>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</si>
  <si>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</si>
  <si>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</si>
  <si>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</si>
  <si>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</si>
  <si>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</si>
  <si>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</si>
  <si>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</si>
  <si>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</si>
  <si>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</si>
  <si>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</si>
  <si>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</si>
  <si>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</si>
  <si>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</si>
  <si>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</si>
  <si>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</si>
  <si>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</si>
  <si>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</si>
  <si>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</si>
  <si>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</si>
  <si>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</si>
  <si>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</si>
  <si>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</si>
  <si>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</si>
  <si>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</si>
  <si>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</si>
  <si>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</si>
  <si>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</si>
  <si>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</si>
  <si>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</si>
  <si>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</si>
  <si>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</si>
  <si>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</si>
  <si>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</si>
  <si>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</si>
  <si>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</si>
  <si>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</si>
  <si>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</si>
  <si>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</si>
  <si>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</si>
  <si>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</si>
  <si>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</si>
  <si>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</si>
  <si>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</si>
  <si>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</si>
  <si>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</si>
  <si>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</si>
  <si>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</si>
  <si>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</si>
  <si>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</si>
  <si>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</si>
  <si>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</si>
  <si>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</si>
  <si>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</si>
  <si>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</si>
  <si>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</si>
  <si>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</si>
  <si>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</si>
  <si>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</si>
  <si>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</si>
  <si>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</si>
  <si>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</si>
  <si>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</si>
  <si>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</si>
  <si>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</si>
  <si>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</si>
  <si>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</si>
  <si>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</si>
  <si>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</si>
  <si>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</si>
  <si>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</si>
  <si>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</si>
  <si>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</si>
  <si>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</si>
  <si>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</si>
  <si>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</si>
  <si>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</si>
  <si>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</si>
  <si>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</si>
  <si>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</si>
  <si>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</si>
  <si>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</si>
  <si>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</si>
  <si>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</si>
  <si>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</si>
  <si>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</si>
  <si>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</si>
  <si>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</si>
  <si>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</si>
  <si>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</si>
  <si>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</si>
  <si>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</si>
  <si>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</si>
  <si>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</si>
  <si>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</si>
  <si>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</si>
  <si>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</si>
  <si>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</si>
  <si>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</si>
  <si>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</si>
  <si>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</si>
  <si>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</si>
  <si>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</si>
  <si>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</si>
  <si>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</si>
  <si>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</si>
  <si>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</si>
  <si>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</si>
  <si>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</si>
  <si>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</si>
  <si>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</si>
  <si>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</si>
  <si>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</si>
  <si>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</si>
  <si>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</si>
  <si>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</si>
  <si>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</si>
  <si>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</si>
  <si>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</si>
  <si>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</si>
  <si>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</si>
  <si>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</si>
  <si>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</si>
  <si>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</si>
  <si>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</si>
  <si>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</si>
  <si>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</si>
  <si>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</si>
  <si>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</si>
  <si>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</si>
  <si>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</si>
  <si>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</si>
  <si>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</si>
  <si>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</si>
  <si>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</si>
  <si>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</si>
  <si>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</si>
  <si>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</si>
  <si>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</si>
  <si>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</si>
  <si>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</si>
  <si>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</si>
  <si>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</si>
  <si>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</si>
  <si>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</si>
  <si>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</si>
  <si>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</si>
  <si>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</si>
  <si>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</si>
  <si>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</si>
  <si>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</si>
  <si>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</si>
  <si>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</si>
  <si>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</si>
  <si>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</si>
  <si>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</si>
  <si>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</si>
  <si>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</si>
  <si>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</si>
  <si>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</si>
  <si>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</si>
  <si>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</si>
  <si>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</si>
  <si>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</si>
  <si>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</si>
  <si>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</si>
  <si>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</si>
  <si>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</si>
  <si>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</si>
  <si>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</si>
  <si>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</si>
  <si>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</si>
  <si>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</si>
  <si>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</si>
  <si>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</si>
  <si>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</si>
  <si>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</si>
  <si>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</si>
  <si>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</si>
  <si>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</si>
  <si>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</si>
  <si>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</si>
  <si>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</si>
  <si>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</si>
  <si>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</si>
  <si>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</si>
  <si>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</si>
  <si>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</si>
  <si>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</si>
  <si>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</si>
  <si>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</si>
  <si>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</si>
  <si>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</si>
  <si>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</si>
  <si>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</si>
  <si>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</si>
  <si>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</si>
  <si>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</si>
  <si>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</si>
  <si>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</si>
  <si>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</si>
  <si>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</si>
  <si>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</si>
  <si>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</si>
  <si>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</si>
  <si>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</si>
  <si>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</si>
  <si>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</si>
  <si>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</si>
  <si>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</si>
  <si>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</si>
  <si>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</si>
  <si>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</si>
  <si>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</si>
  <si>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</si>
  <si>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</si>
  <si>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</si>
  <si>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</si>
  <si>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</si>
  <si>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</si>
  <si>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</si>
  <si>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</si>
  <si>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</si>
  <si>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</si>
  <si>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</si>
  <si>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</si>
  <si>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</si>
  <si>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</si>
  <si>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</si>
  <si>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</si>
  <si>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</si>
  <si>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</si>
  <si>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</si>
  <si>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</si>
  <si>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</si>
  <si>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</si>
  <si>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</si>
  <si>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</si>
  <si>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</si>
  <si>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</si>
  <si>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</si>
  <si>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</si>
  <si>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</si>
  <si>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</si>
  <si>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</si>
  <si>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</si>
  <si>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</si>
  <si>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</si>
  <si>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</si>
  <si>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</si>
  <si>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</si>
  <si>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</si>
  <si>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</si>
  <si>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</si>
  <si>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</si>
  <si>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</si>
  <si>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</si>
  <si>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</si>
  <si>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</si>
  <si>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</si>
  <si>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</si>
  <si>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</si>
  <si>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</si>
  <si>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</si>
  <si>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</si>
  <si>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</si>
  <si>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</si>
  <si>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</si>
  <si>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</si>
  <si>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</si>
  <si>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</si>
  <si>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</si>
  <si>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</si>
  <si>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</si>
  <si>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</si>
  <si>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</si>
  <si>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</si>
  <si>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</si>
  <si>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</si>
  <si>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</si>
  <si>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</si>
  <si>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</si>
  <si>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</si>
  <si>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</si>
  <si>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</si>
  <si>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</si>
  <si>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</si>
  <si>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</si>
  <si>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</si>
  <si>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</si>
  <si>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</si>
  <si>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</si>
  <si>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</si>
  <si>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</si>
  <si>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</si>
  <si>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</si>
  <si>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</si>
  <si>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</si>
  <si>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</si>
  <si>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</si>
  <si>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</si>
  <si>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</si>
  <si>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</si>
  <si>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</si>
  <si>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</si>
  <si>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</si>
  <si>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</si>
  <si>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</si>
  <si>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</si>
  <si>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</si>
  <si>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</si>
  <si>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</si>
  <si>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</si>
  <si>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</si>
  <si>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</si>
  <si>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</si>
  <si>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</si>
  <si>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</si>
  <si>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</si>
  <si>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</si>
  <si>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</si>
  <si>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</si>
  <si>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</si>
  <si>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</si>
  <si>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</si>
  <si>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</si>
  <si>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</si>
  <si>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</si>
  <si>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</si>
  <si>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</si>
  <si>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</si>
  <si>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</si>
  <si>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</si>
  <si>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</si>
  <si>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</si>
  <si>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</si>
  <si>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</si>
  <si>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</si>
  <si>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</si>
  <si>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</si>
  <si>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</si>
  <si>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</si>
  <si>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</si>
  <si>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</si>
  <si>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</si>
  <si>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</si>
  <si>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</si>
  <si>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</si>
  <si>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</si>
  <si>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</si>
  <si>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</si>
  <si>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</si>
  <si>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</si>
  <si>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</si>
  <si>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</si>
  <si>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</si>
  <si>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</si>
  <si>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</si>
  <si>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</si>
  <si>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</si>
  <si>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</si>
  <si>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</si>
  <si>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</si>
  <si>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</si>
  <si>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</si>
  <si>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</si>
  <si>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</si>
  <si>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</si>
  <si>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</si>
  <si>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</si>
  <si>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</si>
  <si>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</si>
  <si>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</si>
  <si>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</si>
  <si>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</si>
  <si>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</si>
  <si>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</si>
  <si>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</si>
  <si>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</si>
  <si>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</si>
  <si>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</si>
  <si>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</si>
  <si>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</si>
  <si>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</si>
  <si>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</si>
  <si>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</si>
  <si>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</si>
  <si>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</si>
  <si>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</si>
  <si>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</si>
  <si>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</si>
  <si>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</si>
  <si>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</si>
  <si>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</si>
  <si>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</si>
  <si>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</si>
  <si>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</si>
  <si>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</si>
  <si>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</si>
  <si>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</si>
  <si>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</si>
  <si>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</si>
  <si>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</si>
  <si>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</si>
  <si>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</si>
  <si>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</si>
  <si>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</si>
  <si>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</si>
  <si>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</si>
  <si>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</si>
  <si>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</si>
  <si>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</si>
  <si>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</si>
  <si>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</si>
  <si>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</si>
  <si>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</si>
  <si>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</si>
  <si>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</si>
  <si>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</si>
  <si>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</si>
  <si>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</si>
  <si>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</si>
  <si>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</si>
  <si>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</si>
  <si>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</si>
  <si>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</si>
  <si>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</si>
  <si>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</si>
  <si>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</si>
  <si>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</si>
  <si>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</si>
  <si>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</si>
  <si>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</si>
  <si>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</si>
  <si>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</si>
  <si>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</si>
  <si>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</si>
  <si>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</si>
  <si>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</si>
  <si>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</si>
  <si>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</si>
  <si>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</si>
  <si>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</si>
  <si>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</si>
  <si>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</si>
  <si>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</si>
  <si>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</si>
  <si>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</si>
  <si>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</si>
  <si>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</si>
  <si>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</si>
  <si>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</si>
  <si>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</si>
  <si>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</si>
  <si>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</si>
  <si>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</si>
  <si>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</si>
  <si>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</si>
  <si>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</si>
  <si>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</si>
  <si>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</si>
  <si>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</si>
  <si>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</si>
  <si>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</si>
  <si>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</si>
  <si>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</si>
  <si>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</si>
  <si>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</si>
  <si>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</si>
  <si>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</si>
  <si>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</si>
  <si>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</si>
  <si>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</si>
  <si>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</si>
  <si>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</si>
  <si>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</si>
  <si>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</si>
  <si>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</si>
  <si>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</si>
  <si>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</si>
  <si>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</si>
  <si>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</si>
  <si>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</si>
  <si>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</si>
  <si>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</si>
  <si>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</si>
  <si>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</si>
  <si>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</si>
  <si>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</si>
  <si>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</si>
  <si>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</si>
  <si>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</si>
  <si>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</si>
  <si>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</si>
  <si>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</si>
  <si>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</si>
  <si>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</si>
  <si>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</si>
  <si>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</si>
  <si>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</si>
  <si>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</si>
  <si>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</si>
  <si>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</si>
  <si>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</si>
  <si>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</si>
  <si>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</si>
  <si>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</si>
  <si>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</si>
  <si>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</si>
  <si>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</si>
  <si>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</si>
  <si>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</si>
  <si>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</si>
  <si>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</si>
  <si>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</si>
  <si>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</si>
  <si>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</si>
  <si>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</si>
  <si>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</si>
  <si>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</si>
  <si>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</si>
  <si>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</si>
  <si>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</si>
  <si>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</si>
  <si>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</si>
  <si>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</si>
  <si>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</si>
  <si>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</si>
  <si>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</si>
  <si>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</si>
  <si>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</si>
  <si>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</si>
  <si>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</si>
  <si>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</si>
  <si>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</si>
  <si>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</si>
  <si>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</si>
  <si>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</si>
  <si>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</si>
  <si>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</si>
  <si>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</si>
  <si>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</si>
  <si>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</si>
  <si>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</si>
  <si>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</si>
  <si>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</si>
  <si>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</si>
  <si>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</si>
  <si>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</si>
  <si>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</si>
  <si>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</si>
  <si>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</si>
  <si>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</si>
  <si>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</si>
  <si>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</si>
  <si>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</si>
  <si>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</si>
  <si>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</si>
  <si>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</si>
  <si>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</si>
  <si>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</si>
  <si>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</si>
  <si>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</si>
  <si>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</si>
  <si>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</si>
  <si>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</si>
  <si>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</si>
  <si>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</si>
  <si>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</si>
  <si>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</si>
  <si>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</si>
  <si>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</si>
  <si>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</si>
  <si>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</si>
  <si>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</si>
  <si>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</si>
  <si>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</si>
  <si>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</si>
  <si>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</si>
  <si>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</si>
  <si>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</si>
  <si>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</si>
  <si>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</si>
  <si>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</si>
  <si>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</si>
  <si>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</si>
  <si>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</si>
  <si>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</si>
  <si>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</si>
  <si>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</si>
  <si>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</si>
  <si>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</si>
  <si>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</si>
  <si>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</si>
  <si>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</si>
  <si>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</si>
  <si>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</si>
  <si>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</si>
  <si>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</si>
  <si>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</si>
  <si>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</si>
  <si>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</si>
  <si>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</si>
  <si>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</si>
  <si>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</si>
  <si>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</si>
  <si>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</si>
  <si>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</si>
  <si>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</si>
  <si>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</si>
  <si>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</si>
  <si>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</si>
  <si>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</si>
  <si>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</si>
  <si>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</si>
  <si>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</si>
  <si>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</si>
  <si>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</si>
  <si>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</si>
  <si>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</si>
  <si>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</si>
  <si>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</si>
  <si>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</si>
  <si>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</si>
  <si>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</si>
  <si>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</si>
  <si>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</si>
  <si>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</si>
  <si>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</si>
  <si>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</si>
  <si>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</si>
  <si>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</si>
  <si>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</si>
  <si>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</si>
  <si>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</si>
  <si>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</si>
  <si>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</si>
  <si>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</si>
  <si>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</si>
  <si>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</si>
  <si>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</si>
  <si>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</si>
  <si>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</si>
  <si>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</si>
  <si>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</si>
  <si>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</si>
  <si>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</si>
  <si>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</si>
  <si>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</si>
  <si>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</si>
  <si>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</si>
  <si>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</si>
  <si>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</si>
  <si>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</si>
  <si>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</si>
  <si>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</si>
  <si>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</si>
  <si>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</si>
  <si>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</si>
  <si>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</si>
  <si>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</si>
  <si>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</si>
  <si>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</si>
  <si>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</si>
  <si>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</si>
  <si>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</si>
  <si>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</si>
  <si>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</si>
  <si>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</si>
  <si>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</si>
  <si>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</si>
  <si>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</si>
  <si>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</si>
  <si>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</si>
  <si>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</si>
  <si>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</si>
  <si>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</si>
  <si>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</si>
  <si>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</si>
  <si>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</si>
  <si>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</si>
  <si>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</si>
  <si>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</si>
  <si>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</si>
  <si>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</si>
  <si>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</si>
  <si>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</si>
  <si>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</si>
  <si>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</si>
  <si>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</si>
  <si>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</si>
  <si>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</si>
  <si>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</si>
  <si>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</si>
  <si>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</si>
  <si>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</si>
  <si>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</si>
  <si>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</si>
  <si>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</si>
  <si>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</si>
  <si>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</si>
  <si>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</si>
  <si>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</si>
  <si>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</si>
  <si>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</si>
  <si>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</si>
  <si>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</si>
  <si>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</si>
  <si>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</si>
  <si>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</si>
  <si>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</si>
  <si>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</si>
  <si>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</si>
  <si>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</si>
  <si>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</si>
  <si>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</si>
  <si>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</si>
  <si>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</si>
  <si>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</si>
  <si>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</si>
  <si>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</si>
  <si>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</si>
  <si>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</si>
  <si>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</si>
  <si>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</si>
  <si>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</si>
  <si>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</si>
  <si>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</si>
  <si>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</si>
  <si>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</si>
  <si>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</si>
  <si>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</si>
  <si>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</si>
  <si>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</si>
  <si>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</si>
  <si>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</si>
  <si>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</si>
  <si>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</si>
  <si>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</si>
  <si>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</si>
  <si>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</si>
  <si>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</si>
  <si>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</si>
  <si>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</si>
  <si>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</si>
  <si>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</si>
  <si>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</si>
  <si>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</si>
  <si>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</si>
  <si>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</si>
  <si>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</si>
  <si>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</si>
  <si>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</si>
  <si>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</si>
  <si>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</si>
  <si>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</si>
  <si>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</si>
  <si>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</si>
  <si>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</si>
  <si>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</si>
  <si>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</si>
  <si>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</si>
  <si>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</si>
  <si>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</si>
  <si>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</si>
  <si>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</si>
  <si>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</si>
  <si>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</si>
  <si>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</si>
  <si>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</si>
  <si>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</si>
  <si>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</si>
  <si>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</si>
  <si>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</si>
  <si>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</si>
  <si>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</si>
  <si>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</si>
  <si>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</si>
  <si>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</si>
  <si>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</si>
  <si>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</si>
  <si>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</si>
  <si>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</si>
  <si>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</si>
  <si>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</si>
  <si>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</si>
  <si>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</si>
  <si>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</si>
  <si>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</si>
  <si>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</si>
  <si>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</si>
  <si>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</si>
  <si>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</si>
  <si>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</si>
  <si>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</si>
  <si>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</si>
  <si>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</si>
  <si>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</si>
  <si>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</si>
  <si>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</si>
  <si>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</si>
  <si>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</si>
  <si>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</si>
  <si>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</si>
  <si>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</si>
  <si>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</si>
  <si>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</si>
  <si>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</si>
  <si>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</si>
  <si>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</si>
  <si>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</si>
  <si>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</si>
  <si>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</si>
  <si>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</si>
  <si>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</si>
  <si>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</si>
  <si>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</si>
  <si>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</si>
  <si>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</si>
  <si>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</si>
  <si>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</si>
  <si>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</si>
  <si>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</si>
  <si>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</si>
  <si>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</si>
  <si>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</si>
  <si>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</si>
  <si>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</si>
  <si>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</si>
  <si>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</si>
  <si>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</si>
  <si>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</si>
  <si>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</si>
  <si>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</si>
  <si>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</si>
  <si>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</si>
  <si>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</si>
  <si>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</si>
  <si>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</si>
  <si>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</si>
  <si>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</si>
  <si>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</si>
  <si>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</si>
  <si>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</si>
  <si>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</si>
  <si>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</si>
  <si>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</si>
  <si>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</si>
  <si>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</si>
  <si>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</si>
  <si>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</si>
  <si>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</si>
  <si>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</si>
  <si>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</si>
  <si>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</si>
  <si>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</si>
  <si>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</si>
  <si>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</si>
  <si>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</si>
  <si>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</si>
  <si>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</si>
  <si>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</si>
  <si>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</si>
  <si>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</si>
  <si>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</si>
  <si>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</si>
  <si>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</si>
  <si>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</si>
  <si>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</si>
  <si>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</si>
  <si>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</si>
  <si>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</si>
  <si>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</si>
  <si>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</si>
  <si>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</si>
  <si>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</si>
  <si>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</si>
  <si>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</si>
  <si>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</si>
  <si>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</si>
  <si>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</si>
  <si>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</si>
  <si>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</si>
  <si>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</si>
  <si>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</si>
  <si>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</si>
  <si>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</si>
  <si>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</si>
  <si>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</si>
  <si>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</si>
  <si>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</si>
  <si>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</si>
  <si>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</si>
  <si>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</si>
  <si>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</si>
  <si>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</si>
  <si>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</si>
  <si>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</si>
  <si>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</si>
  <si>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</si>
  <si>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</si>
  <si>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</si>
  <si>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</si>
  <si>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</si>
  <si>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</si>
  <si>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</si>
  <si>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</si>
  <si>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</si>
  <si>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</si>
  <si>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</si>
  <si>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</si>
  <si>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</si>
  <si>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</si>
  <si>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</si>
  <si>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</si>
  <si>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</si>
  <si>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</si>
  <si>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</si>
  <si>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</si>
  <si>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</si>
  <si>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</si>
  <si>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</si>
  <si>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</si>
  <si>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</si>
  <si>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</si>
  <si>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</si>
  <si>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</si>
  <si>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</si>
  <si>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</si>
  <si>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</si>
  <si>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</si>
  <si>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</si>
  <si>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</si>
  <si>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</si>
  <si>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</si>
  <si>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</si>
  <si>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</si>
  <si>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</si>
  <si>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</si>
  <si>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</si>
  <si>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</si>
  <si>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</si>
  <si>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</si>
  <si>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</si>
  <si>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</si>
  <si>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</si>
  <si>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</si>
  <si>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</si>
  <si>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</si>
  <si>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</si>
  <si>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</si>
  <si>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</si>
  <si>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</si>
  <si>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</si>
  <si>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</si>
  <si>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</si>
  <si>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</si>
  <si>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</si>
  <si>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</si>
  <si>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</si>
  <si>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</si>
  <si>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</si>
  <si>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</si>
  <si>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</si>
  <si>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</si>
  <si>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</si>
  <si>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</si>
  <si>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</si>
  <si>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</si>
  <si>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</si>
  <si>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</si>
  <si>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</si>
  <si>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</si>
  <si>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</si>
  <si>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</si>
  <si>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</si>
  <si>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</si>
  <si>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</si>
  <si>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</si>
  <si>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</si>
  <si>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</si>
  <si>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</si>
  <si>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</si>
  <si>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</si>
  <si>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</si>
  <si>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</si>
  <si>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</si>
  <si>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</si>
  <si>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</si>
  <si>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</si>
  <si>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</si>
  <si>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</si>
  <si>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</si>
  <si>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</si>
  <si>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</si>
  <si>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</si>
  <si>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</si>
  <si>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</si>
  <si>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</si>
  <si>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</si>
  <si>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</si>
  <si>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</si>
  <si>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</si>
  <si>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</si>
  <si>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</si>
  <si>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</si>
  <si>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</si>
  <si>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</si>
  <si>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</si>
  <si>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</si>
  <si>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</si>
  <si>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</si>
  <si>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</si>
  <si>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</si>
  <si>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</si>
  <si>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</si>
  <si>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</si>
  <si>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</si>
  <si>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</si>
  <si>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</si>
  <si>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</si>
  <si>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</si>
  <si>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</si>
  <si>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</si>
  <si>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</si>
  <si>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</si>
  <si>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</si>
  <si>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</si>
  <si>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</si>
  <si>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</si>
  <si>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</si>
  <si>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</si>
  <si>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</si>
  <si>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</si>
  <si>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</si>
  <si>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</si>
  <si>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</si>
  <si>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</si>
  <si>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</si>
  <si>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</si>
  <si>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</si>
  <si>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</si>
  <si>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</si>
  <si>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</si>
  <si>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</si>
  <si>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</si>
  <si>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</si>
  <si>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</si>
  <si>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</si>
  <si>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</si>
  <si>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</si>
  <si>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</si>
  <si>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</si>
  <si>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</si>
  <si>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</si>
  <si>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</si>
  <si>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</si>
  <si>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</si>
  <si>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</si>
  <si>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</si>
  <si>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</si>
  <si>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</si>
  <si>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</si>
  <si>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</si>
  <si>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</si>
  <si>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</si>
  <si>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</si>
  <si>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</si>
  <si>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</si>
  <si>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</si>
  <si>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</si>
  <si>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</si>
  <si>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</si>
  <si>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</si>
  <si>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</si>
  <si>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</si>
  <si>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</si>
  <si>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</si>
  <si>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</si>
  <si>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</si>
  <si>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</si>
  <si>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</si>
  <si>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</si>
  <si>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</si>
  <si>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</si>
  <si>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</si>
  <si>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</si>
  <si>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</si>
  <si>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</si>
  <si>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</si>
  <si>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</si>
  <si>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</si>
  <si>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</si>
  <si>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</si>
  <si>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</si>
  <si>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</si>
  <si>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</si>
  <si>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</si>
  <si>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</si>
  <si>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</si>
  <si>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</si>
  <si>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</si>
  <si>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</si>
  <si>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</si>
  <si>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</si>
  <si>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</si>
  <si>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</si>
  <si>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</si>
  <si>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</si>
  <si>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</si>
  <si>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</si>
  <si>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</si>
  <si>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</si>
  <si>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</si>
  <si>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</si>
  <si>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</si>
  <si>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</si>
  <si>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</si>
  <si>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</si>
  <si>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</si>
  <si>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</si>
  <si>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</si>
  <si>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</si>
  <si>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</si>
  <si>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</si>
  <si>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</si>
  <si>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</si>
  <si>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</si>
  <si>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</si>
  <si>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</si>
  <si>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</si>
  <si>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</si>
  <si>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</si>
  <si>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</si>
  <si>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</si>
  <si>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</si>
  <si>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</si>
  <si>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</si>
  <si>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</si>
  <si>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</si>
  <si>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</si>
  <si>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</si>
  <si>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</si>
  <si>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</si>
  <si>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</si>
  <si>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</si>
  <si>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</si>
  <si>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</si>
  <si>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</si>
  <si>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</si>
  <si>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</si>
  <si>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</si>
  <si>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</si>
  <si>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</si>
  <si>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</si>
  <si>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</si>
  <si>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</si>
  <si>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</si>
  <si>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</si>
  <si>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</si>
  <si>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</si>
  <si>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</si>
  <si>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</si>
  <si>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</si>
  <si>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</si>
  <si>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</si>
  <si>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</si>
  <si>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</si>
  <si>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</si>
  <si>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</si>
  <si>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</si>
  <si>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</si>
  <si>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</si>
  <si>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</si>
  <si>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</si>
  <si>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</si>
  <si>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</si>
  <si>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</si>
  <si>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</si>
  <si>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</si>
  <si>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</si>
  <si>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</si>
  <si>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</si>
  <si>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</si>
  <si>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</si>
  <si>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</si>
  <si>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</si>
  <si>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</si>
  <si>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</si>
  <si>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</si>
  <si>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</si>
  <si>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</si>
  <si>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</si>
  <si>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</si>
  <si>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</si>
  <si>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</si>
  <si>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</si>
  <si>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</si>
  <si>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</si>
  <si>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</si>
  <si>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</si>
  <si>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</si>
  <si>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</si>
  <si>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</si>
  <si>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</si>
  <si>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</si>
  <si>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</si>
  <si>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</si>
  <si>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</si>
  <si>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</si>
  <si>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</si>
  <si>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</si>
  <si>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</si>
  <si>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</si>
  <si>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</si>
  <si>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</si>
  <si>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</si>
  <si>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</si>
  <si>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</si>
  <si>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</si>
  <si>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</si>
  <si>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</si>
  <si>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</si>
  <si>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</si>
  <si>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</si>
  <si>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</si>
  <si>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</si>
  <si>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</si>
  <si>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</si>
  <si>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</si>
  <si>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</si>
  <si>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</si>
  <si>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</si>
  <si>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</si>
  <si>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</si>
  <si>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</si>
  <si>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</si>
  <si>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</si>
  <si>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</si>
  <si>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</si>
  <si>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</si>
  <si>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</si>
  <si>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</si>
  <si>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</si>
  <si>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</si>
  <si>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</si>
  <si>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</si>
  <si>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</si>
  <si>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</si>
  <si>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</si>
  <si>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</si>
  <si>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</si>
  <si>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</si>
  <si>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</si>
  <si>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</si>
  <si>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</si>
  <si>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</si>
  <si>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</si>
  <si>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</si>
  <si>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</si>
  <si>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</si>
  <si>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</si>
  <si>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</si>
  <si>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</si>
  <si>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</si>
  <si>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</si>
  <si>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</si>
  <si>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</si>
  <si>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</si>
  <si>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</si>
  <si>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</si>
  <si>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</si>
  <si>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</si>
  <si>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</si>
  <si>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</si>
  <si>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</si>
  <si>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</si>
  <si>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</si>
  <si>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</si>
  <si>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</si>
  <si>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</si>
  <si>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</si>
  <si>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</si>
  <si>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</si>
  <si>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</si>
  <si>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</si>
  <si>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</si>
  <si>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</si>
  <si>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</si>
  <si>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</si>
  <si>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</si>
  <si>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</si>
  <si>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</si>
  <si>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</si>
  <si>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</si>
  <si>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</si>
  <si>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</si>
  <si>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</si>
  <si>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</si>
  <si>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</si>
  <si>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</si>
  <si>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</si>
  <si>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</si>
  <si>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</si>
  <si>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</si>
  <si>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</si>
  <si>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</si>
  <si>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</si>
  <si>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</si>
  <si>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</si>
  <si>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</si>
  <si>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</si>
  <si>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</si>
  <si>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</si>
  <si>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</si>
  <si>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</si>
  <si>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</si>
  <si>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</si>
  <si>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</si>
  <si>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</si>
  <si>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</si>
  <si>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</si>
  <si>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</si>
  <si>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</si>
  <si>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</si>
  <si>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</si>
  <si>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</si>
  <si>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</si>
  <si>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</si>
  <si>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</si>
  <si>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</si>
  <si>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</si>
  <si>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</si>
  <si>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</si>
  <si>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</si>
  <si>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</si>
  <si>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</si>
  <si>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</si>
  <si>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</si>
  <si>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</si>
  <si>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</si>
  <si>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</si>
  <si>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</si>
  <si>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</si>
  <si>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</si>
  <si>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</si>
  <si>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</si>
  <si>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</si>
  <si>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</si>
  <si>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</si>
  <si>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</si>
  <si>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</si>
  <si>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</si>
  <si>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</si>
  <si>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</si>
  <si>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</si>
  <si>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</si>
  <si>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</si>
  <si>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</si>
  <si>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</si>
  <si>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</si>
  <si>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</si>
  <si>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</si>
  <si>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</si>
  <si>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</si>
  <si>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</si>
  <si>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</si>
  <si>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</si>
  <si>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</si>
  <si>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</si>
  <si>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</si>
  <si>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</si>
  <si>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</si>
  <si>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</si>
  <si>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</si>
  <si>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</si>
  <si>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</si>
  <si>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</si>
  <si>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</si>
  <si>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</si>
  <si>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</si>
  <si>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</si>
  <si>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</si>
  <si>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</si>
  <si>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</si>
  <si>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</si>
  <si>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</si>
  <si>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</si>
  <si>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</si>
  <si>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</si>
  <si>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</si>
  <si>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</si>
  <si>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</si>
  <si>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</si>
  <si>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</si>
  <si>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</si>
  <si>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</si>
  <si>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</si>
  <si>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</si>
  <si>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</si>
  <si>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</si>
  <si>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</si>
  <si>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</si>
  <si>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</si>
  <si>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</si>
  <si>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</si>
  <si>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</si>
  <si>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</si>
  <si>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</si>
  <si>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</si>
  <si>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</si>
  <si>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</si>
  <si>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</si>
  <si>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</si>
  <si>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</si>
  <si>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</si>
  <si>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</si>
  <si>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</si>
  <si>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</si>
  <si>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</si>
  <si>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</si>
  <si>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</si>
  <si>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</si>
  <si>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</si>
  <si>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</si>
  <si>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</si>
  <si>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</si>
  <si>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</si>
  <si>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</si>
  <si>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</si>
  <si>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</si>
  <si>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</si>
  <si>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</si>
  <si>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</si>
  <si>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</si>
  <si>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</si>
  <si>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</si>
  <si>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</si>
  <si>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</si>
  <si>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</si>
  <si>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</si>
  <si>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</si>
  <si>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</si>
  <si>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</si>
  <si>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</si>
  <si>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</si>
  <si>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</si>
  <si>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</si>
  <si>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</si>
  <si>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</si>
  <si>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</si>
  <si>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</si>
  <si>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</si>
  <si>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</si>
  <si>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</si>
  <si>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</si>
  <si>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</si>
  <si>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</si>
  <si>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</si>
  <si>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</si>
  <si>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</si>
  <si>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</si>
  <si>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</si>
  <si>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</si>
  <si>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</si>
  <si>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</si>
  <si>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</si>
  <si>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</si>
  <si>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</si>
  <si>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</si>
  <si>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</si>
  <si>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</si>
  <si>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</si>
  <si>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</si>
  <si>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</si>
  <si>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</si>
  <si>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</si>
  <si>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</si>
  <si>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</si>
  <si>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</si>
  <si>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</si>
  <si>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</si>
  <si>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</si>
  <si>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</si>
  <si>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</si>
  <si>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</si>
  <si>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</si>
  <si>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</si>
  <si>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</si>
  <si>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</si>
  <si>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</si>
  <si>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</si>
  <si>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</si>
  <si>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</si>
  <si>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</si>
  <si>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</si>
  <si>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</si>
  <si>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</si>
  <si>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</si>
  <si>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</si>
  <si>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</si>
  <si>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</si>
  <si>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</si>
  <si>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</si>
  <si>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</si>
  <si>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</si>
  <si>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</si>
  <si>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</si>
  <si>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</si>
  <si>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</si>
  <si>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</si>
  <si>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</si>
  <si>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</si>
  <si>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</si>
  <si>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</si>
  <si>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</si>
  <si>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</si>
  <si>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</si>
  <si>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</si>
  <si>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</si>
  <si>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</si>
  <si>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</si>
  <si>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</si>
  <si>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</si>
  <si>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</si>
  <si>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</si>
  <si>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</si>
  <si>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</si>
  <si>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</si>
  <si>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</si>
  <si>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</si>
  <si>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</si>
  <si>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</si>
  <si>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</si>
  <si>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</si>
  <si>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</si>
  <si>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</si>
  <si>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</si>
  <si>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</si>
  <si>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</si>
  <si>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</si>
  <si>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</si>
  <si>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</si>
  <si>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</si>
  <si>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</si>
  <si>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</si>
  <si>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</si>
  <si>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</si>
  <si>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</si>
  <si>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</si>
  <si>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</si>
  <si>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</si>
  <si>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</si>
  <si>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</si>
  <si>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</si>
  <si>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</si>
  <si>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</si>
  <si>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</si>
  <si>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</si>
  <si>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</si>
  <si>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</si>
  <si>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</si>
  <si>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</si>
  <si>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</si>
  <si>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</si>
  <si>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</si>
  <si>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</si>
  <si>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</si>
  <si>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</si>
  <si>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</si>
  <si>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</si>
  <si>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</si>
  <si>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</si>
  <si>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</si>
  <si>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</si>
  <si>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</si>
  <si>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</si>
  <si>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</si>
  <si>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</si>
  <si>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</si>
  <si>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</si>
  <si>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</si>
  <si>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</si>
  <si>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</si>
  <si>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</si>
  <si>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</si>
  <si>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</si>
  <si>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</si>
  <si>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</si>
  <si>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</si>
  <si>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</si>
  <si>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</si>
  <si>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</si>
  <si>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</si>
  <si>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</si>
  <si>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</si>
  <si>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</si>
  <si>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</si>
  <si>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</si>
  <si>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</si>
  <si>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</si>
  <si>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</si>
  <si>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</si>
  <si>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</si>
  <si>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</si>
  <si>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</si>
  <si>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</si>
  <si>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</si>
  <si>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</si>
  <si>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</si>
  <si>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</si>
  <si>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</si>
  <si>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</si>
  <si>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</si>
  <si>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</si>
  <si>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</si>
  <si>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</si>
  <si>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</si>
  <si>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</si>
  <si>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</si>
  <si>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</si>
  <si>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</si>
  <si>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</si>
  <si>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</si>
  <si>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</si>
  <si>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</si>
  <si>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</si>
  <si>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</si>
  <si>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</si>
  <si>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</si>
  <si>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</si>
  <si>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</si>
  <si>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</si>
  <si>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</si>
  <si>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</si>
  <si>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</si>
  <si>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</si>
  <si>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</si>
  <si>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</si>
  <si>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</si>
  <si>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</si>
  <si>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</si>
  <si>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</si>
  <si>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</si>
  <si>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</si>
  <si>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</si>
  <si>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</si>
  <si>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</si>
  <si>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</si>
  <si>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</si>
  <si>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</si>
  <si>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</si>
  <si>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</si>
  <si>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</si>
  <si>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</si>
  <si>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</si>
  <si>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</si>
  <si>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</si>
  <si>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</si>
  <si>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</si>
  <si>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</si>
  <si>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</si>
  <si>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</si>
  <si>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</si>
  <si>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</si>
  <si>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</si>
  <si>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</si>
  <si>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</si>
  <si>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</si>
  <si>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</si>
  <si>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</si>
  <si>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</si>
  <si>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</si>
  <si>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</si>
  <si>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</si>
  <si>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</si>
  <si>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</si>
  <si>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</si>
  <si>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</si>
  <si>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</si>
  <si>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</si>
  <si>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</si>
  <si>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</si>
  <si>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</si>
  <si>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</si>
  <si>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</si>
  <si>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</si>
  <si>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</si>
  <si>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</si>
  <si>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</si>
  <si>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</si>
  <si>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</si>
  <si>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</si>
  <si>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</si>
  <si>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</si>
  <si>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</si>
  <si>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</si>
  <si>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</si>
  <si>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</si>
  <si>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</si>
  <si>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</si>
  <si>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</si>
  <si>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</si>
  <si>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</si>
  <si>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</si>
  <si>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</si>
  <si>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</si>
  <si>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</si>
  <si>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</si>
  <si>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</si>
  <si>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</si>
  <si>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</si>
  <si>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</si>
  <si>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</si>
  <si>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</si>
  <si>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</si>
  <si>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</si>
  <si>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</si>
  <si>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</si>
  <si>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</si>
  <si>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</si>
  <si>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</si>
  <si>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</si>
  <si>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</si>
  <si>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</si>
  <si>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</si>
  <si>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</si>
  <si>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</si>
  <si>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</si>
  <si>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</si>
  <si>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</si>
  <si>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</si>
  <si>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</si>
  <si>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</si>
  <si>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</si>
  <si>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</si>
  <si>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</si>
  <si>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</si>
  <si>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</si>
  <si>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</si>
  <si>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</si>
  <si>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</si>
  <si>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</si>
  <si>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</si>
  <si>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</si>
  <si>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</si>
  <si>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</si>
  <si>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</si>
  <si>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</si>
  <si>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</si>
  <si>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</si>
  <si>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</si>
  <si>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</si>
  <si>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</si>
  <si>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</si>
  <si>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</si>
  <si>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</si>
  <si>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</si>
  <si>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</si>
  <si>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</si>
  <si>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</si>
  <si>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</si>
  <si>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</si>
  <si>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</si>
  <si>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</si>
  <si>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</si>
  <si>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</si>
  <si>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</si>
  <si>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</si>
  <si>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</si>
  <si>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</si>
  <si>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</si>
  <si>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</si>
  <si>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</si>
  <si>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</si>
  <si>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</si>
  <si>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</si>
  <si>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</si>
  <si>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</si>
  <si>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</si>
  <si>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</si>
  <si>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</si>
  <si>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</si>
  <si>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</si>
  <si>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</si>
  <si>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</si>
  <si>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</si>
  <si>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</si>
  <si>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</si>
  <si>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</si>
  <si>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</si>
  <si>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</si>
  <si>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</si>
  <si>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</si>
  <si>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</si>
  <si>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</si>
  <si>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</si>
  <si>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</si>
  <si>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</si>
  <si>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</si>
  <si>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</si>
  <si>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</si>
  <si>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</si>
  <si>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</si>
  <si>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</si>
  <si>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</si>
  <si>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</si>
  <si>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</si>
  <si>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</si>
  <si>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</si>
  <si>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</si>
  <si>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</si>
  <si>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</si>
  <si>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</si>
  <si>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</si>
  <si>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</si>
  <si>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</si>
  <si>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</si>
  <si>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</si>
  <si>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</si>
  <si>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</si>
  <si>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</si>
  <si>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</si>
  <si>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</si>
  <si>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</si>
  <si>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</si>
  <si>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</si>
  <si>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</si>
  <si>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</si>
  <si>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</si>
  <si>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</si>
  <si>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</si>
  <si>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</si>
  <si>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</si>
  <si>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</si>
  <si>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</si>
  <si>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</si>
  <si>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</si>
  <si>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</si>
  <si>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</si>
  <si>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</si>
  <si>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</si>
  <si>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</si>
  <si>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</si>
  <si>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</si>
  <si>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</si>
  <si>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</si>
  <si>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</si>
  <si>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</si>
  <si>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</si>
  <si>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</si>
  <si>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</si>
  <si>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</si>
  <si>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</si>
  <si>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</si>
  <si>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</si>
  <si>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</si>
  <si>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</si>
  <si>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</si>
  <si>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</si>
  <si>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</si>
  <si>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</si>
  <si>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</si>
  <si>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</si>
  <si>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</si>
  <si>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</si>
  <si>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</si>
  <si>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</si>
  <si>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</si>
  <si>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</si>
  <si>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</si>
  <si>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</si>
  <si>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</si>
  <si>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</si>
  <si>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</si>
  <si>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</si>
  <si>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</si>
  <si>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</si>
  <si>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</si>
  <si>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</si>
  <si>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</si>
  <si>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</si>
  <si>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</si>
  <si>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</si>
  <si>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</si>
  <si>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</si>
  <si>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</si>
  <si>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</si>
  <si>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</si>
  <si>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</si>
  <si>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</si>
  <si>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</si>
  <si>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</si>
  <si>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</si>
  <si>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</si>
  <si>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</si>
  <si>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</si>
  <si>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</si>
  <si>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</si>
  <si>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</si>
  <si>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</si>
  <si>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</si>
  <si>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</si>
  <si>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</si>
  <si>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</si>
  <si>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</si>
  <si>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</si>
  <si>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</si>
  <si>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</si>
  <si>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</si>
  <si>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</si>
  <si>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</si>
  <si>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</si>
  <si>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</si>
  <si>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</si>
  <si>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</si>
  <si>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</si>
  <si>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</si>
  <si>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</si>
  <si>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</si>
  <si>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</si>
  <si>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</si>
  <si>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</si>
  <si>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</si>
  <si>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</si>
  <si>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</si>
  <si>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</si>
  <si>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</si>
  <si>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</si>
  <si>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</si>
  <si>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</si>
  <si>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</si>
  <si>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</si>
  <si>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</si>
  <si>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</si>
  <si>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</si>
  <si>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</si>
  <si>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</si>
  <si>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</si>
  <si>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</si>
  <si>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</si>
  <si>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</si>
  <si>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</si>
  <si>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</si>
  <si>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</si>
  <si>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</si>
  <si>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</si>
  <si>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</si>
  <si>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</si>
  <si>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</si>
  <si>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</si>
  <si>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</si>
  <si>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</si>
  <si>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</si>
  <si>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</si>
  <si>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</si>
  <si>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</si>
  <si>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</si>
  <si>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</si>
  <si>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</si>
  <si>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</si>
  <si>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</si>
  <si>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</si>
  <si>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</si>
  <si>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</si>
  <si>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</si>
  <si>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</si>
  <si>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</si>
  <si>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</si>
  <si>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</si>
  <si>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</si>
  <si>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</si>
  <si>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</si>
  <si>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</si>
  <si>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</si>
  <si>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</si>
  <si>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</si>
  <si>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</si>
  <si>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</si>
  <si>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</si>
  <si>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</si>
  <si>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</si>
  <si>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</si>
  <si>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</si>
  <si>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</si>
  <si>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</si>
  <si>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</si>
  <si>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</si>
  <si>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</si>
  <si>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</si>
  <si>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</si>
  <si>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</si>
  <si>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</si>
  <si>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</si>
  <si>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</si>
  <si>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</si>
  <si>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</si>
  <si>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</si>
  <si>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</si>
  <si>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</si>
  <si>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</si>
  <si>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</si>
  <si>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</si>
  <si>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</si>
  <si>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</si>
  <si>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</si>
  <si>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</si>
  <si>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</si>
  <si>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</si>
  <si>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</si>
  <si>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</si>
  <si>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</si>
  <si>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</si>
  <si>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</si>
  <si>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</si>
  <si>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</si>
  <si>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</si>
  <si>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</si>
  <si>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</si>
  <si>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</si>
  <si>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</si>
  <si>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</si>
  <si>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</si>
  <si>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</si>
  <si>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</si>
  <si>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</si>
  <si>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</si>
  <si>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</si>
  <si>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</si>
  <si>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</si>
  <si>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</si>
  <si>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</si>
  <si>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</si>
  <si>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</si>
  <si>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</si>
  <si>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</si>
  <si>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</si>
  <si>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</si>
  <si>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</si>
  <si>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</si>
  <si>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</si>
  <si>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</si>
  <si>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</si>
  <si>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</si>
  <si>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</si>
  <si>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</si>
  <si>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</si>
  <si>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</si>
  <si>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</si>
  <si>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</si>
  <si>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</si>
  <si>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</si>
  <si>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</si>
  <si>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</si>
  <si>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</si>
  <si>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</si>
  <si>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</si>
  <si>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</si>
  <si>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</si>
  <si>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</si>
  <si>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</si>
  <si>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</si>
  <si>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</si>
  <si>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</si>
  <si>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</si>
  <si>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</si>
  <si>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</si>
  <si>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</si>
  <si>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</si>
  <si>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</si>
  <si>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</si>
  <si>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</si>
  <si>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</si>
  <si>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</si>
  <si>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</si>
  <si>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</si>
  <si>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</si>
  <si>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</si>
  <si>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</si>
  <si>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</si>
  <si>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</si>
  <si>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</si>
  <si>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</si>
  <si>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</si>
  <si>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</si>
  <si>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</si>
  <si>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</si>
  <si>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</si>
  <si>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</si>
  <si>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</si>
  <si>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</si>
  <si>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</si>
  <si>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</si>
  <si>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</si>
  <si>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</si>
  <si>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</si>
  <si>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</si>
  <si>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</si>
  <si>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</si>
  <si>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</si>
  <si>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</si>
  <si>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</si>
  <si>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</si>
  <si>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</si>
  <si>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</si>
  <si>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</si>
  <si>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</si>
  <si>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</si>
  <si>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</si>
  <si>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</si>
  <si>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</si>
  <si>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</si>
  <si>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</si>
  <si>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</si>
  <si>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</si>
  <si>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</si>
  <si>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</si>
  <si>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</si>
  <si>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</si>
  <si>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</si>
  <si>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</si>
  <si>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</si>
  <si>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</si>
  <si>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</si>
  <si>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</si>
  <si>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</si>
  <si>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</si>
  <si>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</si>
  <si>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</si>
  <si>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</si>
  <si>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</si>
  <si>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</si>
  <si>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</si>
  <si>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</si>
  <si>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</si>
  <si>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</si>
  <si>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</si>
  <si>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</si>
  <si>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</si>
  <si>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</si>
  <si>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</si>
  <si>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</si>
  <si>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</si>
  <si>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</si>
  <si>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</si>
  <si>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</si>
  <si>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</si>
  <si>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</si>
  <si>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</si>
  <si>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</si>
  <si>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</si>
  <si>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</si>
  <si>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</si>
  <si>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</si>
  <si>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</si>
  <si>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</si>
  <si>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</si>
  <si>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</si>
  <si>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</si>
  <si>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</si>
  <si>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</si>
  <si>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</si>
  <si>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</si>
  <si>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</si>
  <si>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</si>
  <si>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</si>
  <si>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</si>
  <si>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</si>
  <si>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</si>
  <si>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</si>
  <si>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</si>
  <si>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</si>
  <si>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</si>
  <si>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</si>
  <si>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</si>
  <si>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</si>
  <si>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</si>
  <si>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</si>
  <si>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</si>
  <si>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</si>
  <si>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</si>
  <si>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</si>
  <si>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</si>
  <si>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</si>
  <si>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</si>
  <si>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</si>
  <si>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</si>
  <si>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</si>
  <si>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</si>
  <si>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</si>
  <si>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</si>
  <si>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</si>
  <si>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</si>
  <si>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</si>
  <si>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</si>
  <si>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</si>
  <si>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</si>
  <si>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</si>
  <si>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</si>
  <si>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</si>
  <si>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</si>
  <si>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</si>
  <si>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</si>
  <si>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</si>
  <si>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</si>
  <si>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</si>
  <si>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</si>
  <si>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</si>
  <si>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</si>
  <si>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</si>
  <si>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</si>
  <si>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</si>
  <si>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</si>
  <si>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</si>
  <si>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</si>
  <si>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</si>
  <si>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</si>
  <si>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</si>
  <si>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</si>
  <si>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</si>
  <si>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</si>
  <si>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</si>
  <si>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</si>
  <si>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</si>
  <si>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</si>
  <si>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</si>
  <si>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</si>
  <si>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</si>
  <si>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</si>
  <si>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</si>
  <si>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</si>
  <si>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</si>
  <si>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</si>
  <si>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</si>
  <si>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</si>
  <si>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</si>
  <si>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</si>
  <si>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</si>
  <si>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</si>
  <si>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</si>
  <si>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</si>
  <si>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</si>
  <si>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</si>
  <si>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</si>
  <si>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</si>
  <si>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</si>
  <si>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</si>
  <si>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</si>
  <si>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</si>
  <si>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</si>
  <si>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</si>
  <si>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</si>
  <si>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</si>
  <si>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</si>
  <si>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</si>
  <si>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</si>
  <si>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</si>
  <si>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</si>
  <si>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</si>
  <si>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</si>
  <si>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</si>
  <si>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</si>
  <si>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</si>
  <si>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</si>
  <si>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</si>
  <si>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</si>
  <si>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</si>
  <si>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</si>
  <si>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</si>
  <si>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</si>
  <si>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</si>
  <si>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</si>
  <si>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</si>
  <si>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</si>
  <si>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</si>
  <si>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</si>
  <si>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</si>
  <si>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</si>
  <si>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</si>
  <si>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</si>
  <si>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</si>
  <si>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</si>
  <si>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</si>
  <si>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</si>
  <si>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</si>
  <si>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</si>
  <si>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</si>
  <si>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</si>
  <si>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</si>
  <si>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</si>
  <si>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</si>
  <si>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</si>
  <si>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</si>
  <si>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</si>
  <si>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</si>
  <si>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</si>
  <si>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</si>
  <si>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</si>
  <si>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</si>
  <si>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</si>
  <si>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</si>
  <si>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</si>
  <si>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</si>
  <si>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</si>
  <si>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</si>
  <si>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</si>
  <si>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</si>
  <si>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</si>
  <si>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</si>
  <si>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</si>
  <si>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</si>
  <si>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</si>
  <si>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</si>
  <si>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</si>
  <si>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</si>
  <si>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</si>
  <si>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</si>
  <si>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</si>
  <si>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</si>
  <si>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</si>
  <si>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</si>
  <si>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</si>
  <si>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</si>
  <si>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</si>
  <si>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</si>
  <si>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</si>
  <si>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</si>
  <si>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</si>
  <si>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</si>
  <si>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</si>
  <si>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</si>
  <si>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</si>
  <si>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</si>
  <si>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</si>
  <si>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</si>
  <si>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</si>
  <si>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</si>
  <si>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</si>
  <si>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</si>
  <si>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</si>
  <si>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</si>
  <si>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</si>
  <si>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</si>
  <si>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</si>
  <si>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</si>
  <si>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</si>
  <si>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</si>
  <si>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</si>
  <si>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</si>
  <si>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</si>
  <si>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</si>
  <si>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</si>
  <si>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</si>
  <si>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</si>
  <si>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</si>
  <si>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</si>
  <si>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</si>
  <si>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</si>
  <si>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</si>
  <si>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</si>
  <si>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</si>
  <si>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</si>
  <si>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</si>
  <si>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</si>
  <si>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</si>
  <si>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</si>
  <si>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</si>
  <si>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</si>
  <si>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</si>
  <si>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</si>
  <si>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</si>
  <si>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</si>
  <si>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</si>
  <si>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</si>
  <si>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</si>
  <si>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</si>
  <si>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</si>
  <si>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</si>
  <si>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</si>
  <si>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</si>
  <si>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</si>
  <si>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</si>
  <si>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</si>
  <si>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</si>
  <si>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</si>
  <si>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</si>
  <si>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</si>
  <si>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</si>
  <si>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</si>
  <si>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</si>
  <si>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</si>
  <si>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</si>
  <si>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</si>
  <si>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</si>
  <si>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</si>
  <si>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</si>
  <si>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</si>
  <si>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</si>
  <si>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</si>
  <si>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</si>
  <si>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</si>
  <si>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</si>
  <si>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</si>
  <si>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</si>
  <si>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</si>
  <si>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</si>
  <si>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</si>
  <si>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</si>
  <si>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</si>
  <si>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</si>
  <si>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</si>
  <si>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</si>
  <si>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</si>
  <si>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</si>
  <si>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</si>
  <si>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</si>
  <si>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</si>
  <si>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</si>
  <si>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</si>
  <si>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</si>
  <si>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</si>
  <si>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</si>
  <si>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</si>
  <si>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</si>
  <si>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</si>
  <si>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</si>
  <si>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</si>
  <si>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</si>
  <si>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</si>
  <si>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</si>
  <si>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</si>
  <si>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</si>
  <si>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</si>
  <si>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</si>
  <si>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</si>
  <si>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</si>
  <si>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</si>
  <si>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</si>
  <si>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</si>
  <si>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</si>
  <si>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</si>
  <si>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</si>
  <si>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</si>
  <si>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</si>
  <si>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</si>
  <si>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</si>
  <si>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</si>
  <si>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</si>
  <si>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</si>
  <si>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</si>
  <si>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</si>
  <si>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</si>
  <si>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</si>
  <si>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</si>
  <si>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</si>
  <si>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</si>
  <si>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</si>
  <si>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</si>
  <si>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</si>
  <si>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</si>
  <si>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</si>
  <si>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</si>
  <si>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</si>
  <si>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</si>
  <si>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</si>
  <si>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</si>
  <si>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</si>
  <si>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</si>
  <si>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</si>
  <si>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</si>
  <si>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</si>
  <si>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</si>
  <si>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</si>
  <si>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</si>
  <si>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</si>
  <si>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</si>
  <si>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</si>
  <si>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</si>
  <si>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</si>
  <si>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</si>
  <si>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</si>
  <si>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</si>
  <si>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</si>
  <si>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</si>
  <si>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</si>
  <si>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</si>
  <si>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</si>
  <si>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</si>
  <si>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</si>
  <si>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</si>
  <si>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</si>
  <si>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</si>
  <si>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</si>
  <si>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</si>
  <si>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</si>
  <si>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</si>
  <si>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</si>
  <si>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</si>
  <si>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</si>
  <si>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</si>
  <si>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</si>
  <si>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</si>
  <si>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</si>
  <si>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</si>
  <si>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</si>
  <si>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</si>
  <si>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</si>
  <si>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</si>
  <si>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</si>
  <si>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</si>
  <si>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</si>
  <si>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</si>
  <si>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</si>
  <si>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</si>
  <si>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</si>
  <si>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</si>
  <si>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</si>
  <si>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</si>
  <si>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</si>
  <si>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</si>
  <si>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</si>
  <si>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</si>
  <si>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</si>
  <si>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</si>
  <si>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</si>
  <si>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</si>
  <si>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</si>
  <si>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</si>
  <si>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</si>
  <si>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</si>
  <si>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</si>
  <si>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</si>
  <si>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</si>
  <si>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</si>
  <si>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</si>
  <si>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</si>
  <si>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</si>
  <si>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</si>
  <si>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</si>
  <si>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</si>
  <si>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</si>
  <si>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</si>
  <si>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</si>
  <si>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</si>
  <si>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</si>
  <si>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</si>
  <si>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</si>
  <si>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</si>
  <si>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</si>
  <si>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</si>
  <si>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</si>
  <si>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</si>
  <si>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</si>
  <si>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</si>
  <si>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</si>
  <si>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</si>
  <si>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</si>
  <si>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</si>
  <si>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</si>
  <si>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</si>
  <si>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</si>
  <si>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</si>
  <si>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</si>
  <si>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</si>
  <si>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</si>
  <si>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</si>
  <si>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</si>
  <si>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</si>
  <si>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</si>
  <si>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</si>
  <si>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</si>
  <si>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</si>
  <si>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</si>
  <si>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</si>
  <si>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</si>
  <si>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</si>
  <si>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</si>
  <si>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</si>
  <si>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</si>
  <si>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</si>
  <si>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</si>
  <si>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</si>
  <si>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</si>
  <si>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</si>
  <si>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</si>
  <si>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</si>
  <si>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</si>
  <si>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</si>
  <si>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</si>
  <si>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</si>
  <si>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</si>
  <si>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</si>
  <si>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</si>
  <si>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</si>
  <si>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</si>
  <si>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</si>
  <si>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</si>
  <si>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</si>
  <si>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</si>
  <si>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</si>
  <si>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</si>
  <si>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</si>
  <si>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</si>
  <si>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</si>
  <si>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</si>
  <si>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</si>
  <si>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</si>
  <si>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</si>
  <si>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</si>
  <si>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</si>
  <si>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</si>
  <si>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</si>
  <si>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</si>
  <si>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</si>
  <si>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</si>
  <si>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</si>
  <si>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</si>
  <si>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</si>
  <si>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</si>
  <si>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</si>
  <si>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</si>
  <si>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</si>
  <si>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</si>
  <si>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</si>
  <si>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</si>
  <si>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</si>
  <si>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</si>
  <si>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</si>
  <si>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</si>
  <si>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</si>
  <si>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</si>
  <si>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</si>
  <si>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</si>
  <si>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</si>
  <si>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</si>
  <si>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</si>
  <si>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</si>
  <si>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</si>
  <si>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</si>
  <si>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</si>
  <si>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</si>
  <si>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</si>
  <si>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</si>
  <si>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</si>
  <si>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</si>
  <si>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</si>
  <si>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</si>
  <si>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</si>
  <si>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</si>
  <si>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</si>
  <si>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</si>
  <si>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</si>
  <si>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</si>
  <si>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</si>
  <si>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</si>
  <si>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</si>
  <si>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</si>
  <si>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</si>
  <si>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</si>
  <si>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</si>
  <si>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</si>
  <si>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</si>
  <si>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</si>
  <si>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</si>
  <si>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</si>
  <si>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</si>
  <si>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</si>
  <si>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</si>
  <si>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</si>
  <si>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</si>
  <si>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</si>
  <si>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</si>
  <si>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</si>
  <si>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</si>
  <si>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</si>
  <si>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</si>
  <si>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</si>
  <si>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</si>
  <si>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</si>
  <si>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</si>
  <si>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</si>
  <si>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</si>
  <si>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</si>
  <si>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</si>
  <si>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</si>
  <si>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</si>
  <si>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</si>
  <si>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</si>
  <si>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</si>
  <si>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</si>
  <si>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</si>
  <si>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</si>
  <si>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</si>
  <si>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</si>
  <si>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</si>
  <si>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</si>
  <si>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</si>
  <si>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</si>
  <si>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</si>
  <si>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</si>
  <si>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</si>
  <si>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</si>
  <si>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</si>
  <si>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</si>
  <si>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</si>
  <si>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</si>
  <si>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</si>
  <si>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</si>
  <si>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</si>
  <si>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</si>
  <si>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</si>
  <si>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</si>
  <si>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</si>
  <si>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</si>
  <si>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</si>
  <si>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</si>
  <si>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</si>
  <si>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</si>
  <si>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</si>
  <si>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</si>
  <si>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</si>
  <si>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</si>
  <si>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</si>
  <si>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</si>
  <si>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</si>
  <si>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</si>
  <si>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</si>
  <si>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</si>
  <si>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</si>
  <si>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</si>
  <si>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</si>
  <si>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</si>
  <si>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</si>
  <si>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</si>
  <si>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</si>
  <si>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</si>
  <si>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</si>
  <si>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</si>
  <si>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</si>
  <si>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</si>
  <si>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</si>
  <si>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</si>
  <si>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</si>
  <si>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</si>
  <si>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</si>
  <si>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</si>
  <si>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</si>
  <si>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</si>
  <si>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</si>
  <si>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</si>
  <si>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</si>
  <si>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</si>
  <si>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</si>
  <si>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</si>
  <si>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</si>
  <si>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</si>
  <si>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</si>
  <si>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</si>
  <si>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</si>
  <si>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</si>
  <si>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</si>
  <si>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</si>
  <si>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</si>
  <si>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</si>
  <si>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</si>
  <si>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</si>
  <si>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</si>
  <si>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</si>
  <si>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</si>
  <si>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</si>
  <si>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</si>
  <si>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</si>
  <si>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</si>
  <si>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</si>
  <si>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</si>
  <si>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</si>
  <si>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</si>
  <si>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</si>
  <si>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</si>
  <si>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</si>
  <si>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</si>
  <si>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</si>
  <si>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</si>
  <si>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</si>
  <si>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</si>
  <si>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</si>
  <si>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</si>
  <si>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</si>
  <si>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</si>
  <si>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</si>
  <si>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</si>
  <si>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</si>
  <si>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</si>
  <si>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</si>
  <si>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</si>
  <si>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</si>
  <si>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</si>
  <si>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</si>
  <si>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</si>
  <si>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</si>
  <si>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</si>
  <si>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</si>
  <si>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</si>
  <si>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</si>
  <si>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</si>
  <si>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</si>
  <si>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</si>
  <si>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</si>
  <si>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</si>
  <si>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</si>
  <si>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</si>
  <si>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</si>
  <si>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</si>
  <si>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</si>
  <si>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</si>
  <si>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</si>
  <si>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</si>
  <si>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</si>
  <si>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</si>
  <si>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</si>
  <si>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</si>
  <si>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</si>
  <si>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</si>
  <si>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</si>
  <si>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</si>
  <si>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</si>
  <si>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</si>
  <si>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</si>
  <si>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</si>
  <si>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</si>
  <si>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</si>
  <si>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</si>
  <si>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</si>
  <si>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</si>
  <si>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</si>
  <si>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</si>
  <si>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</si>
  <si>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</si>
  <si>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</si>
  <si>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</si>
  <si>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</si>
  <si>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</si>
  <si>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</si>
  <si>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</si>
  <si>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</si>
  <si>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</si>
  <si>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</si>
  <si>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</si>
  <si>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</si>
  <si>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</si>
  <si>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</si>
  <si>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</si>
  <si>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</si>
  <si>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</si>
  <si>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</si>
  <si>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</si>
  <si>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</si>
  <si>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</si>
  <si>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</si>
  <si>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</si>
  <si>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</si>
  <si>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</si>
  <si>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</si>
  <si>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</si>
  <si>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</si>
  <si>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</si>
  <si>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</si>
  <si>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</si>
  <si>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</si>
  <si>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</si>
  <si>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</si>
  <si>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</si>
  <si>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</si>
  <si>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</si>
  <si>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</si>
  <si>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</si>
  <si>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</si>
  <si>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</si>
  <si>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</si>
  <si>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</si>
  <si>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</si>
  <si>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</si>
  <si>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</si>
  <si>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</si>
  <si>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</si>
  <si>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</si>
  <si>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</si>
  <si>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</si>
  <si>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</si>
  <si>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</si>
  <si>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</si>
  <si>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</si>
  <si>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</si>
  <si>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</si>
  <si>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</si>
  <si>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</si>
  <si>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</si>
  <si>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</si>
  <si>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</si>
  <si>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</si>
  <si>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</si>
  <si>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</si>
  <si>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</si>
  <si>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</si>
  <si>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</si>
  <si>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</si>
  <si>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</si>
  <si>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</si>
  <si>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</si>
  <si>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</si>
  <si>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</si>
  <si>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</si>
  <si>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</si>
  <si>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</si>
  <si>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</si>
  <si>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</si>
  <si>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</si>
  <si>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</si>
  <si>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</si>
  <si>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</si>
  <si>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</si>
  <si>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</si>
  <si>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</si>
  <si>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</si>
  <si>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</si>
  <si>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</si>
  <si>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</si>
  <si>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</si>
  <si>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</si>
  <si>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</si>
  <si>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</si>
  <si>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</si>
  <si>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</si>
  <si>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</si>
  <si>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</si>
  <si>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</si>
  <si>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</si>
  <si>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</si>
  <si>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</si>
  <si>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</si>
  <si>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</si>
  <si>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</si>
  <si>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</si>
  <si>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</si>
  <si>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</si>
  <si>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</si>
  <si>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</si>
  <si>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</si>
  <si>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</si>
  <si>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</si>
  <si>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</si>
  <si>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</si>
  <si>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</si>
  <si>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</si>
  <si>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</si>
  <si>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</si>
  <si>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</si>
  <si>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</si>
  <si>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</si>
  <si>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</si>
  <si>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</si>
  <si>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</si>
  <si>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</si>
  <si>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</si>
  <si>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</si>
  <si>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</si>
  <si>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</si>
  <si>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</si>
  <si>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</si>
  <si>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</si>
  <si>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</si>
  <si>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</si>
  <si>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</si>
  <si>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</si>
  <si>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</si>
  <si>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</si>
  <si>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</si>
  <si>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</si>
  <si>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</si>
  <si>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</si>
  <si>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</si>
  <si>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</si>
  <si>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</si>
  <si>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</si>
  <si>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</si>
  <si>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</si>
  <si>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</si>
  <si>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</si>
  <si>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</si>
  <si>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</si>
  <si>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</si>
  <si>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</si>
  <si>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</si>
  <si>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</si>
  <si>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</si>
  <si>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</si>
  <si>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</si>
  <si>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</si>
  <si>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</si>
  <si>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</si>
  <si>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</si>
  <si>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</si>
  <si>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</si>
  <si>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</si>
  <si>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</si>
  <si>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</si>
  <si>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</si>
  <si>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</si>
  <si>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</si>
  <si>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</si>
  <si>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</si>
  <si>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</si>
  <si>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</si>
  <si>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</si>
  <si>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</si>
  <si>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</si>
  <si>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</si>
  <si>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</si>
  <si>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</si>
  <si>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</si>
  <si>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</si>
  <si>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</si>
  <si>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</si>
  <si>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</si>
  <si>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</si>
  <si>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</si>
  <si>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</si>
  <si>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</si>
  <si>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</si>
  <si>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</si>
  <si>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</si>
  <si>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</si>
  <si>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</si>
  <si>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</si>
  <si>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</si>
  <si>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</si>
  <si>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</si>
  <si>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</si>
  <si>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</si>
  <si>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</si>
  <si>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</si>
  <si>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</si>
  <si>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</si>
  <si>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</si>
  <si>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</si>
  <si>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</si>
  <si>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</si>
  <si>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</si>
  <si>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</si>
  <si>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</si>
  <si>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</si>
  <si>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</si>
  <si>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</si>
  <si>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</si>
  <si>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</si>
  <si>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</si>
  <si>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</si>
  <si>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</si>
  <si>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</si>
  <si>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</si>
  <si>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</si>
  <si>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</si>
  <si>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</si>
  <si>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</si>
  <si>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</si>
  <si>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</si>
  <si>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</si>
  <si>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</si>
  <si>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</si>
  <si>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</si>
  <si>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</si>
  <si>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</si>
  <si>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</si>
  <si>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</si>
  <si>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</si>
  <si>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</si>
  <si>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</si>
  <si>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</si>
  <si>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</si>
  <si>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</si>
  <si>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</si>
  <si>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</si>
  <si>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</si>
  <si>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</si>
  <si>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</si>
  <si>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</si>
  <si>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</si>
  <si>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</si>
  <si>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</si>
  <si>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</si>
  <si>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</si>
  <si>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</si>
  <si>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</si>
  <si>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</si>
  <si>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</si>
  <si>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</si>
  <si>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</si>
  <si>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</si>
  <si>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</si>
  <si>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</si>
  <si>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</si>
  <si>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</si>
  <si>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</si>
  <si>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</si>
  <si>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</si>
  <si>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</si>
  <si>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</si>
  <si>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</si>
  <si>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</si>
  <si>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</si>
  <si>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</si>
  <si>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</si>
  <si>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</si>
  <si>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</si>
  <si>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</si>
  <si>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</si>
  <si>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</si>
  <si>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</si>
  <si>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</si>
  <si>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</si>
  <si>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</si>
  <si>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</si>
  <si>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</si>
  <si>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</si>
  <si>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</si>
  <si>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</si>
  <si>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</si>
  <si>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</si>
  <si>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</si>
  <si>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</si>
  <si>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</si>
  <si>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</si>
  <si>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</si>
  <si>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</si>
  <si>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</si>
  <si>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</si>
  <si>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</si>
  <si>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</si>
  <si>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</si>
  <si>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</si>
  <si>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</si>
  <si>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</si>
  <si>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</si>
  <si>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</si>
  <si>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</si>
  <si>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</si>
  <si>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</si>
  <si>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</si>
  <si>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</si>
  <si>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</si>
  <si>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</si>
  <si>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</si>
  <si>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</si>
  <si>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</si>
  <si>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</si>
  <si>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</si>
  <si>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</si>
  <si>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</si>
  <si>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</si>
  <si>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</si>
  <si>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</si>
  <si>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</si>
  <si>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</si>
  <si>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</si>
  <si>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</si>
  <si>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</si>
  <si>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</si>
  <si>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</si>
  <si>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</si>
  <si>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</si>
  <si>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</si>
  <si>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</si>
  <si>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</si>
  <si>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</si>
  <si>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</si>
  <si>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</si>
  <si>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</si>
  <si>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</si>
  <si>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</si>
  <si>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</si>
  <si>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</si>
  <si>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</si>
  <si>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</si>
  <si>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</si>
  <si>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</si>
  <si>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</si>
  <si>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</si>
  <si>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</si>
  <si>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</si>
  <si>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</si>
  <si>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</si>
  <si>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</si>
  <si>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</si>
  <si>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</si>
  <si>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</si>
  <si>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</si>
  <si>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</si>
  <si>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</si>
  <si>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</si>
  <si>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</si>
  <si>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</si>
  <si>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</si>
  <si>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</si>
  <si>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</si>
  <si>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</si>
  <si>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</si>
  <si>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</si>
  <si>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</si>
  <si>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</si>
  <si>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</si>
  <si>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</si>
  <si>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</si>
  <si>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</si>
  <si>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</si>
  <si>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</si>
  <si>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</si>
  <si>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</si>
  <si>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</si>
  <si>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</si>
  <si>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</si>
  <si>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</si>
  <si>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</si>
  <si>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</si>
  <si>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</si>
  <si>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</si>
  <si>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</si>
  <si>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</si>
  <si>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</si>
  <si>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</si>
  <si>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</si>
  <si>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</si>
  <si>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</si>
  <si>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</si>
  <si>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</si>
  <si>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</si>
  <si>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</si>
  <si>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</si>
  <si>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</si>
  <si>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</si>
  <si>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</si>
  <si>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</si>
  <si>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</si>
  <si>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</si>
  <si>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</si>
  <si>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</si>
  <si>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</si>
  <si>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</si>
  <si>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</si>
  <si>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</si>
  <si>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</si>
  <si>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</si>
  <si>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</si>
  <si>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</si>
  <si>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</si>
  <si>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</si>
  <si>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</si>
  <si>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</si>
  <si>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</si>
  <si>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</si>
  <si>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</si>
  <si>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</si>
  <si>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</si>
  <si>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</si>
  <si>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</si>
  <si>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</si>
  <si>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</si>
  <si>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</si>
  <si>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</si>
  <si>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</si>
  <si>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</si>
  <si>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</si>
  <si>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</si>
  <si>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</si>
  <si>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</si>
  <si>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</si>
  <si>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</si>
  <si>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</si>
  <si>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</si>
  <si>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</si>
  <si>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</si>
  <si>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</si>
  <si>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</si>
  <si>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</si>
  <si>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</si>
  <si>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</si>
  <si>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</si>
  <si>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</si>
  <si>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</si>
  <si>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</si>
  <si>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</si>
  <si>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</si>
  <si>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</si>
  <si>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</si>
  <si>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</si>
  <si>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</si>
  <si>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</si>
  <si>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</si>
  <si>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</si>
  <si>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</si>
  <si>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</si>
  <si>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</si>
  <si>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</si>
  <si>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</si>
  <si>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</si>
  <si>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</si>
  <si>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</si>
  <si>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</si>
  <si>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</si>
  <si>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</si>
  <si>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</si>
  <si>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</si>
  <si>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</si>
  <si>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</si>
  <si>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</si>
  <si>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</si>
  <si>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</si>
  <si>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</si>
  <si>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</si>
  <si>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</si>
  <si>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</si>
  <si>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</si>
  <si>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</si>
  <si>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</si>
  <si>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</si>
  <si>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</si>
  <si>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</si>
  <si>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</si>
  <si>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</si>
  <si>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</si>
  <si>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</si>
  <si>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</si>
  <si>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</si>
  <si>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</si>
  <si>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</si>
  <si>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</si>
  <si>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</si>
  <si>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</si>
  <si>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</si>
  <si>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</si>
  <si>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</si>
  <si>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</si>
  <si>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</si>
  <si>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</si>
  <si>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</si>
  <si>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</si>
  <si>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</si>
  <si>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</si>
  <si>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</si>
  <si>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</si>
  <si>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</si>
  <si>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</si>
  <si>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</si>
  <si>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</si>
  <si>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</si>
  <si>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</si>
  <si>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</si>
  <si>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</si>
  <si>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</si>
  <si>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</si>
  <si>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</si>
  <si>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</si>
  <si>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</si>
  <si>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</si>
  <si>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</si>
  <si>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</si>
  <si>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</si>
  <si>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</si>
  <si>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</si>
  <si>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</si>
  <si>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</si>
  <si>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</si>
  <si>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</si>
  <si>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</si>
  <si>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</si>
  <si>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</si>
  <si>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</si>
  <si>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</si>
  <si>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</si>
  <si>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</si>
  <si>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</si>
  <si>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</si>
  <si>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</si>
  <si>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</si>
  <si>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</si>
  <si>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</si>
  <si>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</si>
  <si>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</si>
  <si>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</si>
  <si>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</si>
  <si>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</si>
  <si>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</si>
  <si>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</si>
  <si>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</si>
  <si>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</si>
  <si>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</si>
  <si>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</si>
  <si>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</si>
  <si>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</si>
  <si>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</si>
  <si>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</si>
  <si>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</si>
  <si>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</si>
  <si>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</si>
  <si>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</si>
  <si>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</si>
  <si>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</si>
  <si>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</si>
  <si>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</si>
  <si>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</si>
  <si>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</si>
  <si>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</si>
  <si>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</si>
  <si>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</si>
  <si>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</si>
  <si>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</si>
  <si>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</si>
  <si>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</si>
  <si>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</si>
  <si>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</si>
  <si>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</si>
  <si>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</si>
  <si>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</si>
  <si>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</si>
  <si>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</si>
  <si>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</si>
  <si>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</si>
  <si>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</si>
  <si>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</si>
  <si>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</si>
  <si>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</si>
  <si>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</si>
  <si>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</si>
  <si>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</si>
  <si>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</si>
  <si>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</si>
  <si>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</si>
  <si>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</si>
  <si>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</si>
  <si>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</si>
  <si>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</si>
  <si>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</si>
  <si>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</si>
  <si>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</si>
  <si>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</si>
  <si>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</si>
  <si>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</si>
  <si>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</si>
  <si>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</si>
  <si>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</si>
  <si>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</si>
  <si>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</si>
  <si>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</si>
  <si>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</si>
  <si>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</si>
  <si>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</si>
  <si>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</si>
  <si>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</si>
  <si>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</si>
  <si>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</si>
  <si>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</si>
  <si>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</si>
  <si>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</si>
  <si>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</si>
  <si>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</si>
  <si>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</si>
  <si>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</si>
  <si>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</si>
  <si>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</si>
  <si>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</si>
  <si>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</si>
  <si>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</si>
  <si>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</si>
  <si>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</si>
  <si>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</si>
  <si>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</si>
  <si>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</si>
  <si>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</si>
  <si>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</si>
  <si>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</si>
  <si>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</si>
  <si>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</si>
  <si>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</si>
  <si>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</si>
  <si>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</si>
  <si>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</si>
  <si>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</si>
  <si>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</si>
  <si>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</si>
  <si>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</si>
  <si>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</si>
  <si>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</si>
  <si>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</si>
  <si>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</si>
  <si>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</si>
  <si>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</si>
  <si>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</si>
  <si>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</si>
  <si>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</si>
  <si>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</si>
  <si>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</si>
  <si>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</si>
  <si>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</si>
  <si>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</si>
  <si>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</si>
  <si>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</si>
  <si>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</si>
  <si>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</si>
  <si>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</si>
  <si>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</si>
  <si>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</si>
  <si>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</si>
  <si>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</si>
  <si>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</si>
  <si>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</si>
  <si>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</si>
  <si>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</si>
  <si>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</si>
  <si>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</si>
  <si>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</si>
  <si>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</si>
  <si>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</si>
  <si>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</si>
  <si>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</si>
  <si>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</si>
  <si>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</si>
  <si>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</si>
  <si>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</si>
  <si>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</si>
  <si>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</si>
  <si>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</si>
  <si>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</si>
  <si>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</si>
  <si>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</si>
  <si>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</si>
  <si>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</si>
  <si>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</si>
  <si>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</si>
  <si>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</si>
  <si>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</si>
  <si>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</si>
  <si>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</si>
  <si>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</si>
  <si>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</si>
  <si>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</si>
  <si>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</si>
  <si>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</si>
  <si>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</si>
  <si>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</si>
  <si>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</si>
  <si>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</si>
  <si>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</si>
  <si>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</si>
  <si>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</si>
  <si>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</si>
  <si>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</si>
  <si>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</si>
  <si>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</si>
  <si>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</si>
  <si>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</si>
  <si>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</si>
  <si>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</si>
  <si>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</si>
  <si>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</si>
  <si>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</si>
  <si>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</si>
  <si>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</si>
  <si>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</si>
  <si>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</si>
  <si>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</si>
  <si>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</si>
  <si>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</si>
  <si>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</si>
  <si>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</si>
  <si>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</si>
  <si>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</si>
  <si>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</si>
  <si>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</si>
  <si>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</si>
  <si>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</si>
  <si>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</si>
  <si>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</si>
  <si>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</si>
  <si>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</si>
  <si>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</si>
  <si>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</si>
  <si>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</si>
  <si>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</si>
  <si>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</si>
  <si>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</si>
  <si>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</si>
  <si>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</si>
  <si>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</si>
  <si>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</si>
  <si>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</si>
  <si>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</si>
  <si>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</si>
  <si>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</si>
  <si>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</si>
  <si>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</si>
  <si>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</si>
  <si>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</si>
  <si>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</si>
  <si>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</si>
  <si>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</si>
  <si>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</si>
  <si>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</si>
  <si>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</si>
  <si>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</si>
  <si>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</si>
  <si>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</si>
  <si>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</si>
  <si>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</si>
  <si>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</si>
  <si>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</si>
  <si>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</si>
  <si>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</si>
  <si>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</si>
  <si>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</si>
  <si>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</si>
  <si>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</si>
  <si>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</si>
  <si>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</si>
  <si>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</si>
  <si>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</si>
  <si>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</si>
  <si>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</si>
  <si>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</si>
  <si>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</si>
  <si>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</si>
  <si>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</si>
  <si>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</si>
  <si>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</si>
  <si>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</si>
  <si>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</si>
  <si>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</si>
  <si>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</si>
  <si>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</si>
  <si>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</si>
  <si>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</si>
  <si>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</si>
  <si>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</si>
  <si>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</si>
  <si>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</si>
  <si>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</si>
  <si>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</si>
  <si>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</si>
  <si>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</si>
  <si>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</si>
  <si>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</si>
  <si>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</si>
  <si>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</si>
  <si>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</si>
  <si>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</si>
  <si>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</si>
  <si>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</si>
  <si>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</si>
  <si>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</si>
  <si>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</si>
  <si>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</si>
  <si>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</si>
  <si>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</si>
  <si>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</si>
  <si>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</si>
  <si>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</si>
  <si>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</si>
  <si>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</si>
  <si>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</si>
  <si>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</si>
  <si>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</si>
  <si>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</si>
  <si>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</si>
  <si>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</si>
  <si>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</si>
  <si>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</si>
  <si>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</si>
  <si>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</si>
  <si>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</si>
  <si>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</si>
  <si>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</si>
  <si>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</si>
  <si>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</si>
  <si>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</si>
  <si>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</si>
  <si>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</si>
  <si>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</si>
  <si>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</si>
  <si>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</si>
  <si>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</si>
  <si>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</si>
  <si>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</si>
  <si>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</si>
  <si>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</si>
  <si>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</si>
  <si>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</si>
  <si>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</si>
  <si>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</si>
  <si>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</si>
  <si>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</si>
  <si>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</si>
  <si>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</si>
  <si>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</si>
  <si>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</si>
  <si>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</si>
  <si>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</si>
  <si>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</si>
  <si>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</si>
  <si>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</si>
  <si>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</si>
  <si>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</si>
  <si>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</si>
  <si>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</si>
  <si>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</si>
  <si>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</si>
  <si>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</si>
  <si>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</si>
  <si>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</si>
  <si>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</si>
  <si>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</si>
  <si>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</si>
  <si>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</si>
  <si>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</si>
  <si>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</si>
  <si>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</si>
  <si>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</si>
  <si>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</si>
  <si>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</si>
  <si>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</si>
  <si>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</si>
  <si>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</si>
  <si>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</si>
  <si>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</si>
  <si>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</si>
  <si>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</si>
  <si>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</si>
  <si>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</si>
  <si>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</si>
  <si>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</si>
  <si>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</si>
  <si>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</si>
  <si>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</si>
  <si>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</si>
  <si>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</si>
  <si>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</si>
  <si>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</si>
  <si>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</si>
  <si>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</si>
  <si>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</si>
  <si>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</si>
  <si>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</si>
  <si>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</si>
  <si>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</si>
  <si>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</si>
  <si>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</si>
  <si>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</si>
  <si>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</si>
  <si>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</si>
  <si>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</si>
  <si>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</si>
  <si>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</si>
  <si>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</si>
  <si>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</si>
  <si>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</si>
  <si>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</si>
  <si>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</si>
  <si>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</si>
  <si>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</si>
  <si>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</si>
  <si>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</si>
  <si>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</si>
  <si>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</si>
  <si>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</si>
  <si>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</si>
  <si>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</si>
  <si>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</si>
  <si>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</si>
  <si>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</si>
  <si>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</si>
  <si>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</si>
  <si>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</si>
  <si>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</si>
  <si>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</si>
  <si>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</si>
  <si>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</si>
  <si>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</si>
  <si>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</si>
  <si>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</si>
  <si>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</si>
  <si>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</si>
  <si>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</si>
  <si>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</si>
  <si>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</si>
  <si>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</si>
  <si>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</si>
  <si>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</si>
  <si>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</si>
  <si>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</si>
  <si>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</si>
  <si>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</si>
  <si>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</si>
  <si>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</si>
  <si>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</si>
  <si>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</si>
  <si>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</si>
  <si>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</si>
  <si>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</si>
  <si>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</si>
  <si>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</si>
  <si>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</si>
  <si>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</si>
  <si>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</si>
  <si>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</si>
  <si>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</si>
  <si>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</si>
  <si>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</si>
  <si>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</si>
  <si>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</si>
  <si>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</si>
  <si>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</si>
  <si>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</si>
  <si>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</si>
  <si>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</si>
  <si>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</si>
  <si>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</si>
  <si>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</si>
  <si>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</si>
  <si>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</si>
  <si>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</si>
  <si>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</si>
  <si>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</si>
  <si>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</si>
  <si>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</si>
  <si>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</si>
  <si>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</si>
  <si>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</si>
  <si>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</si>
  <si>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</si>
  <si>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</si>
  <si>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</si>
  <si>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</si>
  <si>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</si>
  <si>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</si>
  <si>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</si>
  <si>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</si>
  <si>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</si>
  <si>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</si>
  <si>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</si>
  <si>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</si>
  <si>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</si>
  <si>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</si>
  <si>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</si>
  <si>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</si>
  <si>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</si>
  <si>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</si>
  <si>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</si>
  <si>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</si>
  <si>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</si>
  <si>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</si>
  <si>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</si>
  <si>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</si>
  <si>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</si>
  <si>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</si>
  <si>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</si>
  <si>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</si>
  <si>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</si>
  <si>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</si>
  <si>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</si>
  <si>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</si>
  <si>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</si>
  <si>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</si>
  <si>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</si>
  <si>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</si>
  <si>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</si>
  <si>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</si>
  <si>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</si>
  <si>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</si>
  <si>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</si>
  <si>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</si>
  <si>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</si>
  <si>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</si>
  <si>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</si>
  <si>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</si>
  <si>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</si>
  <si>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</si>
  <si>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</si>
  <si>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</si>
  <si>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</si>
  <si>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</si>
  <si>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</si>
  <si>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</si>
  <si>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</si>
  <si>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</si>
  <si>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</si>
  <si>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</si>
  <si>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</si>
  <si>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</si>
  <si>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</si>
  <si>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</si>
  <si>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</si>
  <si>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</si>
  <si>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</si>
  <si>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</si>
  <si>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</si>
  <si>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</si>
  <si>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</si>
  <si>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</si>
  <si>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</si>
  <si>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</si>
  <si>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</si>
  <si>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</si>
  <si>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</si>
  <si>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</si>
  <si>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</si>
  <si>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</si>
  <si>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</si>
  <si>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</si>
  <si>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</si>
  <si>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</si>
  <si>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</si>
  <si>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</si>
  <si>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</si>
  <si>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</si>
  <si>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</si>
  <si>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</si>
  <si>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</si>
  <si>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</si>
  <si>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</si>
  <si>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</si>
  <si>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</si>
  <si>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</si>
  <si>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</si>
  <si>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</si>
  <si>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</si>
  <si>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</si>
  <si>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</si>
  <si>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</si>
  <si>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</si>
  <si>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</si>
  <si>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</si>
  <si>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</si>
  <si>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</si>
  <si>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</si>
  <si>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</si>
  <si>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</si>
  <si>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</si>
  <si>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</si>
  <si>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</si>
  <si>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</si>
  <si>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</si>
  <si>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</si>
  <si>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</si>
  <si>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</si>
  <si>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</si>
  <si>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</si>
  <si>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</si>
  <si>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</si>
  <si>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</si>
  <si>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</si>
  <si>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</si>
  <si>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</si>
  <si>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</si>
  <si>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</si>
  <si>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</si>
  <si>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</si>
  <si>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</si>
  <si>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</si>
  <si>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</si>
  <si>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</si>
  <si>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</si>
  <si>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</si>
  <si>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</si>
  <si>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</si>
  <si>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</si>
  <si>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</si>
  <si>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</si>
  <si>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</si>
  <si>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</si>
  <si>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</si>
  <si>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</si>
  <si>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</si>
  <si>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</si>
  <si>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</si>
  <si>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</si>
  <si>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</si>
  <si>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</si>
  <si>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</si>
  <si>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</si>
  <si>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</si>
  <si>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</si>
  <si>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</si>
  <si>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</si>
  <si>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</si>
  <si>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</si>
  <si>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</si>
  <si>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</si>
  <si>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</si>
  <si>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</si>
  <si>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</si>
  <si>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</si>
  <si>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</si>
  <si>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</si>
  <si>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</si>
  <si>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</si>
  <si>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</si>
  <si>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</si>
  <si>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</si>
  <si>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</si>
  <si>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</si>
  <si>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</si>
  <si>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</si>
  <si>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</si>
  <si>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</si>
  <si>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</si>
  <si>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</si>
  <si>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</si>
  <si>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</si>
  <si>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</si>
  <si>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</si>
  <si>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</si>
  <si>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</si>
  <si>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</si>
  <si>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</si>
  <si>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</si>
  <si>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</si>
  <si>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</si>
  <si>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</si>
  <si>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</si>
  <si>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</si>
  <si>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</si>
  <si>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</si>
  <si>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</si>
  <si>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</si>
  <si>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</si>
  <si>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</si>
  <si>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</si>
  <si>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</si>
  <si>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</si>
  <si>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</si>
  <si>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</si>
  <si>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</si>
  <si>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</si>
  <si>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</si>
  <si>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</si>
  <si>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</si>
  <si>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</si>
  <si>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</si>
  <si>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</si>
  <si>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</si>
  <si>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</si>
  <si>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</si>
  <si>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</si>
  <si>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</si>
  <si>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</si>
  <si>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</si>
  <si>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</si>
  <si>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</si>
  <si>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</si>
  <si>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</si>
  <si>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</si>
  <si>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</si>
  <si>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</si>
  <si>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</si>
  <si>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</si>
  <si>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</si>
  <si>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</si>
  <si>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</si>
  <si>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</si>
  <si>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</si>
  <si>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</si>
  <si>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</si>
  <si>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</si>
  <si>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</si>
  <si>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</si>
  <si>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</si>
  <si>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</si>
  <si>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</si>
  <si>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</si>
  <si>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</si>
  <si>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</si>
  <si>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</si>
  <si>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</si>
  <si>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</si>
  <si>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</si>
  <si>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</si>
  <si>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</si>
  <si>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</si>
  <si>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</si>
  <si>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</si>
  <si>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</si>
  <si>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</si>
  <si>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</si>
  <si>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</si>
  <si>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</si>
  <si>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</si>
  <si>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</si>
  <si>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</si>
  <si>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</si>
  <si>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</si>
  <si>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</si>
  <si>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</si>
  <si>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</si>
  <si>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</si>
  <si>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</si>
  <si>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</si>
  <si>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</si>
  <si>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</si>
  <si>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</si>
  <si>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</si>
  <si>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</si>
  <si>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</si>
  <si>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</si>
  <si>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</si>
  <si>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</si>
  <si>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</si>
  <si>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</si>
  <si>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</si>
  <si>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</si>
  <si>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</si>
  <si>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</si>
  <si>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</si>
  <si>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</si>
  <si>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</si>
  <si>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</si>
  <si>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</si>
  <si>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</si>
  <si>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</si>
  <si>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</si>
  <si>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</si>
  <si>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</si>
  <si>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</si>
  <si>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</si>
  <si>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</si>
  <si>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</si>
  <si>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</si>
  <si>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</si>
  <si>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</si>
  <si>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</si>
  <si>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</si>
  <si>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</si>
  <si>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</si>
  <si>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</si>
  <si>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</si>
  <si>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</si>
  <si>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</si>
  <si>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</si>
  <si>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</si>
  <si>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</si>
  <si>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</si>
  <si>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</si>
  <si>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</si>
  <si>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</si>
  <si>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</si>
  <si>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</si>
  <si>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</si>
  <si>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</si>
  <si>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</si>
  <si>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</si>
  <si>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</si>
  <si>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</si>
  <si>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</si>
  <si>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</si>
  <si>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</si>
  <si>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</si>
  <si>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</si>
  <si>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</si>
  <si>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</si>
  <si>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</si>
  <si>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</si>
  <si>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</si>
  <si>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</si>
  <si>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</si>
  <si>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</si>
  <si>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</si>
  <si>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</si>
  <si>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</si>
  <si>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</si>
  <si>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</si>
  <si>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</si>
  <si>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</si>
  <si>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</si>
  <si>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</si>
  <si>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</si>
  <si>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</si>
  <si>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</si>
  <si>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</si>
  <si>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</si>
  <si>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</si>
  <si>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</si>
  <si>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</si>
  <si>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</si>
  <si>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</si>
  <si>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</si>
  <si>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</si>
  <si>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</si>
  <si>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</si>
  <si>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</si>
  <si>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</si>
  <si>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</si>
  <si>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</si>
  <si>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</si>
  <si>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</si>
  <si>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</si>
  <si>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</si>
  <si>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</si>
  <si>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</si>
  <si>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</si>
  <si>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</si>
  <si>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</si>
  <si>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</si>
  <si>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</si>
  <si>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</si>
  <si>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</si>
  <si>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</si>
  <si>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</si>
  <si>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</si>
  <si>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</si>
  <si>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</si>
  <si>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</si>
  <si>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</si>
  <si>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</si>
  <si>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</si>
  <si>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</si>
  <si>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</si>
  <si>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</si>
  <si>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</si>
  <si>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</si>
  <si>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</si>
  <si>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</si>
  <si>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</si>
  <si>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</si>
  <si>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</si>
  <si>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</si>
  <si>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</si>
  <si>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</si>
  <si>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</si>
  <si>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</si>
  <si>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</si>
  <si>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</si>
  <si>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</si>
  <si>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</si>
  <si>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</si>
  <si>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</si>
  <si>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</si>
  <si>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</si>
  <si>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</si>
  <si>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</si>
  <si>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</si>
  <si>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</si>
  <si>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</si>
  <si>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</si>
  <si>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</si>
  <si>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</si>
  <si>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</si>
  <si>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</si>
  <si>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</si>
  <si>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</si>
  <si>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</si>
  <si>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</si>
  <si>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</si>
  <si>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</si>
  <si>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</si>
  <si>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</si>
  <si>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</si>
  <si>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</si>
  <si>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</si>
  <si>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</si>
  <si>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</si>
  <si>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</si>
  <si>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</si>
  <si>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</si>
  <si>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</si>
  <si>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</si>
  <si>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</si>
  <si>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</si>
  <si>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</si>
  <si>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</si>
  <si>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</si>
  <si>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</si>
  <si>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</si>
  <si>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</si>
  <si>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</si>
  <si>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</si>
  <si>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</si>
  <si>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</si>
  <si>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</si>
  <si>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</si>
  <si>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</si>
  <si>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</si>
  <si>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</si>
  <si>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</si>
  <si>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</si>
  <si>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</si>
  <si>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</si>
  <si>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</si>
  <si>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</si>
  <si>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</si>
  <si>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</si>
  <si>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</si>
  <si>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</si>
  <si>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</si>
  <si>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</si>
  <si>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</si>
  <si>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</si>
  <si>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</si>
  <si>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</si>
  <si>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</si>
  <si>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</si>
  <si>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</si>
  <si>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</si>
  <si>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</si>
  <si>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</si>
  <si>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</si>
  <si>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</si>
  <si>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</si>
  <si>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</si>
  <si>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</si>
  <si>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</si>
  <si>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</si>
  <si>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</si>
  <si>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</si>
  <si>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</si>
  <si>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</si>
  <si>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</si>
  <si>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</si>
  <si>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</si>
  <si>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</si>
  <si>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</si>
  <si>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</si>
  <si>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</si>
  <si>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</si>
  <si>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</si>
  <si>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</si>
  <si>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</si>
  <si>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</si>
  <si>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</si>
  <si>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</si>
  <si>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</si>
  <si>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</si>
  <si>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</si>
  <si>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</si>
  <si>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</si>
  <si>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</si>
  <si>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</si>
  <si>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</si>
  <si>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</si>
  <si>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</si>
  <si>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</si>
  <si>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</si>
  <si>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</si>
  <si>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</si>
  <si>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</si>
  <si>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</si>
  <si>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</si>
  <si>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</si>
  <si>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</si>
  <si>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</si>
  <si>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</si>
  <si>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</si>
  <si>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</si>
  <si>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</si>
  <si>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</si>
  <si>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</si>
  <si>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</si>
  <si>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</si>
  <si>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</si>
  <si>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</si>
  <si>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</si>
  <si>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</si>
  <si>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</si>
  <si>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</si>
  <si>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</si>
  <si>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</si>
  <si>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</si>
  <si>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</si>
  <si>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</si>
  <si>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</si>
  <si>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</si>
  <si>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</si>
  <si>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</si>
  <si>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</si>
  <si>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</si>
  <si>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</si>
  <si>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</si>
  <si>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</si>
  <si>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</si>
  <si>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</si>
  <si>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</si>
  <si>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</si>
  <si>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</si>
  <si>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</si>
  <si>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</si>
  <si>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</si>
  <si>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</si>
  <si>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</si>
  <si>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</si>
  <si>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</si>
  <si>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</si>
  <si>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</si>
  <si>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</si>
  <si>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</si>
  <si>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</si>
  <si>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</si>
  <si>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</si>
  <si>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</si>
  <si>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</si>
  <si>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</si>
  <si>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</si>
  <si>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</si>
  <si>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</si>
  <si>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</si>
  <si>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</si>
  <si>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</si>
  <si>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</si>
  <si>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</si>
  <si>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</si>
  <si>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</si>
  <si>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</si>
  <si>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</si>
  <si>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</si>
  <si>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</si>
  <si>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</si>
  <si>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</si>
  <si>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</si>
  <si>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</si>
  <si>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</si>
  <si>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</si>
  <si>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</si>
  <si>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</si>
  <si>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</si>
  <si>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</si>
  <si>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</si>
  <si>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</si>
  <si>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</si>
  <si>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</si>
  <si>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</si>
  <si>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</si>
  <si>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</si>
  <si>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</si>
  <si>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</si>
  <si>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</si>
  <si>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</si>
  <si>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</si>
  <si>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</si>
  <si>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</si>
  <si>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</si>
  <si>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</si>
  <si>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</si>
  <si>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</si>
  <si>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</si>
  <si>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</si>
  <si>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</si>
  <si>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</si>
  <si>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</si>
  <si>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</si>
  <si>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</si>
  <si>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</si>
  <si>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</si>
  <si>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</si>
  <si>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</si>
  <si>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</si>
  <si>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</si>
  <si>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</si>
  <si>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</si>
  <si>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</si>
  <si>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</si>
  <si>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</si>
  <si>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</si>
  <si>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</si>
  <si>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</si>
  <si>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</si>
  <si>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</si>
  <si>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</si>
  <si>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</si>
  <si>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</si>
  <si>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</si>
  <si>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</si>
  <si>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</si>
  <si>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</si>
  <si>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</si>
  <si>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</si>
  <si>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</si>
  <si>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</si>
  <si>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</si>
  <si>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</si>
  <si>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</si>
  <si>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</si>
  <si>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</si>
  <si>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</si>
  <si>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</si>
  <si>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</si>
  <si>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</si>
  <si>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</si>
  <si>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</si>
  <si>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</si>
  <si>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</si>
  <si>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</si>
  <si>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</si>
  <si>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</si>
  <si>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</si>
  <si>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</si>
  <si>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</si>
  <si>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</si>
  <si>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</si>
  <si>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</si>
  <si>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</si>
  <si>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</si>
  <si>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</si>
  <si>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</si>
  <si>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</si>
  <si>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</si>
  <si>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</si>
  <si>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</si>
  <si>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</si>
  <si>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</si>
  <si>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</si>
  <si>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</si>
  <si>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</si>
  <si>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</si>
  <si>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</si>
  <si>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</si>
  <si>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</si>
  <si>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</si>
  <si>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</si>
  <si>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</si>
  <si>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</si>
  <si>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</si>
  <si>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</si>
  <si>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</si>
  <si>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</si>
  <si>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</si>
  <si>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</si>
  <si>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</si>
  <si>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</si>
  <si>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</si>
  <si>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</si>
  <si>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</si>
  <si>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</si>
  <si>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</si>
  <si>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</si>
  <si>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</si>
  <si>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</si>
  <si>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</si>
  <si>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</si>
  <si>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</si>
  <si>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</si>
  <si>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</si>
  <si>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</si>
  <si>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</si>
  <si>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</si>
  <si>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</si>
  <si>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</si>
  <si>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</si>
  <si>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</si>
  <si>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</si>
  <si>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</si>
  <si>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</si>
  <si>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</si>
  <si>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</si>
  <si>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</si>
  <si>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</si>
  <si>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</si>
  <si>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</si>
  <si>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</si>
  <si>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</si>
  <si>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</si>
  <si>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</si>
  <si>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</si>
  <si>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</si>
  <si>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</si>
  <si>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</si>
  <si>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</si>
  <si>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</si>
  <si>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</si>
  <si>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</si>
  <si>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</si>
  <si>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</si>
  <si>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</si>
  <si>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</si>
  <si>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</si>
  <si>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</si>
  <si>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</si>
  <si>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</si>
  <si>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</si>
  <si>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</si>
  <si>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</si>
  <si>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</si>
  <si>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</si>
  <si>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</si>
  <si>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</si>
  <si>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</si>
  <si>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</si>
  <si>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</si>
  <si>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</si>
  <si>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</si>
  <si>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</si>
  <si>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</si>
  <si>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</si>
  <si>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</si>
  <si>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</si>
  <si>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</si>
  <si>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</si>
  <si>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</si>
  <si>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</si>
  <si>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</si>
  <si>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</si>
  <si>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</si>
  <si>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</si>
  <si>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</si>
  <si>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</si>
  <si>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</si>
  <si>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</si>
  <si>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</si>
  <si>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</si>
  <si>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</si>
  <si>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</si>
  <si>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</si>
  <si>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</si>
  <si>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</si>
  <si>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</si>
  <si>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</si>
  <si>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</si>
  <si>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</si>
  <si>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</si>
  <si>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</si>
  <si>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</si>
  <si>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</si>
  <si>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</si>
  <si>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</si>
  <si>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</si>
  <si>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</si>
  <si>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</si>
  <si>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</si>
  <si>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</si>
  <si>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</si>
  <si>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</si>
  <si>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</si>
  <si>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</si>
  <si>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</si>
  <si>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</si>
  <si>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</si>
  <si>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</si>
  <si>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</si>
  <si>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</si>
  <si>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</si>
  <si>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</si>
  <si>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</si>
  <si>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</si>
  <si>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</si>
  <si>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</si>
  <si>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</si>
  <si>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</si>
  <si>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</si>
  <si>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</si>
  <si>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</si>
  <si>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</si>
  <si>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</si>
  <si>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</si>
  <si>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</si>
  <si>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</si>
  <si>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</si>
  <si>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</si>
  <si>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</si>
  <si>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</si>
  <si>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</si>
  <si>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</si>
  <si>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</si>
  <si>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</si>
  <si>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</si>
  <si>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</si>
  <si>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</si>
  <si>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</si>
  <si>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</si>
  <si>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</si>
  <si>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</si>
  <si>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</si>
  <si>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</si>
  <si>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</si>
  <si>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</si>
  <si>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</si>
  <si>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</si>
  <si>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</si>
  <si>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</si>
  <si>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</si>
  <si>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</si>
  <si>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</si>
  <si>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</si>
  <si>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</si>
  <si>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</si>
  <si>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</si>
  <si>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</si>
  <si>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</si>
  <si>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</si>
  <si>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</si>
  <si>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</si>
  <si>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</si>
  <si>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</si>
  <si>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</si>
  <si>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</si>
  <si>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</si>
  <si>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</si>
  <si>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</si>
  <si>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</si>
  <si>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</si>
  <si>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</si>
  <si>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</si>
  <si>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</si>
  <si>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</si>
  <si>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</si>
  <si>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</si>
  <si>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</si>
  <si>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</si>
  <si>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</si>
  <si>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</si>
  <si>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</si>
  <si>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</si>
  <si>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</si>
  <si>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</si>
  <si>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</si>
  <si>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</si>
  <si>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</si>
  <si>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</si>
  <si>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</si>
  <si>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</si>
  <si>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</si>
  <si>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</si>
  <si>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</si>
  <si>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</si>
  <si>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</si>
  <si>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</si>
  <si>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</si>
  <si>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</si>
  <si>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</si>
  <si>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</si>
  <si>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</si>
  <si>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</si>
  <si>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</si>
  <si>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</si>
  <si>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</si>
  <si>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</si>
  <si>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</si>
  <si>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</si>
  <si>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</si>
  <si>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</si>
  <si>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</si>
  <si>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</si>
  <si>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</si>
  <si>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</si>
  <si>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</si>
  <si>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</si>
  <si>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</si>
  <si>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</si>
  <si>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</si>
  <si>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</si>
  <si>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</si>
  <si>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</si>
  <si>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</si>
  <si>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</si>
  <si>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</si>
  <si>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</si>
  <si>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</si>
  <si>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</si>
  <si>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</si>
  <si>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</si>
  <si>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</si>
  <si>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</si>
  <si>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</si>
  <si>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</si>
  <si>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</si>
  <si>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</si>
  <si>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</si>
  <si>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</si>
  <si>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</si>
  <si>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</si>
  <si>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</si>
  <si>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</si>
  <si>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</si>
  <si>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</si>
  <si>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</si>
  <si>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</si>
  <si>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</si>
  <si>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</si>
  <si>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</si>
  <si>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</si>
  <si>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</si>
  <si>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</si>
  <si>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</si>
  <si>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</si>
  <si>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</si>
  <si>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</si>
  <si>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</si>
  <si>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</si>
  <si>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</si>
  <si>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</si>
  <si>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</si>
  <si>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</si>
  <si>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</si>
  <si>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</si>
  <si>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</si>
  <si>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</si>
  <si>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</si>
  <si>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</si>
  <si>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</si>
  <si>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</si>
  <si>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</si>
  <si>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</si>
  <si>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</si>
  <si>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</si>
  <si>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</si>
  <si>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</si>
  <si>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</si>
  <si>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</si>
  <si>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</si>
  <si>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</si>
  <si>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</si>
  <si>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</si>
  <si>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</si>
  <si>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</si>
  <si>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</si>
  <si>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</si>
  <si>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</si>
  <si>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</si>
  <si>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</si>
  <si>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</si>
  <si>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</si>
  <si>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</si>
  <si>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</si>
  <si>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</si>
  <si>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</si>
  <si>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</si>
  <si>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</si>
  <si>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</si>
  <si>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</si>
  <si>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</si>
  <si>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</si>
  <si>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</si>
  <si>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</si>
  <si>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</si>
  <si>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</si>
  <si>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</si>
  <si>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</si>
  <si>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</si>
  <si>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</si>
  <si>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</si>
  <si>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</si>
  <si>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</si>
  <si>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</si>
  <si>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</si>
  <si>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</si>
  <si>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</si>
  <si>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</si>
  <si>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</si>
  <si>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</si>
  <si>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</si>
  <si>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</si>
  <si>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</si>
  <si>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</si>
  <si>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</si>
  <si>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</si>
  <si>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</si>
  <si>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</si>
  <si>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</si>
  <si>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</si>
  <si>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</si>
  <si>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</si>
  <si>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</si>
  <si>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</si>
  <si>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</si>
  <si>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</si>
  <si>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</si>
  <si>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</si>
  <si>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</si>
  <si>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</si>
  <si>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</si>
  <si>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</si>
  <si>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</si>
  <si>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</si>
  <si>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</si>
  <si>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</si>
  <si>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</si>
  <si>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</si>
  <si>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</si>
  <si>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</si>
  <si>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</si>
  <si>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</si>
  <si>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</si>
  <si>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</si>
  <si>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</si>
  <si>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</si>
  <si>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</si>
  <si>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</si>
  <si>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</si>
  <si>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</si>
  <si>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</si>
  <si>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</si>
  <si>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</si>
  <si>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</si>
  <si>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</si>
  <si>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</si>
  <si>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</si>
  <si>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</si>
  <si>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</si>
  <si>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</si>
  <si>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</si>
  <si>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</si>
  <si>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</si>
  <si>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</si>
  <si>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</si>
  <si>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</si>
  <si>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</si>
  <si>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</si>
  <si>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</si>
  <si>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</si>
  <si>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</si>
  <si>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</si>
  <si>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</si>
  <si>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</si>
  <si>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</si>
  <si>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</si>
  <si>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</si>
  <si>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</si>
  <si>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</si>
  <si>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</si>
  <si>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</si>
  <si>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</si>
  <si>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</si>
  <si>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</si>
  <si>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</si>
  <si>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</si>
  <si>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</si>
  <si>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</si>
  <si>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</si>
  <si>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</si>
  <si>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</si>
  <si>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</si>
  <si>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</si>
  <si>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</si>
  <si>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</si>
  <si>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</si>
  <si>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</si>
  <si>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</si>
  <si>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</si>
  <si>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</si>
  <si>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</si>
  <si>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</si>
  <si>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</si>
  <si>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</si>
  <si>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</si>
  <si>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</si>
  <si>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</si>
  <si>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</si>
  <si>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</si>
  <si>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</si>
  <si>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</si>
  <si>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</si>
  <si>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</si>
  <si>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</si>
  <si>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</si>
  <si>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</si>
  <si>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</si>
  <si>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</si>
  <si>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</si>
  <si>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</si>
  <si>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</si>
  <si>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</si>
  <si>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</si>
  <si>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</si>
  <si>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</si>
  <si>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</si>
  <si>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</si>
  <si>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</si>
  <si>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</si>
  <si>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</si>
  <si>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</si>
  <si>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</si>
  <si>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</si>
  <si>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</si>
  <si>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</si>
  <si>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</si>
  <si>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</si>
  <si>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</si>
  <si>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</si>
  <si>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</si>
  <si>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</si>
  <si>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</si>
  <si>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</si>
  <si>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</si>
  <si>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</si>
  <si>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</si>
  <si>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</si>
  <si>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</si>
  <si>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</si>
  <si>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</si>
  <si>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</si>
  <si>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</si>
  <si>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</si>
  <si>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</si>
  <si>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</si>
  <si>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</si>
  <si>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</si>
  <si>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</si>
  <si>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</si>
  <si>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</si>
  <si>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</si>
  <si>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</si>
  <si>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</si>
  <si>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</si>
  <si>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</si>
  <si>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</si>
  <si>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</si>
  <si>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</si>
  <si>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</si>
  <si>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</si>
  <si>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</si>
  <si>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</si>
  <si>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</si>
  <si>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</si>
  <si>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</si>
  <si>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</si>
  <si>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</si>
  <si>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</si>
  <si>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</si>
  <si>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</si>
  <si>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</si>
  <si>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</si>
  <si>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</si>
  <si>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</si>
  <si>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</si>
  <si>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</si>
  <si>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</si>
  <si>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</si>
  <si>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</si>
  <si>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</si>
  <si>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</si>
  <si>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</si>
  <si>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</si>
  <si>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</si>
  <si>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</si>
  <si>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</si>
  <si>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</si>
  <si>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</si>
  <si>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</si>
  <si>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</si>
  <si>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</si>
  <si>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</si>
  <si>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</si>
  <si>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</si>
  <si>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</si>
  <si>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</si>
  <si>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</si>
  <si>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</si>
  <si>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</si>
  <si>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</si>
  <si>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</si>
  <si>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</si>
  <si>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</si>
  <si>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</si>
  <si>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</si>
  <si>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</si>
  <si>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</si>
  <si>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</si>
  <si>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</si>
  <si>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</si>
  <si>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</si>
  <si>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</si>
  <si>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</si>
  <si>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</si>
  <si>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</si>
  <si>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</si>
  <si>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</si>
  <si>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</si>
  <si>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</si>
  <si>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</si>
  <si>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</si>
  <si>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</si>
  <si>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</si>
  <si>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</si>
  <si>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</si>
  <si>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</si>
  <si>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</si>
  <si>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</si>
  <si>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</si>
  <si>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</si>
  <si>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</si>
  <si>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</si>
  <si>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</si>
  <si>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</si>
  <si>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</si>
  <si>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</si>
  <si>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</si>
  <si>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</si>
  <si>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</si>
  <si>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</si>
  <si>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</si>
  <si>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</si>
  <si>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</si>
  <si>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</si>
  <si>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</si>
  <si>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</si>
  <si>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</si>
  <si>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</si>
  <si>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</si>
  <si>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</si>
  <si>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</si>
  <si>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</si>
  <si>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</si>
  <si>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</si>
  <si>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</si>
  <si>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</si>
  <si>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</si>
  <si>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</si>
  <si>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</si>
  <si>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</si>
  <si>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</si>
  <si>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</si>
  <si>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</si>
  <si>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</si>
  <si>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</si>
  <si>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</si>
  <si>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</si>
  <si>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</si>
  <si>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</si>
  <si>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</si>
  <si>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</si>
  <si>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</si>
  <si>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</si>
  <si>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</si>
  <si>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</si>
  <si>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</si>
  <si>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</si>
  <si>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</si>
  <si>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</si>
  <si>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</si>
  <si>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</si>
  <si>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</si>
  <si>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</si>
  <si>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</si>
  <si>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</si>
  <si>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</si>
  <si>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</si>
  <si>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</si>
  <si>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</si>
  <si>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</si>
  <si>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</si>
  <si>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</si>
  <si>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</si>
  <si>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</si>
  <si>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</si>
  <si>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</si>
  <si>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</si>
  <si>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</si>
  <si>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</si>
  <si>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</si>
  <si>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</si>
  <si>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</si>
  <si>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</si>
  <si>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</si>
  <si>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</si>
  <si>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</si>
  <si>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</si>
  <si>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</si>
  <si>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</si>
  <si>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</si>
  <si>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</si>
  <si>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</si>
  <si>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</si>
  <si>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</si>
  <si>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</si>
  <si>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</si>
  <si>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</si>
  <si>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</si>
  <si>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</si>
  <si>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</si>
  <si>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</si>
  <si>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</si>
  <si>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</si>
  <si>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</si>
  <si>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</si>
  <si>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</si>
  <si>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</si>
  <si>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</si>
  <si>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</si>
  <si>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</si>
  <si>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</si>
  <si>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</si>
  <si>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</si>
  <si>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</si>
  <si>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</si>
  <si>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</si>
  <si>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</si>
  <si>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</si>
  <si>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</si>
  <si>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</si>
  <si>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</si>
  <si>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</si>
  <si>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</si>
  <si>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</si>
  <si>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</si>
  <si>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</si>
  <si>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</si>
  <si>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</si>
  <si>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</si>
  <si>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</si>
  <si>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</si>
  <si>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</si>
  <si>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</si>
  <si>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</si>
  <si>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</si>
  <si>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</si>
  <si>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</si>
  <si>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</si>
  <si>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</si>
  <si>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</si>
  <si>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</si>
  <si>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</si>
  <si>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</si>
  <si>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</si>
  <si>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</si>
  <si>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</si>
  <si>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</si>
  <si>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</si>
  <si>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</si>
  <si>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</si>
  <si>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</si>
  <si>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</si>
  <si>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</si>
  <si>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</si>
  <si>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</si>
  <si>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</si>
  <si>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</si>
  <si>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</si>
  <si>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</si>
  <si>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</si>
  <si>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</si>
  <si>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</si>
  <si>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</si>
  <si>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</si>
  <si>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</si>
  <si>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</si>
  <si>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</si>
  <si>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</si>
  <si>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</si>
  <si>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</si>
  <si>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</si>
  <si>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</si>
  <si>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</si>
  <si>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</si>
  <si>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</si>
  <si>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</si>
  <si>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</si>
  <si>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</si>
  <si>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</si>
  <si>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</si>
  <si>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</si>
  <si>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</si>
  <si>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</si>
  <si>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</si>
  <si>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</si>
  <si>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</si>
  <si>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</si>
  <si>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</si>
  <si>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</si>
  <si>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</si>
  <si>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</si>
  <si>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</si>
  <si>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</si>
  <si>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</si>
  <si>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</si>
  <si>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</si>
  <si>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</si>
  <si>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</si>
  <si>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</si>
  <si>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</si>
  <si>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</si>
  <si>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</si>
  <si>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</si>
  <si>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</si>
  <si>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</si>
  <si>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</si>
  <si>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</si>
  <si>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</si>
  <si>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</si>
  <si>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</si>
  <si>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</si>
  <si>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</si>
  <si>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</si>
  <si>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</si>
  <si>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</si>
  <si>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</si>
  <si>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</si>
  <si>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</si>
  <si>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</si>
  <si>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</si>
  <si>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</si>
  <si>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</si>
  <si>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</si>
  <si>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</si>
  <si>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</si>
  <si>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</si>
  <si>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</si>
  <si>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</si>
  <si>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</si>
  <si>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</si>
  <si>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</si>
  <si>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</si>
  <si>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</si>
  <si>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</si>
  <si>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</si>
  <si>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</si>
  <si>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</si>
  <si>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</si>
  <si>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</si>
  <si>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</si>
  <si>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</si>
  <si>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</si>
  <si>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</si>
  <si>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</si>
  <si>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</si>
  <si>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</si>
  <si>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</si>
  <si>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</si>
  <si>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</si>
  <si>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</si>
  <si>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</si>
  <si>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</si>
  <si>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</si>
  <si>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</si>
  <si>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</si>
  <si>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</si>
  <si>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</si>
  <si>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</si>
  <si>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</si>
  <si>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</si>
  <si>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</si>
  <si>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</si>
  <si>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</si>
  <si>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</si>
  <si>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</si>
  <si>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</si>
  <si>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</si>
  <si>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</si>
  <si>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</si>
  <si>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</si>
  <si>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</si>
  <si>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</si>
  <si>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</si>
  <si>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</si>
  <si>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</si>
  <si>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</si>
  <si>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</si>
  <si>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</si>
  <si>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</si>
  <si>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</si>
  <si>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</si>
  <si>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</si>
  <si>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</si>
  <si>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</si>
  <si>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</si>
  <si>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</si>
  <si>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</si>
  <si>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</si>
  <si>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</si>
  <si>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</si>
  <si>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</si>
  <si>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</si>
  <si>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</si>
  <si>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</si>
  <si>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</si>
  <si>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</si>
  <si>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</si>
  <si>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</si>
  <si>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</si>
  <si>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</si>
  <si>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</si>
  <si>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</si>
  <si>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</si>
  <si>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</si>
  <si>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</si>
  <si>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</si>
  <si>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</si>
  <si>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</si>
  <si>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</si>
  <si>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</si>
  <si>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</si>
  <si>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</si>
  <si>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</si>
  <si>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</si>
  <si>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</si>
  <si>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</si>
  <si>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</si>
  <si>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</si>
  <si>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</si>
  <si>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</si>
  <si>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</si>
  <si>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</si>
  <si>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</si>
  <si>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</si>
  <si>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</si>
  <si>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</si>
  <si>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</si>
  <si>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</si>
  <si>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</si>
  <si>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</si>
  <si>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</si>
  <si>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</si>
  <si>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</si>
  <si>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</si>
  <si>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</si>
  <si>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</si>
  <si>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</si>
  <si>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</si>
  <si>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</si>
  <si>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</si>
  <si>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</si>
  <si>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</si>
  <si>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</si>
  <si>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</si>
  <si>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</si>
  <si>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</si>
  <si>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</si>
  <si>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</si>
  <si>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</si>
  <si>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</si>
  <si>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</si>
  <si>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</si>
  <si>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</si>
  <si>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</si>
  <si>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</si>
  <si>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</si>
  <si>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</si>
  <si>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</si>
  <si>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</si>
  <si>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</si>
  <si>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</si>
  <si>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</si>
  <si>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</si>
  <si>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</si>
  <si>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</si>
  <si>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</si>
  <si>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</si>
  <si>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</si>
  <si>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</si>
  <si>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</si>
  <si>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</si>
  <si>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</si>
  <si>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</si>
  <si>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</si>
  <si>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</si>
  <si>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</si>
  <si>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</si>
  <si>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</si>
  <si>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</si>
  <si>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</si>
  <si>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</si>
  <si>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</si>
  <si>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</si>
  <si>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</si>
  <si>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</si>
  <si>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</si>
  <si>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</si>
  <si>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</si>
  <si>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</si>
  <si>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</si>
  <si>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</si>
  <si>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</si>
  <si>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</si>
  <si>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</si>
  <si>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</si>
  <si>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</si>
  <si>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</si>
  <si>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</si>
  <si>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</si>
  <si>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</si>
  <si>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</si>
  <si>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</si>
  <si>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</si>
  <si>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</si>
  <si>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</si>
  <si>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</si>
  <si>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</si>
  <si>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</si>
  <si>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</si>
  <si>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</si>
  <si>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</si>
  <si>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</si>
  <si>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</si>
  <si>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</si>
  <si>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</si>
  <si>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</si>
  <si>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</si>
  <si>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</si>
  <si>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</si>
  <si>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</si>
  <si>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</si>
  <si>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</si>
  <si>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</si>
  <si>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</si>
  <si>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</si>
  <si>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</si>
  <si>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</si>
  <si>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</si>
  <si>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</si>
  <si>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</si>
  <si>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</si>
  <si>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</si>
  <si>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</si>
  <si>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</si>
  <si>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</si>
  <si>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</si>
  <si>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</si>
  <si>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</si>
  <si>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</si>
  <si>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</si>
  <si>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</si>
  <si>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</si>
  <si>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</si>
  <si>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</si>
  <si>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</si>
  <si>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</si>
  <si>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</si>
  <si>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</si>
  <si>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</si>
  <si>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</si>
  <si>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</si>
  <si>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</si>
  <si>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</si>
  <si>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</si>
  <si>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</si>
  <si>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</si>
  <si>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</si>
  <si>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</si>
  <si>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</si>
  <si>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</si>
  <si>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</si>
  <si>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</si>
  <si>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</si>
  <si>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</si>
  <si>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</si>
  <si>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</si>
  <si>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</si>
  <si>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</si>
  <si>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</si>
  <si>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</si>
  <si>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</si>
  <si>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</si>
  <si>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</si>
  <si>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</si>
  <si>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</si>
  <si>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</si>
  <si>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</si>
  <si>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</si>
  <si>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</si>
  <si>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</si>
  <si>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</si>
  <si>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</si>
  <si>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</si>
  <si>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</si>
  <si>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</si>
  <si>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</si>
  <si>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</si>
  <si>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</si>
  <si>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</si>
  <si>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</si>
  <si>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</si>
  <si>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</si>
  <si>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</si>
  <si>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</si>
  <si>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</si>
  <si>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</si>
  <si>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</si>
  <si>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</si>
  <si>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</si>
  <si>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</si>
  <si>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</si>
  <si>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</si>
  <si>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</si>
  <si>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</si>
  <si>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</si>
  <si>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</si>
  <si>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</si>
  <si>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</si>
  <si>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</si>
  <si>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</si>
  <si>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</si>
  <si>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</si>
  <si>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</si>
  <si>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</si>
  <si>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</si>
  <si>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</si>
  <si>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</si>
  <si>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</si>
  <si>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</si>
  <si>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</si>
  <si>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</si>
  <si>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</si>
  <si>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</si>
  <si>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</si>
  <si>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</si>
  <si>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</si>
  <si>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</si>
  <si>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</si>
  <si>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</si>
  <si>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</si>
  <si>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</si>
  <si>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</si>
  <si>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</si>
  <si>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</si>
  <si>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</si>
  <si>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</si>
  <si>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</si>
  <si>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</si>
  <si>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</si>
  <si>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</si>
  <si>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</si>
  <si>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</si>
  <si>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</si>
  <si>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</si>
  <si>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</si>
  <si>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</si>
  <si>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</si>
  <si>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</si>
  <si>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</si>
  <si>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</si>
  <si>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</si>
  <si>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</si>
  <si>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</si>
  <si>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</si>
  <si>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</si>
  <si>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</si>
  <si>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</si>
  <si>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</si>
  <si>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</si>
  <si>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</si>
  <si>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</si>
  <si>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</si>
  <si>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</si>
  <si>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</si>
  <si>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</si>
  <si>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</si>
  <si>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</si>
  <si>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</si>
  <si>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</si>
  <si>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</si>
  <si>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</si>
  <si>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</si>
  <si>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</si>
  <si>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</si>
  <si>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</si>
  <si>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</si>
  <si>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</si>
  <si>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</si>
  <si>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</si>
  <si>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</si>
  <si>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</si>
  <si>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</si>
  <si>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</si>
  <si>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</si>
  <si>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</si>
  <si>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</si>
  <si>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</si>
  <si>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</si>
  <si>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</si>
  <si>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</si>
  <si>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</si>
  <si>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</si>
  <si>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</si>
  <si>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</si>
  <si>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</si>
  <si>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</si>
  <si>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</si>
  <si>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</si>
  <si>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</si>
  <si>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</si>
  <si>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</si>
  <si>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</si>
  <si>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</si>
  <si>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</si>
  <si>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</si>
  <si>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</si>
  <si>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</si>
  <si>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</si>
  <si>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</si>
  <si>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</si>
  <si>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</si>
  <si>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</si>
  <si>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</si>
  <si>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</si>
  <si>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</si>
  <si>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</si>
  <si>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</si>
  <si>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</si>
  <si>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</si>
  <si>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</si>
  <si>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</si>
  <si>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</si>
  <si>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</si>
  <si>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</si>
  <si>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</si>
  <si>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</si>
  <si>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</si>
  <si>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</si>
  <si>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</si>
  <si>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</si>
  <si>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</si>
  <si>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</si>
  <si>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</si>
  <si>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</si>
  <si>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</si>
  <si>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</si>
  <si>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</si>
  <si>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</si>
  <si>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</si>
  <si>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</si>
  <si>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</si>
  <si>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</si>
  <si>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</si>
  <si>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</si>
  <si>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</si>
  <si>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</si>
  <si>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</si>
  <si>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</si>
  <si>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</si>
  <si>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</si>
  <si>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</si>
  <si>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</si>
  <si>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</si>
  <si>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</si>
  <si>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</si>
  <si>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</si>
  <si>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</si>
  <si>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</si>
  <si>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</si>
  <si>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</si>
  <si>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</si>
  <si>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</si>
  <si>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</si>
  <si>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</si>
  <si>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</si>
  <si>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</si>
  <si>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</si>
  <si>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</si>
  <si>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</si>
  <si>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</si>
  <si>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</si>
  <si>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</si>
  <si>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</si>
  <si>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</si>
  <si>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</si>
  <si>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</si>
  <si>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</si>
  <si>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</si>
  <si>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</si>
  <si>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</si>
  <si>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</si>
  <si>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</si>
  <si>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</si>
  <si>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</si>
  <si>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</si>
  <si>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</si>
  <si>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</si>
  <si>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</si>
  <si>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</si>
  <si>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</si>
  <si>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</si>
  <si>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</si>
  <si>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</si>
  <si>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</si>
  <si>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</si>
  <si>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</si>
  <si>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</si>
  <si>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</si>
  <si>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</si>
  <si>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</si>
  <si>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</si>
  <si>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</si>
  <si>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</si>
  <si>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</si>
  <si>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</si>
  <si>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</si>
  <si>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</si>
  <si>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</si>
  <si>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</si>
  <si>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</si>
  <si>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</si>
  <si>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</si>
  <si>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</si>
  <si>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</si>
  <si>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</si>
  <si>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</si>
  <si>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</si>
  <si>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</si>
  <si>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</si>
  <si>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</si>
  <si>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</si>
  <si>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</si>
  <si>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</si>
  <si>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</si>
  <si>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</si>
  <si>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</si>
  <si>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</si>
  <si>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</si>
  <si>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</si>
  <si>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</si>
  <si>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</si>
  <si>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</si>
  <si>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</si>
  <si>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</si>
  <si>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</si>
  <si>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</si>
  <si>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</si>
  <si>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</si>
  <si>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</si>
  <si>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</si>
  <si>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</si>
  <si>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</si>
  <si>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</si>
  <si>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</si>
  <si>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</si>
  <si>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</si>
  <si>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</si>
  <si>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</si>
  <si>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</si>
  <si>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</si>
  <si>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</si>
  <si>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</si>
  <si>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</si>
  <si>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</si>
  <si>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</si>
  <si>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</si>
  <si>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</si>
  <si>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</si>
  <si>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</si>
  <si>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</si>
  <si>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</si>
  <si>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</si>
  <si>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</si>
  <si>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</si>
  <si>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</si>
  <si>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</si>
  <si>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</si>
  <si>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</si>
  <si>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</si>
  <si>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</si>
  <si>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</si>
  <si>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</si>
  <si>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</si>
  <si>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</si>
  <si>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</si>
  <si>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</si>
  <si>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</si>
  <si>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</si>
  <si>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</si>
  <si>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</si>
  <si>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</si>
  <si>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</si>
  <si>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</si>
  <si>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</si>
  <si>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</si>
  <si>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</si>
  <si>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</si>
  <si>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</si>
  <si>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</si>
  <si>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</si>
  <si>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</si>
  <si>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</si>
  <si>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</si>
  <si>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</si>
  <si>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</si>
  <si>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</si>
  <si>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</si>
  <si>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</si>
  <si>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</si>
  <si>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</si>
  <si>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</si>
  <si>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</si>
  <si>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</si>
  <si>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</si>
  <si>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</si>
  <si>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</si>
  <si>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</si>
  <si>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</si>
  <si>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</si>
  <si>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</si>
  <si>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</si>
  <si>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</si>
  <si>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</si>
  <si>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</si>
  <si>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</si>
  <si>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</si>
  <si>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</si>
  <si>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</si>
  <si>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</si>
  <si>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</si>
  <si>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</si>
  <si>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</si>
  <si>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</si>
  <si>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</si>
  <si>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</si>
  <si>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</si>
  <si>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</si>
  <si>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</si>
  <si>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</si>
  <si>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</si>
  <si>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</si>
  <si>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</si>
  <si>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</si>
  <si>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</si>
  <si>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</si>
  <si>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</si>
  <si>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</si>
  <si>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</si>
  <si>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</si>
  <si>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</si>
  <si>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</si>
  <si>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</si>
  <si>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</si>
  <si>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</si>
  <si>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</si>
  <si>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</si>
  <si>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</si>
  <si>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</si>
  <si>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</si>
  <si>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</si>
  <si>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</si>
  <si>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</si>
  <si>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</si>
  <si>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</si>
  <si>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</si>
  <si>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</si>
  <si>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</si>
  <si>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</si>
  <si>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</si>
  <si>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</si>
  <si>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</si>
  <si>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</si>
  <si>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</si>
  <si>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</si>
  <si>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</si>
  <si>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</si>
  <si>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</si>
  <si>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</si>
  <si>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</si>
  <si>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</si>
  <si>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</si>
  <si>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</si>
  <si>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</si>
  <si>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</si>
  <si>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</si>
  <si>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</si>
  <si>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</si>
  <si>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</si>
  <si>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</si>
  <si>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</si>
  <si>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</si>
  <si>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</si>
  <si>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</si>
  <si>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</si>
  <si>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</si>
  <si>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</si>
  <si>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</si>
  <si>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</si>
  <si>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</si>
  <si>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</si>
  <si>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</si>
  <si>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</si>
  <si>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</si>
  <si>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</si>
  <si>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</si>
  <si>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</si>
  <si>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</si>
  <si>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</si>
  <si>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</si>
  <si>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</si>
  <si>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</si>
  <si>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</si>
  <si>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</si>
  <si>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</si>
  <si>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</si>
  <si>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</si>
  <si>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</si>
  <si>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</si>
  <si>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</si>
  <si>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</si>
  <si>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</si>
  <si>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</si>
  <si>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</si>
  <si>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</si>
  <si>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</si>
  <si>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</si>
  <si>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</si>
  <si>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</si>
  <si>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</si>
  <si>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</si>
  <si>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</si>
  <si>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</si>
  <si>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</si>
  <si>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</si>
  <si>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</si>
  <si>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</si>
  <si>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</si>
  <si>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</si>
  <si>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</si>
  <si>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</si>
  <si>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</si>
  <si>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</si>
  <si>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</si>
  <si>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</si>
  <si>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</si>
  <si>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</si>
  <si>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</si>
  <si>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</si>
  <si>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</si>
  <si>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</si>
  <si>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</si>
  <si>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</si>
  <si>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</si>
  <si>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</si>
  <si>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</si>
  <si>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</si>
  <si>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</si>
  <si>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</si>
  <si>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</si>
  <si>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</si>
  <si>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</si>
  <si>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</si>
  <si>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</si>
  <si>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</si>
  <si>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</si>
  <si>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</si>
  <si>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</si>
  <si>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</si>
  <si>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</si>
  <si>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</si>
  <si>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</si>
  <si>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</si>
  <si>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</si>
  <si>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</si>
  <si>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</si>
  <si>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</si>
  <si>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</si>
  <si>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</si>
  <si>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</si>
  <si>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</si>
  <si>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</si>
  <si>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</si>
  <si>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</si>
  <si>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</si>
  <si>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</si>
  <si>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</si>
  <si>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</si>
  <si>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</si>
  <si>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</si>
  <si>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</si>
  <si>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</si>
  <si>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</si>
  <si>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</si>
  <si>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</si>
  <si>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</si>
  <si>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</si>
  <si>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</si>
  <si>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</si>
  <si>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</si>
  <si>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</si>
  <si>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</si>
  <si>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</si>
  <si>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</si>
  <si>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</si>
  <si>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</si>
  <si>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</si>
  <si>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</si>
  <si>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</si>
  <si>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</si>
  <si>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</si>
  <si>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</si>
  <si>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</si>
  <si>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</si>
  <si>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</si>
  <si>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</si>
  <si>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</si>
  <si>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</si>
  <si>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</si>
  <si>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</si>
  <si>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</si>
  <si>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</si>
  <si>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</si>
  <si>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</si>
  <si>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</si>
  <si>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</si>
  <si>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</si>
  <si>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</si>
  <si>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</si>
  <si>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</si>
  <si>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</si>
  <si>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</si>
  <si>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</si>
  <si>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</si>
  <si>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</si>
  <si>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</si>
  <si>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</si>
  <si>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</si>
  <si>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</si>
  <si>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</si>
  <si>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</si>
  <si>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</si>
  <si>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</si>
  <si>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</si>
  <si>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</si>
  <si>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</si>
  <si>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</si>
  <si>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</si>
  <si>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</si>
  <si>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</si>
  <si>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</si>
  <si>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</si>
  <si>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</si>
  <si>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</si>
  <si>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</si>
  <si>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</si>
  <si>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</si>
  <si>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</si>
  <si>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</si>
  <si>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</si>
  <si>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</si>
  <si>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</si>
  <si>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</si>
  <si>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</si>
  <si>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</si>
  <si>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</si>
  <si>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</si>
  <si>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</si>
  <si>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</si>
  <si>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</si>
  <si>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</si>
  <si>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</si>
  <si>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</si>
  <si>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</si>
  <si>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</si>
  <si>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</si>
  <si>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</si>
  <si>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</si>
  <si>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</si>
  <si>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</si>
  <si>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</si>
  <si>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</si>
  <si>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</si>
  <si>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</si>
  <si>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</si>
  <si>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</si>
  <si>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</si>
  <si>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</si>
  <si>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</si>
  <si>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</si>
  <si>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</si>
  <si>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</si>
  <si>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</si>
  <si>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</si>
  <si>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</si>
  <si>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</si>
  <si>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</si>
  <si>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</si>
  <si>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</si>
  <si>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</si>
  <si>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</si>
  <si>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</si>
  <si>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</si>
  <si>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</si>
  <si>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</si>
  <si>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</si>
  <si>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</si>
  <si>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</si>
  <si>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</si>
  <si>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</si>
  <si>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</si>
  <si>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</si>
  <si>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</si>
  <si>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</si>
  <si>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</si>
  <si>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</si>
  <si>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</si>
  <si>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</si>
  <si>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</si>
  <si>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</si>
  <si>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</si>
  <si>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</si>
  <si>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</si>
  <si>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</si>
  <si>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</si>
  <si>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</si>
  <si>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</si>
  <si>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</si>
  <si>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</si>
  <si>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</si>
  <si>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</si>
  <si>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</si>
  <si>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</si>
  <si>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</si>
  <si>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</si>
  <si>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</si>
  <si>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</si>
  <si>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</si>
  <si>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</si>
  <si>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</si>
  <si>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</si>
  <si>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</si>
  <si>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</si>
  <si>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</si>
  <si>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</si>
  <si>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</si>
  <si>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</si>
  <si>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</si>
  <si>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</si>
  <si>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</si>
  <si>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</si>
  <si>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</si>
  <si>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</si>
  <si>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</si>
  <si>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</si>
  <si>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</si>
  <si>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</si>
  <si>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</si>
  <si>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</si>
  <si>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</si>
  <si>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</si>
  <si>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</si>
  <si>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</si>
  <si>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</si>
  <si>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</si>
  <si>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</si>
  <si>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</si>
  <si>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</si>
  <si>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</si>
  <si>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</si>
  <si>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</si>
  <si>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</si>
  <si>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</si>
  <si>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</si>
  <si>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</si>
  <si>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</si>
  <si>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</si>
  <si>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</si>
  <si>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</si>
  <si>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</si>
  <si>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</si>
  <si>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</si>
  <si>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</si>
  <si>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</si>
  <si>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</si>
  <si>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</si>
  <si>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</si>
  <si>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</si>
  <si>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</si>
  <si>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</si>
  <si>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</si>
  <si>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</si>
  <si>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</si>
  <si>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</si>
  <si>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</si>
  <si>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</si>
  <si>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</si>
  <si>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</si>
  <si>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</si>
  <si>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</si>
  <si>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</si>
  <si>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</si>
  <si>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</si>
  <si>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</si>
  <si>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</si>
  <si>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</si>
  <si>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</si>
  <si>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</si>
  <si>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</si>
  <si>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</si>
  <si>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</si>
  <si>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</si>
  <si>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</si>
  <si>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</si>
  <si>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</si>
  <si>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</si>
  <si>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</si>
  <si>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</si>
  <si>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</si>
  <si>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</si>
  <si>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</si>
  <si>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</si>
  <si>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</si>
  <si>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</si>
  <si>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</si>
  <si>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</si>
  <si>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</si>
  <si>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</si>
  <si>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</si>
  <si>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</si>
  <si>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</si>
  <si>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</si>
  <si>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</si>
  <si>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</si>
  <si>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</si>
  <si>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</si>
  <si>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</si>
  <si>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</si>
  <si>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</si>
  <si>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</si>
  <si>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</si>
  <si>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</si>
  <si>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</si>
  <si>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</si>
  <si>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</si>
  <si>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</si>
  <si>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</si>
  <si>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</si>
  <si>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</si>
  <si>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</si>
  <si>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</si>
  <si>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</si>
  <si>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</si>
  <si>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</si>
  <si>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</si>
  <si>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</si>
  <si>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</si>
  <si>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</si>
  <si>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</si>
  <si>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</si>
  <si>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</si>
  <si>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</si>
  <si>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</si>
  <si>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</si>
  <si>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</si>
  <si>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</si>
  <si>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</si>
  <si>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</si>
  <si>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</si>
  <si>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</si>
  <si>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</si>
  <si>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</si>
  <si>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</si>
  <si>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</si>
  <si>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</si>
  <si>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</si>
  <si>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</si>
  <si>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</si>
  <si>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</si>
  <si>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</si>
  <si>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</si>
  <si>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</si>
  <si>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</si>
  <si>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</si>
  <si>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</si>
  <si>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</si>
  <si>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</si>
  <si>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</si>
  <si>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</si>
  <si>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</si>
  <si>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</si>
  <si>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</si>
  <si>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</si>
  <si>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</si>
  <si>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</si>
  <si>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</si>
  <si>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</si>
  <si>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</si>
  <si>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</si>
  <si>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</si>
  <si>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</si>
  <si>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</si>
  <si>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</si>
  <si>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</si>
  <si>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</si>
  <si>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</si>
  <si>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</si>
  <si>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</si>
  <si>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</si>
  <si>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</si>
  <si>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</si>
  <si>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</si>
  <si>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</si>
  <si>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</si>
  <si>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</si>
  <si>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</si>
  <si>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</si>
  <si>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</si>
  <si>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</si>
  <si>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</si>
  <si>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</si>
  <si>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</si>
  <si>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</si>
  <si>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</si>
  <si>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</si>
  <si>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</si>
  <si>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</si>
  <si>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</si>
  <si>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</si>
  <si>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</si>
  <si>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</si>
  <si>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</si>
  <si>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</si>
  <si>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</si>
  <si>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</si>
  <si>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</si>
  <si>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</si>
  <si>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</si>
  <si>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</si>
  <si>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</si>
  <si>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</si>
  <si>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</si>
  <si>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</si>
  <si>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</si>
  <si>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</si>
  <si>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</si>
  <si>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</si>
  <si>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</si>
  <si>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</si>
  <si>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</si>
  <si>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</si>
  <si>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</si>
  <si>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</si>
  <si>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</si>
  <si>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</si>
  <si>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</si>
  <si>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</si>
  <si>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</si>
  <si>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</si>
  <si>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</si>
  <si>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</si>
  <si>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</si>
  <si>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</si>
  <si>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</si>
  <si>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</si>
  <si>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</si>
  <si>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</si>
  <si>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</si>
  <si>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</si>
  <si>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</si>
  <si>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</si>
  <si>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</si>
  <si>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</si>
  <si>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</si>
  <si>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</si>
  <si>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</si>
  <si>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</si>
  <si>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</si>
  <si>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</si>
  <si>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</si>
  <si>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</si>
  <si>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</si>
  <si>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</si>
  <si>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</si>
  <si>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</si>
  <si>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</si>
  <si>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</si>
  <si>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</si>
  <si>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</si>
  <si>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</si>
  <si>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</si>
  <si>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</si>
  <si>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</si>
  <si>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</si>
  <si>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</si>
  <si>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</si>
  <si>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</si>
  <si>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</si>
  <si>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</si>
  <si>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</si>
  <si>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</si>
  <si>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</si>
  <si>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</si>
  <si>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</si>
  <si>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</si>
  <si>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</si>
  <si>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</si>
  <si>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</si>
  <si>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</si>
  <si>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</si>
  <si>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</si>
  <si>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</si>
  <si>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</si>
  <si>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</si>
  <si>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</si>
  <si>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</si>
  <si>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</si>
  <si>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</si>
  <si>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</si>
  <si>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</si>
  <si>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</si>
  <si>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</si>
  <si>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</si>
  <si>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</si>
  <si>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</si>
  <si>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</si>
  <si>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</si>
  <si>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</si>
  <si>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</si>
  <si>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</si>
  <si>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</si>
  <si>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</si>
  <si>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</si>
  <si>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</si>
  <si>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</si>
  <si>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</si>
  <si>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</si>
  <si>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</si>
  <si>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</si>
  <si>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</si>
  <si>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</si>
  <si>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</si>
  <si>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</si>
  <si>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</si>
  <si>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</si>
  <si>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</si>
  <si>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</si>
  <si>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</si>
  <si>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</si>
  <si>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</si>
  <si>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</si>
  <si>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</si>
  <si>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</si>
  <si>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</si>
  <si>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</si>
  <si>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</si>
  <si>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</si>
  <si>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</si>
  <si>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</si>
  <si>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</si>
  <si>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</si>
  <si>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</si>
  <si>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</si>
  <si>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</si>
  <si>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</si>
  <si>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</si>
  <si>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</si>
  <si>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</si>
  <si>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</si>
  <si>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</si>
  <si>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</si>
  <si>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</si>
  <si>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</si>
  <si>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</si>
  <si>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</si>
  <si>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</si>
  <si>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</si>
  <si>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</si>
  <si>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</si>
  <si>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</si>
  <si>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</si>
  <si>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</si>
  <si>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</si>
  <si>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</si>
  <si>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</si>
  <si>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</si>
  <si>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</si>
  <si>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</si>
  <si>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</si>
  <si>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</si>
  <si>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</si>
  <si>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</si>
  <si>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</si>
  <si>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</si>
  <si>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</si>
  <si>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</si>
  <si>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</si>
  <si>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</si>
  <si>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</si>
  <si>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</si>
  <si>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</si>
  <si>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</si>
  <si>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</si>
  <si>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</si>
  <si>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</si>
  <si>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</si>
  <si>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</si>
  <si>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</si>
  <si>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</si>
  <si>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</si>
  <si>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</si>
  <si>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</si>
  <si>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</si>
  <si>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</si>
  <si>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</si>
  <si>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</si>
  <si>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</si>
  <si>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</si>
  <si>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</si>
  <si>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</si>
  <si>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</si>
  <si>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</si>
  <si>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</si>
  <si>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</si>
  <si>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</si>
  <si>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</si>
  <si>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</si>
  <si>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</si>
  <si>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</si>
  <si>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</si>
  <si>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</si>
  <si>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</si>
  <si>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</si>
  <si>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</si>
  <si>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</si>
  <si>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</si>
  <si>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</si>
  <si>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</si>
  <si>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</si>
  <si>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</si>
  <si>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</si>
  <si>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</si>
  <si>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</si>
  <si>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</si>
  <si>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</si>
  <si>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</si>
  <si>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</si>
  <si>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</si>
  <si>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</si>
  <si>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</si>
  <si>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</si>
  <si>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</si>
  <si>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</si>
  <si>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</si>
  <si>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</si>
  <si>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</si>
  <si>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</si>
  <si>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</si>
  <si>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</si>
  <si>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</si>
  <si>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</si>
  <si>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</si>
  <si>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</si>
  <si>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</si>
  <si>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</si>
  <si>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</si>
  <si>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</si>
  <si>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</si>
  <si>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</si>
  <si>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</si>
  <si>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</si>
  <si>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</si>
  <si>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</si>
  <si>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</si>
  <si>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</si>
  <si>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</si>
  <si>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</si>
  <si>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</si>
  <si>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</si>
  <si>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</si>
  <si>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</si>
  <si>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</si>
  <si>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</si>
  <si>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</si>
  <si>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</si>
  <si>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</si>
  <si>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</si>
  <si>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</si>
  <si>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</si>
  <si>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</si>
  <si>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</si>
  <si>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</si>
  <si>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</si>
  <si>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</si>
  <si>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</si>
  <si>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</si>
  <si>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</si>
  <si>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</si>
  <si>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</si>
  <si>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</si>
  <si>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</si>
  <si>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</si>
  <si>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</si>
  <si>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</si>
  <si>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</si>
  <si>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</si>
  <si>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</si>
  <si>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</si>
  <si>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</si>
  <si>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</si>
  <si>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</si>
  <si>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</si>
  <si>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</si>
  <si>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</si>
  <si>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</si>
  <si>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</si>
  <si>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</si>
  <si>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</si>
  <si>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</si>
  <si>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</si>
  <si>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</si>
  <si>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</si>
  <si>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</si>
  <si>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</si>
  <si>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</si>
  <si>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</si>
  <si>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</si>
  <si>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</si>
  <si>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</si>
  <si>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</si>
  <si>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</si>
  <si>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</si>
  <si>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</si>
  <si>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</si>
  <si>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</si>
  <si>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</si>
  <si>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</si>
  <si>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</si>
  <si>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</si>
  <si>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</si>
  <si>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</si>
  <si>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</si>
  <si>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</si>
  <si>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</si>
  <si>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</si>
  <si>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</si>
  <si>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</si>
  <si>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</si>
  <si>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</si>
  <si>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</si>
  <si>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</si>
  <si>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</si>
  <si>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</si>
  <si>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</si>
  <si>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</si>
  <si>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</si>
  <si>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</si>
  <si>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</si>
  <si>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</si>
  <si>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</si>
  <si>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</si>
  <si>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</si>
  <si>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</si>
  <si>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</si>
  <si>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</si>
  <si>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</si>
  <si>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</si>
  <si>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</si>
  <si>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</si>
  <si>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</si>
  <si>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</si>
  <si>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</si>
  <si>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</si>
  <si>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</si>
  <si>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</si>
  <si>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</si>
  <si>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</si>
  <si>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</si>
  <si>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</si>
  <si>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</si>
  <si>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</si>
  <si>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</si>
  <si>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</si>
  <si>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</si>
  <si>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</si>
  <si>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</si>
  <si>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</si>
  <si>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</si>
  <si>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</si>
  <si>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</si>
  <si>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</si>
  <si>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</si>
  <si>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</si>
  <si>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</si>
  <si>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</si>
  <si>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</si>
  <si>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</si>
  <si>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</si>
  <si>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</si>
  <si>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</si>
  <si>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</si>
  <si>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</si>
  <si>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</si>
  <si>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</si>
  <si>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</si>
  <si>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</si>
  <si>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</si>
  <si>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</si>
  <si>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</si>
  <si>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</si>
  <si>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</si>
  <si>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</si>
  <si>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</si>
  <si>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</si>
  <si>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</si>
  <si>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</si>
  <si>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</si>
  <si>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</si>
  <si>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</si>
  <si>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</si>
  <si>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</si>
  <si>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</si>
  <si>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</si>
  <si>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</si>
  <si>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</si>
  <si>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</si>
  <si>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</si>
  <si>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</si>
  <si>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</si>
  <si>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</si>
  <si>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</si>
  <si>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</si>
  <si>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</si>
  <si>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</si>
  <si>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</si>
  <si>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</si>
  <si>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</si>
  <si>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</si>
  <si>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</si>
  <si>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</si>
  <si>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</si>
  <si>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</si>
  <si>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</si>
  <si>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</si>
  <si>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</si>
  <si>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</si>
  <si>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</si>
  <si>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</si>
  <si>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</si>
  <si>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</si>
  <si>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</si>
  <si>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</si>
  <si>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</si>
  <si>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</si>
  <si>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</si>
  <si>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</si>
  <si>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</si>
  <si>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</si>
  <si>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</si>
  <si>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</si>
  <si>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</si>
  <si>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</si>
  <si>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</si>
  <si>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</si>
  <si>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</si>
  <si>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</si>
  <si>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</si>
  <si>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</si>
  <si>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</si>
  <si>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</si>
  <si>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</si>
  <si>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</si>
  <si>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</si>
  <si>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</si>
  <si>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</si>
  <si>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</si>
  <si>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</si>
  <si>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</si>
  <si>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</si>
  <si>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</si>
  <si>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</si>
  <si>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</si>
  <si>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</si>
  <si>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</si>
  <si>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</si>
  <si>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</si>
  <si>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</si>
  <si>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</si>
  <si>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</si>
  <si>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</si>
  <si>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</si>
  <si>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</si>
  <si>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</si>
  <si>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</si>
  <si>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</si>
  <si>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</si>
  <si>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</si>
  <si>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</si>
  <si>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</si>
  <si>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</si>
  <si>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</si>
  <si>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</si>
  <si>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</si>
  <si>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</si>
  <si>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</si>
  <si>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</si>
  <si>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</si>
  <si>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</si>
  <si>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</si>
  <si>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</si>
  <si>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</si>
  <si>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</si>
  <si>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</si>
  <si>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</si>
  <si>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</si>
  <si>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</si>
  <si>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</si>
  <si>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</si>
  <si>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</si>
  <si>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</si>
  <si>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</si>
  <si>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</si>
  <si>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</si>
  <si>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</si>
  <si>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</si>
  <si>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</si>
  <si>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</si>
  <si>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</si>
  <si>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</si>
  <si>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</si>
  <si>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</si>
  <si>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</si>
  <si>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</si>
  <si>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</si>
  <si>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</si>
  <si>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</si>
  <si>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</si>
  <si>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</si>
  <si>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</si>
  <si>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</si>
  <si>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</si>
  <si>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</si>
  <si>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</si>
  <si>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</si>
  <si>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</si>
  <si>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</si>
  <si>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</si>
  <si>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</si>
  <si>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</si>
  <si>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</si>
  <si>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</si>
  <si>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</si>
  <si>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</si>
  <si>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</si>
  <si>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</si>
  <si>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</si>
  <si>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</si>
  <si>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</si>
  <si>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</si>
  <si>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</si>
  <si>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</si>
  <si>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</si>
  <si>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</si>
  <si>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</si>
  <si>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</si>
  <si>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</si>
  <si>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</si>
  <si>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</si>
  <si>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</si>
  <si>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</si>
  <si>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</si>
  <si>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</si>
  <si>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</si>
  <si>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</si>
  <si>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</si>
  <si>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</si>
  <si>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</si>
  <si>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</si>
  <si>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</si>
  <si>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</si>
  <si>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</si>
  <si>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</si>
  <si>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</si>
  <si>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</si>
  <si>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</si>
  <si>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</si>
  <si>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</si>
  <si>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</si>
  <si>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</si>
  <si>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</si>
  <si>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</si>
  <si>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</si>
  <si>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</si>
  <si>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</si>
  <si>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</si>
  <si>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</si>
  <si>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</si>
  <si>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</si>
  <si>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</si>
  <si>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</si>
  <si>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</si>
  <si>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</si>
  <si>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</si>
  <si>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</si>
  <si>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</si>
  <si>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</si>
  <si>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</si>
  <si>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</si>
  <si>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</si>
  <si>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</si>
  <si>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</si>
  <si>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</si>
  <si>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</si>
  <si>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</si>
  <si>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</si>
  <si>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</si>
  <si>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</si>
  <si>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</si>
  <si>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</si>
  <si>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</si>
  <si>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</si>
  <si>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</si>
  <si>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</si>
  <si>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</si>
  <si>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</si>
  <si>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</si>
  <si>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</si>
  <si>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</si>
  <si>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</si>
  <si>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</si>
  <si>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</si>
  <si>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</si>
  <si>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</si>
  <si>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</si>
  <si>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</si>
  <si>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</si>
  <si>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</si>
  <si>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</si>
  <si>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</si>
  <si>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</si>
  <si>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</si>
  <si>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</si>
  <si>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</si>
  <si>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</si>
  <si>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</si>
  <si>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</si>
  <si>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</si>
  <si>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</si>
  <si>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</si>
  <si>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</si>
  <si>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</si>
  <si>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</si>
  <si>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</si>
  <si>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</si>
  <si>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</si>
  <si>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</si>
  <si>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</si>
  <si>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</si>
  <si>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</si>
  <si>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</si>
  <si>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</si>
  <si>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</si>
  <si>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</si>
  <si>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</si>
  <si>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</si>
  <si>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</si>
  <si>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</si>
  <si>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</si>
  <si>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</si>
  <si>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</si>
  <si>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</si>
  <si>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</si>
  <si>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</si>
  <si>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</si>
  <si>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</si>
  <si>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</si>
  <si>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</si>
  <si>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</si>
  <si>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</si>
  <si>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</si>
  <si>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</si>
  <si>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</si>
  <si>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</si>
  <si>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</si>
  <si>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</si>
  <si>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</si>
  <si>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</si>
  <si>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</si>
  <si>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</si>
  <si>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</si>
  <si>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</si>
  <si>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</si>
  <si>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</si>
  <si>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</si>
  <si>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</si>
  <si>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</si>
  <si>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</si>
  <si>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</si>
  <si>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</si>
  <si>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</si>
  <si>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</si>
  <si>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</si>
  <si>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</si>
  <si>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</si>
  <si>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</si>
  <si>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</si>
  <si>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</si>
  <si>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</si>
  <si>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</si>
  <si>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</si>
  <si>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</si>
  <si>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</si>
  <si>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</si>
  <si>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</si>
  <si>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</si>
  <si>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</si>
  <si>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</si>
  <si>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</si>
  <si>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</si>
  <si>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</si>
  <si>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</si>
  <si>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</si>
  <si>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</si>
  <si>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</si>
  <si>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</si>
  <si>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</si>
  <si>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</si>
  <si>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</si>
  <si>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</si>
  <si>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</si>
  <si>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</si>
  <si>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</si>
  <si>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</si>
  <si>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</si>
  <si>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</si>
  <si>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</si>
  <si>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</si>
  <si>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</si>
  <si>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</si>
  <si>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</si>
  <si>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</si>
  <si>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</si>
  <si>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</si>
  <si>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</si>
  <si>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</si>
  <si>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</si>
  <si>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</si>
  <si>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</si>
  <si>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</si>
  <si>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</si>
  <si>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</si>
  <si>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</si>
  <si>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</si>
  <si>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</si>
  <si>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</si>
  <si>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</si>
  <si>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</si>
  <si>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</si>
  <si>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</si>
  <si>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</si>
  <si>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</si>
  <si>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</si>
  <si>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</si>
  <si>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</si>
  <si>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</si>
  <si>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</si>
  <si>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</si>
  <si>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</si>
  <si>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</si>
  <si>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</si>
  <si>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</si>
  <si>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</si>
  <si>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</si>
  <si>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</si>
  <si>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</si>
  <si>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</si>
  <si>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</si>
  <si>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</si>
  <si>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</si>
  <si>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</si>
  <si>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</si>
  <si>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</si>
  <si>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</si>
  <si>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</si>
  <si>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</si>
  <si>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</si>
  <si>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</si>
  <si>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</si>
  <si>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</si>
  <si>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</si>
  <si>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</si>
  <si>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</si>
  <si>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</si>
  <si>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</si>
  <si>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</si>
  <si>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</si>
  <si>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</si>
  <si>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</si>
  <si>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</si>
  <si>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</si>
  <si>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</si>
  <si>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</si>
  <si>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</si>
  <si>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</si>
  <si>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</si>
  <si>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</si>
  <si>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</si>
  <si>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</si>
  <si>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</si>
  <si>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</si>
  <si>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</si>
  <si>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</si>
  <si>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</si>
  <si>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</si>
  <si>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</si>
  <si>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</si>
  <si>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</si>
  <si>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</si>
  <si>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</si>
  <si>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</si>
  <si>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</si>
  <si>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</si>
  <si>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</si>
  <si>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</si>
  <si>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</si>
  <si>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</si>
  <si>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</si>
  <si>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</si>
  <si>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</si>
  <si>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</si>
  <si>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</si>
  <si>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</si>
  <si>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</si>
  <si>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</si>
  <si>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</si>
  <si>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</si>
  <si>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</si>
  <si>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</si>
  <si>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</si>
  <si>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</si>
  <si>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</si>
  <si>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</si>
  <si>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</si>
  <si>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</si>
  <si>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</si>
  <si>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</si>
  <si>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</si>
  <si>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</si>
  <si>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</si>
  <si>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</si>
  <si>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</si>
  <si>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</si>
  <si>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</si>
  <si>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</si>
  <si>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</si>
  <si>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</si>
  <si>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</si>
  <si>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</si>
  <si>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</si>
  <si>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</si>
  <si>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</si>
  <si>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</si>
  <si>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</si>
  <si>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</si>
  <si>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</si>
  <si>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</si>
  <si>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</si>
  <si>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</si>
  <si>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</si>
  <si>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</si>
  <si>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</si>
  <si>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</si>
  <si>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</si>
  <si>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</si>
  <si>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</si>
  <si>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</si>
  <si>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</si>
  <si>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</si>
  <si>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</si>
  <si>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</si>
  <si>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</si>
  <si>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</si>
  <si>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</si>
  <si>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</si>
  <si>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</si>
  <si>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</si>
  <si>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</si>
  <si>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</si>
  <si>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</si>
  <si>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</si>
  <si>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</si>
  <si>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</si>
  <si>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</si>
  <si>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</si>
  <si>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</si>
  <si>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</si>
  <si>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</si>
  <si>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</si>
  <si>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</si>
  <si>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</si>
  <si>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</si>
  <si>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</si>
  <si>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</si>
  <si>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</si>
  <si>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</si>
  <si>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</si>
  <si>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</si>
  <si>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</si>
  <si>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</si>
  <si>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</si>
  <si>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</si>
  <si>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</si>
  <si>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</si>
  <si>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</si>
  <si>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</si>
  <si>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</si>
  <si>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</si>
  <si>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</si>
  <si>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</si>
  <si>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</si>
  <si>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</si>
  <si>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</si>
  <si>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</si>
  <si>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</si>
  <si>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</si>
  <si>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</si>
  <si>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</si>
  <si>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</si>
  <si>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</si>
  <si>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</si>
  <si>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</si>
  <si>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</si>
  <si>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</si>
  <si>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</si>
  <si>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</si>
  <si>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</si>
  <si>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</si>
  <si>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</si>
  <si>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</si>
  <si>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</si>
  <si>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</si>
  <si>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</si>
  <si>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</si>
  <si>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</si>
  <si>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</si>
  <si>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</si>
  <si>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</si>
  <si>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</si>
  <si>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</si>
  <si>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</si>
  <si>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</si>
  <si>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</si>
  <si>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</si>
  <si>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</si>
  <si>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</si>
  <si>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</si>
  <si>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</si>
  <si>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</si>
  <si>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</si>
  <si>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</si>
  <si>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</si>
  <si>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</si>
  <si>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</si>
  <si>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</si>
  <si>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</si>
  <si>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</si>
  <si>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</si>
  <si>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</si>
  <si>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</si>
  <si>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</si>
  <si>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</si>
  <si>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</si>
  <si>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</si>
  <si>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</si>
  <si>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</si>
  <si>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</si>
  <si>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</si>
  <si>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</si>
  <si>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</si>
  <si>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</si>
  <si>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</si>
  <si>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</si>
  <si>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</si>
  <si>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</si>
  <si>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</si>
  <si>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</si>
  <si>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</si>
  <si>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</si>
  <si>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</si>
  <si>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</si>
  <si>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</si>
  <si>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</si>
  <si>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</si>
  <si>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</si>
  <si>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</si>
  <si>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</si>
  <si>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</si>
  <si>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</si>
  <si>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</si>
  <si>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</si>
  <si>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</si>
  <si>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</si>
  <si>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</si>
  <si>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</si>
  <si>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</si>
  <si>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</si>
  <si>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</si>
  <si>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</si>
  <si>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</si>
  <si>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</si>
  <si>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</si>
  <si>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</si>
  <si>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</si>
  <si>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</si>
  <si>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</si>
  <si>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</si>
  <si>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</si>
  <si>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</si>
  <si>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</si>
  <si>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</si>
  <si>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</si>
  <si>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</si>
  <si>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</si>
  <si>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</si>
  <si>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</si>
  <si>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</si>
  <si>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</si>
  <si>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</si>
  <si>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</si>
  <si>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</si>
  <si>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</si>
  <si>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</si>
  <si>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</si>
  <si>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</si>
  <si>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</si>
  <si>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</si>
  <si>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</si>
  <si>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</si>
  <si>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</si>
  <si>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</si>
  <si>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</si>
  <si>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</si>
  <si>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</si>
  <si>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</si>
  <si>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</si>
  <si>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</si>
  <si>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</si>
  <si>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</si>
  <si>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</si>
  <si>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</si>
  <si>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</si>
  <si>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</si>
  <si>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</si>
  <si>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</si>
  <si>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</si>
  <si>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</si>
  <si>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</si>
  <si>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</si>
  <si>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</si>
  <si>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</si>
  <si>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</si>
  <si>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</si>
  <si>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</si>
  <si>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</si>
  <si>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</si>
  <si>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</si>
  <si>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</si>
  <si>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</si>
  <si>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</si>
  <si>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</si>
  <si>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</si>
  <si>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</si>
  <si>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</si>
  <si>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</si>
  <si>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</si>
  <si>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</si>
  <si>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</si>
  <si>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</si>
  <si>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</si>
  <si>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</si>
  <si>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</si>
  <si>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</si>
  <si>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</si>
  <si>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</si>
  <si>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</si>
  <si>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</si>
  <si>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</si>
  <si>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</si>
  <si>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</si>
  <si>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</si>
  <si>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</si>
  <si>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</si>
  <si>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</si>
  <si>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</si>
  <si>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</si>
  <si>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</si>
  <si>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</si>
  <si>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</si>
  <si>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</si>
  <si>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</si>
  <si>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</si>
  <si>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</si>
  <si>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</si>
  <si>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</si>
  <si>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</si>
  <si>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</si>
  <si>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</si>
  <si>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</si>
  <si>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</si>
  <si>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</si>
  <si>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</si>
  <si>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</si>
  <si>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</si>
  <si>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</si>
  <si>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</si>
  <si>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</si>
  <si>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</si>
  <si>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</si>
  <si>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</si>
  <si>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</si>
  <si>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</si>
  <si>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</si>
  <si>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</si>
  <si>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</si>
  <si>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</si>
  <si>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</si>
  <si>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</si>
  <si>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</si>
  <si>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</si>
  <si>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</si>
  <si>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</si>
  <si>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</si>
  <si>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</si>
  <si>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</si>
  <si>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</si>
  <si>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</si>
  <si>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</si>
  <si>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</si>
  <si>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</si>
  <si>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</si>
  <si>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</si>
  <si>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</si>
  <si>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</si>
  <si>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</si>
  <si>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</si>
  <si>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</si>
  <si>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</si>
  <si>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</si>
  <si>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</si>
  <si>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</si>
  <si>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</si>
  <si>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</si>
  <si>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</si>
  <si>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</si>
  <si>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</si>
  <si>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</si>
  <si>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</si>
  <si>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</si>
  <si>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</si>
  <si>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</si>
  <si>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</si>
  <si>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</si>
  <si>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</si>
  <si>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</si>
  <si>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</si>
  <si>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</si>
  <si>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</si>
  <si>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</si>
  <si>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</si>
  <si>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</si>
  <si>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</si>
  <si>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</si>
  <si>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</si>
  <si>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</si>
  <si>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</si>
  <si>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</si>
  <si>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</si>
  <si>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</si>
  <si>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</si>
  <si>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</si>
  <si>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</si>
  <si>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</si>
  <si>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</si>
  <si>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</si>
  <si>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</si>
  <si>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</si>
  <si>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</si>
  <si>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</si>
  <si>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</si>
  <si>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</si>
  <si>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</si>
  <si>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</si>
  <si>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</si>
  <si>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</si>
  <si>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</si>
  <si>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</si>
  <si>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</si>
  <si>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</si>
  <si>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</si>
  <si>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</si>
  <si>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</si>
  <si>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</si>
  <si>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</si>
  <si>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</si>
  <si>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</si>
  <si>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</si>
  <si>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</si>
  <si>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</si>
  <si>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</si>
  <si>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</si>
  <si>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</si>
  <si>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</si>
  <si>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</si>
  <si>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</si>
  <si>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</si>
  <si>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</si>
  <si>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</si>
  <si>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</si>
  <si>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</si>
  <si>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</si>
  <si>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</si>
  <si>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</si>
  <si>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</si>
  <si>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</si>
  <si>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</si>
  <si>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</si>
  <si>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</si>
  <si>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</si>
  <si>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</si>
  <si>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</si>
  <si>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</si>
  <si>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</si>
  <si>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</si>
  <si>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</si>
  <si>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</si>
  <si>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</si>
  <si>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</si>
  <si>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</si>
  <si>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</si>
  <si>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</si>
  <si>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</si>
  <si>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</si>
  <si>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</si>
  <si>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</si>
  <si>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</si>
  <si>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</si>
  <si>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</si>
  <si>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</si>
  <si>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</si>
  <si>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</si>
  <si>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</si>
  <si>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</si>
  <si>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</si>
  <si>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</si>
  <si>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</si>
  <si>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</si>
  <si>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</si>
  <si>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</si>
  <si>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</si>
  <si>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</si>
  <si>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</si>
  <si>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</si>
  <si>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</si>
  <si>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</si>
  <si>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</si>
  <si>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</si>
  <si>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</si>
  <si>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</si>
  <si>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</si>
  <si>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</si>
  <si>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</si>
  <si>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</si>
  <si>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</si>
  <si>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</si>
  <si>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</si>
  <si>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</si>
  <si>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</si>
  <si>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</si>
  <si>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</si>
  <si>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</si>
  <si>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</si>
  <si>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</si>
  <si>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</si>
  <si>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</si>
  <si>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</si>
  <si>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</si>
  <si>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</si>
  <si>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</si>
  <si>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</si>
  <si>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</si>
  <si>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</si>
  <si>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</si>
  <si>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</si>
  <si>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</si>
  <si>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</si>
  <si>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</si>
  <si>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</si>
  <si>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</si>
  <si>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</si>
  <si>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</si>
  <si>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</si>
  <si>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</si>
  <si>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</si>
  <si>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</si>
  <si>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</si>
  <si>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</si>
  <si>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</si>
  <si>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</si>
  <si>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</si>
  <si>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</si>
  <si>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</si>
  <si>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</si>
  <si>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</si>
  <si>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</si>
  <si>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</si>
  <si>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</si>
  <si>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</si>
  <si>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</si>
  <si>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</si>
  <si>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</si>
  <si>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</si>
  <si>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</si>
  <si>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</si>
  <si>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</si>
  <si>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</si>
  <si>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</si>
  <si>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</si>
  <si>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</si>
  <si>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</si>
  <si>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</si>
  <si>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</si>
  <si>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</si>
  <si>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</si>
  <si>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</si>
  <si>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</si>
  <si>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</si>
  <si>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</si>
  <si>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</si>
  <si>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</si>
  <si>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</si>
  <si>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</si>
  <si>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</si>
  <si>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</si>
  <si>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</si>
  <si>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</si>
  <si>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</si>
  <si>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</si>
  <si>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</si>
  <si>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</si>
  <si>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</si>
  <si>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</si>
  <si>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</si>
  <si>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</si>
  <si>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</si>
  <si>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</si>
  <si>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</si>
  <si>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</si>
  <si>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</si>
  <si>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</si>
  <si>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</si>
  <si>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</si>
  <si>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</si>
  <si>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</si>
  <si>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</si>
  <si>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</si>
  <si>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</si>
  <si>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</si>
  <si>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</si>
  <si>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</si>
  <si>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</si>
  <si>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</si>
  <si>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</si>
  <si>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</si>
  <si>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</si>
  <si>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</si>
  <si>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</si>
  <si>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</si>
  <si>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</si>
  <si>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</si>
  <si>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</si>
  <si>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</si>
  <si>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</si>
  <si>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</si>
  <si>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</si>
  <si>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</si>
  <si>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</si>
  <si>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</si>
  <si>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</si>
  <si>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</si>
  <si>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</si>
  <si>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</si>
  <si>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</si>
  <si>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</si>
  <si>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</si>
  <si>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</si>
  <si>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</si>
  <si>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</si>
  <si>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</si>
  <si>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</si>
  <si>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</si>
  <si>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</si>
  <si>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</si>
  <si>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</si>
  <si>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</si>
  <si>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</si>
  <si>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</si>
  <si>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</si>
  <si>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</si>
  <si>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</si>
  <si>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</si>
  <si>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</si>
  <si>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</si>
  <si>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</si>
  <si>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</si>
  <si>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</si>
  <si>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</si>
  <si>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</si>
  <si>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</si>
  <si>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</si>
  <si>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</si>
  <si>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</si>
  <si>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</si>
  <si>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</si>
  <si>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</si>
  <si>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</si>
  <si>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</si>
  <si>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</si>
  <si>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</si>
  <si>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</si>
  <si>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</si>
  <si>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</si>
  <si>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</si>
  <si>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</si>
  <si>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</si>
  <si>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 and Sub-Category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</si>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</sst>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2-45EC-BACB-36DF4FB726D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2-45EC-BACB-36DF4FB726D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82-45EC-BACB-36DF4FB726D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82-45EC-BACB-36DF4FB72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849928"/>
        <c:axId val="545854520"/>
      </c:barChart>
      <c:catAx>
        <c:axId val="54584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54520"/>
        <c:crosses val="autoZero"/>
        <c:auto val="1"/>
        <c:lblAlgn val="ctr"/>
        <c:lblOffset val="100"/>
        <c:noMultiLvlLbl val="0"/>
      </c:catAx>
      <c:valAx>
        <c:axId val="5458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4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B-4109-80D3-3A04BF61643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B-4109-80D3-3A04BF61643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1B-4109-80D3-3A04BF61643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1B-4109-80D3-3A04BF616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856488"/>
        <c:axId val="545860424"/>
      </c:barChart>
      <c:catAx>
        <c:axId val="54585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60424"/>
        <c:crosses val="autoZero"/>
        <c:auto val="1"/>
        <c:lblAlgn val="ctr"/>
        <c:lblOffset val="100"/>
        <c:noMultiLvlLbl val="0"/>
      </c:catAx>
      <c:valAx>
        <c:axId val="54586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5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C-4BED-A719-6BF468940A8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C-4BED-A719-6BF468940A8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CC-4BED-A719-6BF468940A8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CC-4BED-A719-6BF46894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917384"/>
        <c:axId val="403916072"/>
      </c:lineChart>
      <c:catAx>
        <c:axId val="40391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16072"/>
        <c:crosses val="autoZero"/>
        <c:auto val="1"/>
        <c:lblAlgn val="ctr"/>
        <c:lblOffset val="100"/>
        <c:noMultiLvlLbl val="0"/>
      </c:catAx>
      <c:valAx>
        <c:axId val="4039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1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064524294869235E-2"/>
          <c:y val="0.11799914368848902"/>
          <c:w val="0.92539909668651821"/>
          <c:h val="0.55781889991243594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0.14965197215777262</c:v>
                </c:pt>
                <c:pt idx="1">
                  <c:v>0.77194492254733216</c:v>
                </c:pt>
                <c:pt idx="2">
                  <c:v>0.84753363228699552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22-4CDC-8AC4-194F79A68B1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0.69837587006960555</c:v>
                </c:pt>
                <c:pt idx="1">
                  <c:v>0.18674698795180722</c:v>
                </c:pt>
                <c:pt idx="2">
                  <c:v>0.1210762331838565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22-4CDC-8AC4-194F79A68B1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0.1519721577726218</c:v>
                </c:pt>
                <c:pt idx="1">
                  <c:v>4.1308089500860588E-2</c:v>
                </c:pt>
                <c:pt idx="2">
                  <c:v>3.1390134529147982E-2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22-4CDC-8AC4-194F79A68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752656"/>
        <c:axId val="550757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258</c:v>
                      </c:pt>
                      <c:pt idx="1">
                        <c:v>897</c:v>
                      </c:pt>
                      <c:pt idx="2">
                        <c:v>378</c:v>
                      </c:pt>
                      <c:pt idx="3">
                        <c:v>176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D22-4CDC-8AC4-194F79A68B1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1204</c:v>
                      </c:pt>
                      <c:pt idx="1">
                        <c:v>217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D22-4CDC-8AC4-194F79A68B1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D22-4CDC-8AC4-194F79A68B1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1724</c:v>
                      </c:pt>
                      <c:pt idx="1">
                        <c:v>1162</c:v>
                      </c:pt>
                      <c:pt idx="2">
                        <c:v>446</c:v>
                      </c:pt>
                      <c:pt idx="3">
                        <c:v>200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D22-4CDC-8AC4-194F79A68B15}"/>
                  </c:ext>
                </c:extLst>
              </c15:ser>
            </c15:filteredLineSeries>
          </c:ext>
        </c:extLst>
      </c:lineChart>
      <c:catAx>
        <c:axId val="5507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7904"/>
        <c:crosses val="autoZero"/>
        <c:auto val="1"/>
        <c:lblAlgn val="ctr"/>
        <c:lblOffset val="100"/>
        <c:noMultiLvlLbl val="0"/>
      </c:catAx>
      <c:valAx>
        <c:axId val="550757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2</xdr:row>
      <xdr:rowOff>119062</xdr:rowOff>
    </xdr:from>
    <xdr:to>
      <xdr:col>18</xdr:col>
      <xdr:colOff>371475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C068F-B4A6-4E18-B2A2-FAA8361B5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547687</xdr:colOff>
      <xdr:row>4</xdr:row>
      <xdr:rowOff>138111</xdr:rowOff>
    </xdr:from>
    <xdr:to>
      <xdr:col>18</xdr:col>
      <xdr:colOff>238125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03E3D-4640-4A26-A51E-04E122BAB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3</xdr:row>
      <xdr:rowOff>157162</xdr:rowOff>
    </xdr:from>
    <xdr:to>
      <xdr:col>17</xdr:col>
      <xdr:colOff>161925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FD314-44B0-40F7-A89A-64F53573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14</xdr:row>
      <xdr:rowOff>109535</xdr:rowOff>
    </xdr:from>
    <xdr:to>
      <xdr:col>8</xdr:col>
      <xdr:colOff>57150</xdr:colOff>
      <xdr:row>35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58AD0-4F9D-47E5-AB3A-FA9D00673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e Pejoro" refreshedDate="43115.87815937500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chole Pejoro" refreshedDate="43115.88465173610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5703125" bestFit="1" customWidth="1"/>
    <col min="17" max="17" width="13.140625" bestFit="1" customWidth="1"/>
    <col min="18" max="18" width="12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(((J2/60)/60)/24)+DATE(1970,1,1)+-5/24</f>
        <v>42176.798738425925</v>
      </c>
      <c r="T2" s="10">
        <f>(((I2/60)/60)/24)+DATE(1970,1,1)+-5/24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(((J3/60)/60)/24)+DATE(1970,1,1)+-5/24</f>
        <v>42766.392164351848</v>
      </c>
      <c r="T3" s="10">
        <f t="shared" ref="T3:T66" si="5">(((I3/60)/60)/24)+DATE(1970,1,1)+-5/24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(((J67/60)/60)/24)+DATE(1970,1,1)+-5/24</f>
        <v>41835.612893518519</v>
      </c>
      <c r="T67" s="12">
        <f t="shared" ref="T67:T130" si="11">(((I67/60)/60)/24)+DATE(1970,1,1)+-5/24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(((J131/60)/60)/24)+DATE(1970,1,1)+-5/24</f>
        <v>41882.728969907403</v>
      </c>
      <c r="T131" s="12">
        <f t="shared" ref="T131:T194" si="17">(((I131/60)/60)/24)+DATE(1970,1,1)+-5/24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(((J195/60)/60)/24)+DATE(1970,1,1)+-5/24</f>
        <v>41911.726458333331</v>
      </c>
      <c r="T195" s="12">
        <f t="shared" ref="T195:T258" si="23">(((I195/60)/60)/24)+DATE(1970,1,1)+-5/24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(((J259/60)/60)/24)+DATE(1970,1,1)+-5/24</f>
        <v>42479.418541666666</v>
      </c>
      <c r="T259" s="12">
        <f t="shared" ref="T259:T322" si="29">(((I259/60)/60)/24)+DATE(1970,1,1)+-5/24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(((J323/60)/60)/24)+DATE(1970,1,1)+-5/24</f>
        <v>42647.238263888888</v>
      </c>
      <c r="T323" s="12">
        <f t="shared" ref="T323:T386" si="35">(((I323/60)/60)/24)+DATE(1970,1,1)+-5/24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(((J387/60)/60)/24)+DATE(1970,1,1)+-5/24</f>
        <v>41934.376168981478</v>
      </c>
      <c r="T387" s="12">
        <f t="shared" ref="T387:T450" si="41">(((I387/60)/60)/24)+DATE(1970,1,1)+-5/24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(((J451/60)/60)/24)+DATE(1970,1,1)+-5/24</f>
        <v>41534.359780092593</v>
      </c>
      <c r="T451" s="12">
        <f t="shared" ref="T451:T514" si="47">(((I451/60)/60)/24)+DATE(1970,1,1)+-5/24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(((J515/60)/60)/24)+DATE(1970,1,1)+-5/24</f>
        <v>42552.445659722223</v>
      </c>
      <c r="T515" s="12">
        <f t="shared" ref="T515:T578" si="53">(((I515/60)/60)/24)+DATE(1970,1,1)+-5/24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(((J579/60)/60)/24)+DATE(1970,1,1)+-5/24</f>
        <v>42450.380810185183</v>
      </c>
      <c r="T579" s="12">
        <f t="shared" ref="T579:T642" si="59">(((I579/60)/60)/24)+DATE(1970,1,1)+-5/24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(((J643/60)/60)/24)+DATE(1970,1,1)+-5/24</f>
        <v>42199.361666666664</v>
      </c>
      <c r="T643" s="12">
        <f t="shared" ref="T643:T706" si="65">(((I643/60)/60)/24)+DATE(1970,1,1)+-5/24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(((J707/60)/60)/24)+DATE(1970,1,1)+-5/24</f>
        <v>42726.283310185179</v>
      </c>
      <c r="T707" s="12">
        <f t="shared" ref="T707:T770" si="71">(((I707/60)/60)/24)+DATE(1970,1,1)+-5/24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(((J771/60)/60)/24)+DATE(1970,1,1)+-5/24</f>
        <v>41604.788124999999</v>
      </c>
      <c r="T771" s="12">
        <f t="shared" ref="T771:T834" si="77">(((I771/60)/60)/24)+DATE(1970,1,1)+-5/24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(((J835/60)/60)/24)+DATE(1970,1,1)+-5/24</f>
        <v>41718.669849537036</v>
      </c>
      <c r="T835" s="12">
        <f t="shared" ref="T835:T898" si="83">(((I835/60)/60)/24)+DATE(1970,1,1)+-5/24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(((J899/60)/60)/24)+DATE(1970,1,1)+-5/24</f>
        <v>41211.480416666665</v>
      </c>
      <c r="T899" s="12">
        <f t="shared" ref="T899:T962" si="89">(((I899/60)/60)/24)+DATE(1970,1,1)+-5/24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(((J963/60)/60)/24)+DATE(1970,1,1)+-5/24</f>
        <v>42740.485358796293</v>
      </c>
      <c r="T963" s="12">
        <f t="shared" ref="T963:T1026" si="95">(((I963/60)/60)/24)+DATE(1970,1,1)+-5/24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(((J1027/60)/60)/24)+DATE(1970,1,1)+-5/24</f>
        <v>42049.625428240739</v>
      </c>
      <c r="T1027" s="12">
        <f t="shared" ref="T1027:T1090" si="101">(((I1027/60)/60)/24)+DATE(1970,1,1)+-5/24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(((J1091/60)/60)/24)+DATE(1970,1,1)+-5/24</f>
        <v>42150.981192129628</v>
      </c>
      <c r="T1091" s="12">
        <f t="shared" ref="T1091:T1154" si="107">(((I1091/60)/60)/24)+DATE(1970,1,1)+-5/24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(((J1155/60)/60)/24)+DATE(1970,1,1)+-5/24</f>
        <v>42143.505844907406</v>
      </c>
      <c r="T1155" s="12">
        <f t="shared" ref="T1155:T1218" si="113">(((I1155/60)/60)/24)+DATE(1970,1,1)+-5/24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(((J1219/60)/60)/24)+DATE(1970,1,1)+-5/24</f>
        <v>42535.6011574074</v>
      </c>
      <c r="T1219" s="12">
        <f t="shared" ref="T1219:T1282" si="119">(((I1219/60)/60)/24)+DATE(1970,1,1)+-5/24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(((J1283/60)/60)/24)+DATE(1970,1,1)+-5/24</f>
        <v>41463.535138888888</v>
      </c>
      <c r="T1283" s="12">
        <f t="shared" ref="T1283:T1346" si="125">(((I1283/60)/60)/24)+DATE(1970,1,1)+-5/24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(((J1347/60)/60)/24)+DATE(1970,1,1)+-5/24</f>
        <v>41799.606006944443</v>
      </c>
      <c r="T1347" s="12">
        <f t="shared" ref="T1347:T1410" si="131">(((I1347/60)/60)/24)+DATE(1970,1,1)+-5/24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(((J1411/60)/60)/24)+DATE(1970,1,1)+-5/24</f>
        <v>41944.925173611111</v>
      </c>
      <c r="T1411" s="12">
        <f t="shared" ref="T1411:T1474" si="137">(((I1411/60)/60)/24)+DATE(1970,1,1)+-5/24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(((J1475/60)/60)/24)+DATE(1970,1,1)+-5/24</f>
        <v>40939.771284722221</v>
      </c>
      <c r="T1475" s="12">
        <f t="shared" ref="T1475:T1538" si="143">(((I1475/60)/60)/24)+DATE(1970,1,1)+-5/24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(((J1539/60)/60)/24)+DATE(1970,1,1)+-5/24</f>
        <v>42552.106793981475</v>
      </c>
      <c r="T1539" s="12">
        <f t="shared" ref="T1539:T1602" si="149">(((I1539/60)/60)/24)+DATE(1970,1,1)+-5/24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(((J1603/60)/60)/24)+DATE(1970,1,1)+-5/24</f>
        <v>40637.884641203702</v>
      </c>
      <c r="T1603" s="12">
        <f t="shared" ref="T1603:T1666" si="155">(((I1603/60)/60)/24)+DATE(1970,1,1)+-5/24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(((J1667/60)/60)/24)+DATE(1970,1,1)+-5/24</f>
        <v>40564.441122685181</v>
      </c>
      <c r="T1667" s="12">
        <f t="shared" ref="T1667:T1730" si="161">(((I1667/60)/60)/24)+DATE(1970,1,1)+-5/24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(((J1731/60)/60)/24)+DATE(1970,1,1)+-5/24</f>
        <v>42470.843819444439</v>
      </c>
      <c r="T1731" s="12">
        <f t="shared" ref="T1731:T1794" si="167">(((I1731/60)/60)/24)+DATE(1970,1,1)+-5/24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(((J1795/60)/60)/24)+DATE(1970,1,1)+-5/24</f>
        <v>41940.683333333334</v>
      </c>
      <c r="T1795" s="12">
        <f t="shared" ref="T1795:T1858" si="173">(((I1795/60)/60)/24)+DATE(1970,1,1)+-5/24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(((J1859/60)/60)/24)+DATE(1970,1,1)+-5/24</f>
        <v>41864.560335648144</v>
      </c>
      <c r="T1859" s="12">
        <f t="shared" ref="T1859:T1922" si="179">(((I1859/60)/60)/24)+DATE(1970,1,1)+-5/24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(((J1923/60)/60)/24)+DATE(1970,1,1)+-5/24</f>
        <v>41074.013229166667</v>
      </c>
      <c r="T1923" s="12">
        <f t="shared" ref="T1923:T1986" si="185">(((I1923/60)/60)/24)+DATE(1970,1,1)+-5/24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(((J1987/60)/60)/24)+DATE(1970,1,1)+-5/24</f>
        <v>42555.490405092591</v>
      </c>
      <c r="T1987" s="12">
        <f t="shared" ref="T1987:T2050" si="191">(((I1987/60)/60)/24)+DATE(1970,1,1)+-5/24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(((J2051/60)/60)/24)+DATE(1970,1,1)+-5/24</f>
        <v>41575.319016203699</v>
      </c>
      <c r="T2051" s="12">
        <f t="shared" ref="T2051:T2114" si="197">(((I2051/60)/60)/24)+DATE(1970,1,1)+-5/24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(((J2115/60)/60)/24)+DATE(1970,1,1)+-5/24</f>
        <v>41870.657129629624</v>
      </c>
      <c r="T2115" s="12">
        <f t="shared" ref="T2115:T2178" si="203">(((I2115/60)/60)/24)+DATE(1970,1,1)+-5/24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(((J2179/60)/60)/24)+DATE(1970,1,1)+-5/24</f>
        <v>42502.042442129627</v>
      </c>
      <c r="T2179" s="12">
        <f t="shared" ref="T2179:T2242" si="209">(((I2179/60)/60)/24)+DATE(1970,1,1)+-5/24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(((J2243/60)/60)/24)+DATE(1970,1,1)+-5/24</f>
        <v>42766.619212962956</v>
      </c>
      <c r="T2243" s="12">
        <f t="shared" ref="T2243:T2306" si="215">(((I2243/60)/60)/24)+DATE(1970,1,1)+-5/24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(((J2307/60)/60)/24)+DATE(1970,1,1)+-5/24</f>
        <v>41834.486944444441</v>
      </c>
      <c r="T2307" s="12">
        <f t="shared" ref="T2307:T2370" si="221">(((I2307/60)/60)/24)+DATE(1970,1,1)+-5/24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(((J2371/60)/60)/24)+DATE(1970,1,1)+-5/24</f>
        <v>42380.60429398148</v>
      </c>
      <c r="T2371" s="12">
        <f t="shared" ref="T2371:T2434" si="227">(((I2371/60)/60)/24)+DATE(1970,1,1)+-5/24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(((J2435/60)/60)/24)+DATE(1970,1,1)+-5/24</f>
        <v>42397.691469907404</v>
      </c>
      <c r="T2435" s="12">
        <f t="shared" ref="T2435:T2498" si="233">(((I2435/60)/60)/24)+DATE(1970,1,1)+-5/24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(((J2499/60)/60)/24)+DATE(1970,1,1)+-5/24</f>
        <v>40730.670578703699</v>
      </c>
      <c r="T2499" s="12">
        <f t="shared" ref="T2499:T2562" si="239">(((I2499/60)/60)/24)+DATE(1970,1,1)+-5/24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(((J2563/60)/60)/24)+DATE(1970,1,1)+-5/24</f>
        <v>42260.320474537039</v>
      </c>
      <c r="T2563" s="12">
        <f t="shared" ref="T2563:T2626" si="245">(((I2563/60)/60)/24)+DATE(1970,1,1)+-5/24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(((J2627/60)/60)/24)+DATE(1970,1,1)+-5/24</f>
        <v>42658.601944444446</v>
      </c>
      <c r="T2627" s="12">
        <f t="shared" ref="T2627:T2690" si="251">(((I2627/60)/60)/24)+DATE(1970,1,1)+-5/24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(((J2691/60)/60)/24)+DATE(1970,1,1)+-5/24</f>
        <v>42551.753356481473</v>
      </c>
      <c r="T2691" s="12">
        <f t="shared" ref="T2691:T2754" si="257">(((I2691/60)/60)/24)+DATE(1970,1,1)+-5/24</f>
        <v>42581.753356481473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(((J2755/60)/60)/24)+DATE(1970,1,1)+-5/24</f>
        <v>41117.692395833328</v>
      </c>
      <c r="T2755" s="12">
        <f t="shared" ref="T2755:T2818" si="263">(((I2755/60)/60)/24)+DATE(1970,1,1)+-5/24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(((J2819/60)/60)/24)+DATE(1970,1,1)+-5/24</f>
        <v>42023.42664351852</v>
      </c>
      <c r="T2819" s="12">
        <f t="shared" ref="T2819:T2882" si="269">(((I2819/60)/60)/24)+DATE(1970,1,1)+-5/24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(((J2883/60)/60)/24)+DATE(1970,1,1)+-5/24</f>
        <v>41916.389305555553</v>
      </c>
      <c r="T2883" s="12">
        <f t="shared" ref="T2883:T2946" si="275">(((I2883/60)/60)/24)+DATE(1970,1,1)+-5/24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(((J2947/60)/60)/24)+DATE(1970,1,1)+-5/24</f>
        <v>42117.931250000001</v>
      </c>
      <c r="T2947" s="12">
        <f t="shared" ref="T2947:T3010" si="281">(((I2947/60)/60)/24)+DATE(1970,1,1)+-5/24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(((J3011/60)/60)/24)+DATE(1970,1,1)+-5/24</f>
        <v>41939.361574074072</v>
      </c>
      <c r="T3011" s="12">
        <f t="shared" ref="T3011:T3074" si="287">(((I3011/60)/60)/24)+DATE(1970,1,1)+-5/24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(((J3075/60)/60)/24)+DATE(1970,1,1)+-5/24</f>
        <v>42111.475694444445</v>
      </c>
      <c r="T3075" s="12">
        <f t="shared" ref="T3075:T3138" si="293">(((I3075/60)/60)/24)+DATE(1970,1,1)+-5/24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(((J3139/60)/60)/24)+DATE(1970,1,1)+-5/24</f>
        <v>42807.676724537036</v>
      </c>
      <c r="T3139" s="12">
        <f t="shared" ref="T3139:T3202" si="299">(((I3139/60)/60)/24)+DATE(1970,1,1)+-5/24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(((J3203/60)/60)/24)+DATE(1970,1,1)+-5/24</f>
        <v>41861.558761574073</v>
      </c>
      <c r="T3203" s="12">
        <f t="shared" ref="T3203:T3266" si="305">(((I3203/60)/60)/24)+DATE(1970,1,1)+-5/24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(((J3267/60)/60)/24)+DATE(1970,1,1)+-5/24</f>
        <v>42311.503645833327</v>
      </c>
      <c r="T3267" s="12">
        <f t="shared" ref="T3267:T3330" si="311">(((I3267/60)/60)/24)+DATE(1970,1,1)+-5/24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(((J3331/60)/60)/24)+DATE(1970,1,1)+-5/24</f>
        <v>41837.114675925921</v>
      </c>
      <c r="T3331" s="12">
        <f t="shared" ref="T3331:T3394" si="317">(((I3331/60)/60)/24)+DATE(1970,1,1)+-5/24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(((J3395/60)/60)/24)+DATE(1970,1,1)+-5/24</f>
        <v>41923.713310185187</v>
      </c>
      <c r="T3395" s="12">
        <f t="shared" ref="T3395:T3458" si="323">(((I3395/60)/60)/24)+DATE(1970,1,1)+-5/24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(((J3459/60)/60)/24)+DATE(1970,1,1)+-5/24</f>
        <v>42016.498344907406</v>
      </c>
      <c r="T3459" s="12">
        <f t="shared" ref="T3459:T3522" si="329">(((I3459/60)/60)/24)+DATE(1970,1,1)+-5/24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(((J3523/60)/60)/24)+DATE(1970,1,1)+-5/24</f>
        <v>41881.153009259258</v>
      </c>
      <c r="T3523" s="12">
        <f t="shared" ref="T3523:T3586" si="335">(((I3523/60)/60)/24)+DATE(1970,1,1)+-5/24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(((J3587/60)/60)/24)+DATE(1970,1,1)+-5/24</f>
        <v>41964.507986111108</v>
      </c>
      <c r="T3587" s="12">
        <f t="shared" ref="T3587:T3650" si="341">(((I3587/60)/60)/24)+DATE(1970,1,1)+-5/24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(((J3651/60)/60)/24)+DATE(1970,1,1)+-5/24</f>
        <v>41780.504560185182</v>
      </c>
      <c r="T3651" s="12">
        <f t="shared" ref="T3651:T3714" si="347">(((I3651/60)/60)/24)+DATE(1970,1,1)+-5/24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(((J3715/60)/60)/24)+DATE(1970,1,1)+-5/24</f>
        <v>42505.529699074068</v>
      </c>
      <c r="T3715" s="12">
        <f t="shared" ref="T3715:T3778" si="353">(((I3715/60)/60)/24)+DATE(1970,1,1)+-5/24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(((J3779/60)/60)/24)+DATE(1970,1,1)+-5/24</f>
        <v>41886.903020833335</v>
      </c>
      <c r="T3779" s="12">
        <f t="shared" ref="T3779:T3842" si="359">(((I3779/60)/60)/24)+DATE(1970,1,1)+-5/24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(((J3843/60)/60)/24)+DATE(1970,1,1)+-5/24</f>
        <v>41780.57739583333</v>
      </c>
      <c r="T3843" s="12">
        <f t="shared" ref="T3843:T3906" si="365">(((I3843/60)/60)/24)+DATE(1970,1,1)+-5/24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(((J3907/60)/60)/24)+DATE(1970,1,1)+-5/24</f>
        <v>42124.415543981479</v>
      </c>
      <c r="T3907" s="12">
        <f t="shared" ref="T3907:T3970" si="371">(((I3907/60)/60)/24)+DATE(1970,1,1)+-5/24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(((J3971/60)/60)/24)+DATE(1970,1,1)+-5/24</f>
        <v>42601.646365740737</v>
      </c>
      <c r="T3971" s="12">
        <f t="shared" ref="T3971:T4034" si="377">(((I3971/60)/60)/24)+DATE(1970,1,1)+-5/24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(((J4035/60)/60)/24)+DATE(1970,1,1)+-5/24</f>
        <v>42614.06046296296</v>
      </c>
      <c r="T4035" s="12">
        <f t="shared" ref="T4035:T4098" si="383">(((I4035/60)/60)/24)+DATE(1970,1,1)+-5/24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(((J4099/60)/60)/24)+DATE(1970,1,1)+-5/24</f>
        <v>42344.616168981483</v>
      </c>
      <c r="T4099" s="12">
        <f t="shared" ref="T4099:T4115" si="389">(((I4099/60)/60)/24)+DATE(1970,1,1)+-5/24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R4115">
    <filterColumn colId="5">
      <filters>
        <filter val="successful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E34" sqref="E34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A5" sqref="A5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57031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19" spans="1:6" x14ac:dyDescent="0.25">
      <c r="D19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L16" sqref="L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COUNTIFS(Sheet1!$F:$F,"successful",Sheet1!$E:$E,"&lt;=1000")</f>
        <v>258</v>
      </c>
      <c r="C2">
        <f>COUNTIFS(Sheet1!$F:$F,"failed",Sheet1!$E:$E,"&lt;=1000")</f>
        <v>1204</v>
      </c>
      <c r="D2">
        <f>COUNTIFS(Sheet1!$F:$F,"canceled",Sheet1!$E:$E,"&lt;=1000")</f>
        <v>262</v>
      </c>
      <c r="E2">
        <f>SUM(B2:D2)</f>
        <v>1724</v>
      </c>
      <c r="F2" s="5">
        <f>B2/$E2</f>
        <v>0.14965197215777262</v>
      </c>
      <c r="G2" s="5">
        <f>C2/$E2</f>
        <v>0.69837587006960555</v>
      </c>
      <c r="H2" s="5">
        <f>D2/$E2</f>
        <v>0.1519721577726218</v>
      </c>
    </row>
    <row r="3" spans="1:8" x14ac:dyDescent="0.25">
      <c r="A3" t="s">
        <v>8389</v>
      </c>
      <c r="B3">
        <f>COUNTIFS(Sheet1!$F:$F,"successful",Sheet1!$E:$E,"&gt;1000",Sheet1!$E:$E,"&lt;4999")</f>
        <v>897</v>
      </c>
      <c r="C3">
        <f>COUNTIFS(Sheet1!$F:$F,"failed",Sheet1!$E:$E,"&gt;1000",Sheet1!$E:$E,"&lt;4999")</f>
        <v>217</v>
      </c>
      <c r="D3">
        <f>COUNTIFS(Sheet1!$F:$F,"canceled",Sheet1!$E:$E,"&gt;1000",Sheet1!$E:$E,"&lt;4999")</f>
        <v>48</v>
      </c>
      <c r="E3">
        <f t="shared" ref="E3:E13" si="0">SUM(B3:D3)</f>
        <v>1162</v>
      </c>
      <c r="F3" s="5">
        <f t="shared" ref="F3:H13" si="1">B3/$E3</f>
        <v>0.77194492254733216</v>
      </c>
      <c r="G3" s="5">
        <f t="shared" si="1"/>
        <v>0.18674698795180722</v>
      </c>
      <c r="H3" s="5">
        <f t="shared" si="1"/>
        <v>4.1308089500860588E-2</v>
      </c>
    </row>
    <row r="4" spans="1:8" x14ac:dyDescent="0.25">
      <c r="A4" t="s">
        <v>8390</v>
      </c>
      <c r="B4">
        <f>COUNTIFS(Sheet1!$F:$F,"successful",Sheet1!$E:$E,"&gt;5000",Sheet1!$E:$E,"&lt;9999")</f>
        <v>378</v>
      </c>
      <c r="C4">
        <f>COUNTIFS(Sheet1!$F:$F,"failed",Sheet1!$E:$E,"&gt;5000",Sheet1!$E:$E,"&lt;9999")</f>
        <v>54</v>
      </c>
      <c r="D4">
        <f>COUNTIFS(Sheet1!$F:$F,"canceled",Sheet1!$E:$E,"&gt;5000",Sheet1!$E:$E,"&lt;9999")</f>
        <v>14</v>
      </c>
      <c r="E4">
        <f t="shared" si="0"/>
        <v>446</v>
      </c>
      <c r="F4" s="5">
        <f t="shared" si="1"/>
        <v>0.84753363228699552</v>
      </c>
      <c r="G4" s="5">
        <f t="shared" si="1"/>
        <v>0.1210762331838565</v>
      </c>
      <c r="H4" s="5">
        <f t="shared" si="1"/>
        <v>3.1390134529147982E-2</v>
      </c>
    </row>
    <row r="5" spans="1:8" x14ac:dyDescent="0.25">
      <c r="A5" t="s">
        <v>8391</v>
      </c>
      <c r="B5">
        <f>COUNTIFS(Sheet1!$F:$F,"successful",Sheet1!$E:$E,"&gt;10000",Sheet1!$E:$E,"&lt;14999")</f>
        <v>176</v>
      </c>
      <c r="C5">
        <f>COUNTIFS(Sheet1!$F:$F,"failed",Sheet1!$E:$E,"&gt;10000",Sheet1!$E:$E,"&lt;14999")</f>
        <v>18</v>
      </c>
      <c r="D5">
        <f>COUNTIFS(Sheet1!$F:$F,"canceled",Sheet1!$E:$E,"&gt;10000",Sheet1!$E:$E,"&lt;14999")</f>
        <v>6</v>
      </c>
      <c r="E5">
        <f t="shared" si="0"/>
        <v>200</v>
      </c>
      <c r="F5" s="5">
        <f t="shared" si="1"/>
        <v>0.88</v>
      </c>
      <c r="G5" s="5">
        <f t="shared" si="1"/>
        <v>0.09</v>
      </c>
      <c r="H5" s="5">
        <f t="shared" si="1"/>
        <v>0.03</v>
      </c>
    </row>
    <row r="6" spans="1:8" x14ac:dyDescent="0.25">
      <c r="A6" t="s">
        <v>8392</v>
      </c>
      <c r="B6">
        <f>COUNTIFS(Sheet1!$F:$F,"successful",Sheet1!$E:$E,"&gt;15000",Sheet1!$E:$E,"&lt;19999")</f>
        <v>97</v>
      </c>
      <c r="C6">
        <f>COUNTIFS(Sheet1!$F:$F,"failed",Sheet1!$E:$E,"&gt;15000",Sheet1!$E:$E,"&lt;19999")</f>
        <v>9</v>
      </c>
      <c r="D6">
        <f>COUNTIFS(Sheet1!$F:$F,"canceled",Sheet1!$E:$E,"&gt;15000",Sheet1!$E:$E,"&lt;19999")</f>
        <v>4</v>
      </c>
      <c r="E6">
        <f t="shared" si="0"/>
        <v>110</v>
      </c>
      <c r="F6" s="5">
        <f t="shared" si="1"/>
        <v>0.88181818181818183</v>
      </c>
      <c r="G6" s="5">
        <f t="shared" si="1"/>
        <v>8.1818181818181818E-2</v>
      </c>
      <c r="H6" s="5">
        <f t="shared" si="1"/>
        <v>3.6363636363636362E-2</v>
      </c>
    </row>
    <row r="7" spans="1:8" x14ac:dyDescent="0.25">
      <c r="A7" t="s">
        <v>8393</v>
      </c>
      <c r="B7">
        <f>COUNTIFS(Sheet1!$F:$F,"successful",Sheet1!$E:$E,"&gt;20000",Sheet1!$E:$E,"&lt;24999")</f>
        <v>66</v>
      </c>
      <c r="C7">
        <f>COUNTIFS(Sheet1!$F:$F,"failed",Sheet1!$E:$E,"&gt;20000",Sheet1!$E:$E,"&lt;24999")</f>
        <v>6</v>
      </c>
      <c r="D7">
        <f>COUNTIFS(Sheet1!$F:$F,"canceled",Sheet1!$E:$E,"&gt;20000",Sheet1!$E:$E,"&lt;24999")</f>
        <v>3</v>
      </c>
      <c r="E7">
        <f t="shared" si="0"/>
        <v>75</v>
      </c>
      <c r="F7" s="5">
        <f t="shared" si="1"/>
        <v>0.88</v>
      </c>
      <c r="G7" s="5">
        <f t="shared" si="1"/>
        <v>0.08</v>
      </c>
      <c r="H7" s="5">
        <f t="shared" si="1"/>
        <v>0.04</v>
      </c>
    </row>
    <row r="8" spans="1:8" x14ac:dyDescent="0.25">
      <c r="A8" t="s">
        <v>8394</v>
      </c>
      <c r="B8">
        <f>COUNTIFS(Sheet1!$F:$F,"successful",Sheet1!$E:$E,"&gt;25000",Sheet1!$E:$E,"&lt;29999")</f>
        <v>51</v>
      </c>
      <c r="C8">
        <f>COUNTIFS(Sheet1!$F:$F,"failed",Sheet1!$E:$E,"&gt;25000",Sheet1!$E:$E,"&lt;29999")</f>
        <v>5</v>
      </c>
      <c r="D8">
        <f>COUNTIFS(Sheet1!$F:$F,"canceled",Sheet1!$E:$E,"&gt;25000",Sheet1!$E:$E,"&lt;29999")</f>
        <v>0</v>
      </c>
      <c r="E8">
        <f t="shared" si="0"/>
        <v>56</v>
      </c>
      <c r="F8" s="5">
        <f t="shared" si="1"/>
        <v>0.9107142857142857</v>
      </c>
      <c r="G8" s="5">
        <f t="shared" si="1"/>
        <v>8.9285714285714288E-2</v>
      </c>
      <c r="H8" s="5">
        <f t="shared" si="1"/>
        <v>0</v>
      </c>
    </row>
    <row r="9" spans="1:8" x14ac:dyDescent="0.25">
      <c r="A9" t="s">
        <v>8395</v>
      </c>
      <c r="B9">
        <f>COUNTIFS(Sheet1!$F:$F,"successful",Sheet1!$E:$E,"&gt;30000",Sheet1!$E:$E,"&lt;34999")</f>
        <v>47</v>
      </c>
      <c r="C9">
        <f>COUNTIFS(Sheet1!$F:$F,"failed",Sheet1!$E:$E,"&gt;30000",Sheet1!$E:$E,"&lt;34999")</f>
        <v>4</v>
      </c>
      <c r="D9">
        <f>COUNTIFS(Sheet1!$F:$F,"canceled",Sheet1!$E:$E,"&gt;30000",Sheet1!$E:$E,"&lt;34999")</f>
        <v>1</v>
      </c>
      <c r="E9">
        <f t="shared" si="0"/>
        <v>52</v>
      </c>
      <c r="F9" s="5">
        <f t="shared" si="1"/>
        <v>0.90384615384615385</v>
      </c>
      <c r="G9" s="5">
        <f t="shared" si="1"/>
        <v>7.6923076923076927E-2</v>
      </c>
      <c r="H9" s="5">
        <f t="shared" si="1"/>
        <v>1.9230769230769232E-2</v>
      </c>
    </row>
    <row r="10" spans="1:8" x14ac:dyDescent="0.25">
      <c r="A10" t="s">
        <v>8396</v>
      </c>
      <c r="B10">
        <f>COUNTIFS(Sheet1!$F:$F,"successful",Sheet1!$E:$E,"&gt;35000",Sheet1!$E:$E,"&lt;39999")</f>
        <v>25</v>
      </c>
      <c r="C10">
        <f>COUNTIFS(Sheet1!$F:$F,"failed",Sheet1!$E:$E,"&gt;35000",Sheet1!$E:$E,"&lt;39999")</f>
        <v>2</v>
      </c>
      <c r="D10">
        <f>COUNTIFS(Sheet1!$F:$F,"canceled",Sheet1!$E:$E,"&gt;35000",Sheet1!$E:$E,"&lt;39999")</f>
        <v>0</v>
      </c>
      <c r="E10">
        <f t="shared" si="0"/>
        <v>27</v>
      </c>
      <c r="F10" s="5">
        <f t="shared" si="1"/>
        <v>0.92592592592592593</v>
      </c>
      <c r="G10" s="5">
        <f t="shared" si="1"/>
        <v>7.407407407407407E-2</v>
      </c>
      <c r="H10" s="5">
        <f t="shared" si="1"/>
        <v>0</v>
      </c>
    </row>
    <row r="11" spans="1:8" x14ac:dyDescent="0.25">
      <c r="A11" t="s">
        <v>8397</v>
      </c>
      <c r="B11">
        <f>COUNTIFS(Sheet1!$F:$F,"successful",Sheet1!$E:$E,"&gt;40000",Sheet1!$E:$E,"&lt;44999")</f>
        <v>19</v>
      </c>
      <c r="C11">
        <f>COUNTIFS(Sheet1!$F:$F,"failed",Sheet1!$E:$E,"&gt;40000",Sheet1!$E:$E,"&lt;44999")</f>
        <v>4</v>
      </c>
      <c r="D11">
        <f>COUNTIFS(Sheet1!$F:$F,"canceled",Sheet1!$E:$E,"&gt;40000",Sheet1!$E:$E,"&lt;44999")</f>
        <v>2</v>
      </c>
      <c r="E11">
        <f t="shared" si="0"/>
        <v>25</v>
      </c>
      <c r="F11" s="5">
        <f t="shared" si="1"/>
        <v>0.76</v>
      </c>
      <c r="G11" s="5">
        <f t="shared" si="1"/>
        <v>0.16</v>
      </c>
      <c r="H11" s="5">
        <f t="shared" si="1"/>
        <v>0.08</v>
      </c>
    </row>
    <row r="12" spans="1:8" x14ac:dyDescent="0.25">
      <c r="A12" t="s">
        <v>8398</v>
      </c>
      <c r="B12">
        <f>COUNTIFS(Sheet1!$F:$F,"successful",Sheet1!$E:$E,"&gt;45000",Sheet1!$E:$E,"&lt;49999")</f>
        <v>17</v>
      </c>
      <c r="C12">
        <f>COUNTIFS(Sheet1!$F:$F,"failed",Sheet1!$E:$E,"&gt;45000",Sheet1!$E:$E,"&lt;49999")</f>
        <v>1</v>
      </c>
      <c r="D12">
        <f>COUNTIFS(Sheet1!$F:$F,"canceled",Sheet1!$E:$E,"&gt;45000",Sheet1!$E:$E,"&lt;49999")</f>
        <v>0</v>
      </c>
      <c r="E12">
        <f t="shared" si="0"/>
        <v>18</v>
      </c>
      <c r="F12" s="5">
        <f t="shared" si="1"/>
        <v>0.94444444444444442</v>
      </c>
      <c r="G12" s="5">
        <f t="shared" si="1"/>
        <v>5.5555555555555552E-2</v>
      </c>
      <c r="H12" s="5">
        <f t="shared" si="1"/>
        <v>0</v>
      </c>
    </row>
    <row r="13" spans="1:8" x14ac:dyDescent="0.25">
      <c r="A13" t="s">
        <v>8399</v>
      </c>
      <c r="B13">
        <f>COUNTIFS(Sheet1!$F:$F,"successful",Sheet1!$E:$E,"&gt;=50000")</f>
        <v>147</v>
      </c>
      <c r="C13">
        <f>COUNTIFS(Sheet1!$F:$F,"failed",Sheet1!$E:$E,"&gt;=50000")</f>
        <v>6</v>
      </c>
      <c r="D13">
        <f>COUNTIFS(Sheet1!$F:$F,"canceled",Sheet1!$E:$E,"&gt;=50000")</f>
        <v>9</v>
      </c>
      <c r="E13">
        <f t="shared" si="0"/>
        <v>162</v>
      </c>
      <c r="F13" s="5">
        <f t="shared" si="1"/>
        <v>0.90740740740740744</v>
      </c>
      <c r="G13" s="5">
        <f t="shared" si="1"/>
        <v>3.7037037037037035E-2</v>
      </c>
      <c r="H13" s="5">
        <f t="shared" si="1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Nichole Pejoro</cp:lastModifiedBy>
  <dcterms:created xsi:type="dcterms:W3CDTF">2017-04-20T15:17:24Z</dcterms:created>
  <dcterms:modified xsi:type="dcterms:W3CDTF">2018-01-17T05:11:15Z</dcterms:modified>
</cp:coreProperties>
</file>