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14ede61265de7b/Documents/GitHub/Spring-2019-Projects/CVOE/1 Analysis/"/>
    </mc:Choice>
  </mc:AlternateContent>
  <xr:revisionPtr revIDLastSave="106" documentId="13_ncr:1_{899553EE-1025-4ACE-B7A7-D1E3B673FE4A}" xr6:coauthVersionLast="36" xr6:coauthVersionMax="41" xr10:uidLastSave="{8320E0F8-3717-48E5-9BA2-A909EAB63769}"/>
  <bookViews>
    <workbookView xWindow="0" yWindow="0" windowWidth="23040" windowHeight="9204" xr2:uid="{00000000-000D-0000-FFFF-FFFF00000000}"/>
  </bookViews>
  <sheets>
    <sheet name="CVOE_Me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2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  <c r="AS2" i="1"/>
  <c r="AR2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2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M15" i="1"/>
  <c r="AM14" i="1"/>
  <c r="AM13" i="1"/>
  <c r="AM12" i="1"/>
  <c r="AM11" i="1"/>
  <c r="AM10" i="1"/>
  <c r="AM9" i="1"/>
  <c r="AM8" i="1"/>
  <c r="AM7" i="1"/>
  <c r="AM6" i="1"/>
  <c r="AM5" i="1"/>
  <c r="AM4" i="1"/>
  <c r="AM2" i="1"/>
  <c r="AM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2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2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5" i="1" l="1"/>
  <c r="Y4" i="1"/>
  <c r="Y3" i="1"/>
  <c r="Y2" i="1"/>
  <c r="U17" i="1"/>
  <c r="X7" i="1" l="1"/>
  <c r="X6" i="1"/>
  <c r="X5" i="1"/>
  <c r="X4" i="1"/>
  <c r="X3" i="1"/>
  <c r="X2" i="1"/>
  <c r="X12" i="1"/>
  <c r="V2" i="1"/>
  <c r="S17" i="1"/>
  <c r="Y15" i="1"/>
  <c r="X15" i="1"/>
  <c r="Y14" i="1"/>
  <c r="X14" i="1"/>
  <c r="Y13" i="1"/>
  <c r="X13" i="1"/>
  <c r="Y12" i="1"/>
  <c r="Y11" i="1"/>
  <c r="X11" i="1"/>
  <c r="Y10" i="1"/>
  <c r="X10" i="1"/>
  <c r="Y9" i="1"/>
  <c r="X9" i="1"/>
  <c r="Y8" i="1"/>
  <c r="Y18" i="1" s="1"/>
  <c r="Y19" i="1" s="1"/>
  <c r="X8" i="1"/>
  <c r="Y7" i="1"/>
  <c r="Y6" i="1"/>
  <c r="K3" i="1"/>
  <c r="K18" i="1" s="1"/>
  <c r="K19" i="1" s="1"/>
  <c r="L3" i="1"/>
  <c r="K4" i="1"/>
  <c r="L4" i="1"/>
  <c r="K5" i="1"/>
  <c r="L5" i="1"/>
  <c r="K6" i="1"/>
  <c r="L6" i="1"/>
  <c r="L18" i="1" s="1"/>
  <c r="L19" i="1" s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2" i="1"/>
  <c r="L2" i="1"/>
  <c r="L17" i="1" s="1"/>
  <c r="J3" i="1"/>
  <c r="J17" i="1" s="1"/>
  <c r="J4" i="1"/>
  <c r="J5" i="1"/>
  <c r="J6" i="1"/>
  <c r="J7" i="1"/>
  <c r="J8" i="1"/>
  <c r="J9" i="1"/>
  <c r="J10" i="1"/>
  <c r="J11" i="1"/>
  <c r="J12" i="1"/>
  <c r="J13" i="1"/>
  <c r="J14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17" i="1" s="1"/>
  <c r="J2" i="1"/>
  <c r="U18" i="1"/>
  <c r="U19" i="1" s="1"/>
  <c r="T18" i="1"/>
  <c r="T19" i="1" s="1"/>
  <c r="S18" i="1"/>
  <c r="S19" i="1" s="1"/>
  <c r="R18" i="1"/>
  <c r="R19" i="1" s="1"/>
  <c r="P18" i="1"/>
  <c r="P19" i="1" s="1"/>
  <c r="O18" i="1"/>
  <c r="O19" i="1" s="1"/>
  <c r="T17" i="1"/>
  <c r="R17" i="1"/>
  <c r="P17" i="1"/>
  <c r="O17" i="1"/>
  <c r="C17" i="1"/>
  <c r="D17" i="1"/>
  <c r="E17" i="1"/>
  <c r="F17" i="1"/>
  <c r="G17" i="1"/>
  <c r="H17" i="1"/>
  <c r="C18" i="1"/>
  <c r="C19" i="1" s="1"/>
  <c r="D18" i="1"/>
  <c r="D19" i="1" s="1"/>
  <c r="E18" i="1"/>
  <c r="E19" i="1" s="1"/>
  <c r="F18" i="1"/>
  <c r="F19" i="1" s="1"/>
  <c r="G18" i="1"/>
  <c r="G19" i="1" s="1"/>
  <c r="H18" i="1"/>
  <c r="H19" i="1" s="1"/>
  <c r="B18" i="1"/>
  <c r="B19" i="1" s="1"/>
  <c r="B17" i="1"/>
  <c r="Q3" i="1"/>
  <c r="V3" i="1" s="1"/>
  <c r="Q4" i="1"/>
  <c r="W4" i="1" s="1"/>
  <c r="Q5" i="1"/>
  <c r="V5" i="1" s="1"/>
  <c r="Q6" i="1"/>
  <c r="V6" i="1" s="1"/>
  <c r="Q7" i="1"/>
  <c r="W7" i="1" s="1"/>
  <c r="Q8" i="1"/>
  <c r="V8" i="1" s="1"/>
  <c r="Q9" i="1"/>
  <c r="V9" i="1" s="1"/>
  <c r="Q10" i="1"/>
  <c r="V10" i="1" s="1"/>
  <c r="Q11" i="1"/>
  <c r="V11" i="1" s="1"/>
  <c r="Q12" i="1"/>
  <c r="W12" i="1" s="1"/>
  <c r="Q13" i="1"/>
  <c r="W13" i="1" s="1"/>
  <c r="Q14" i="1"/>
  <c r="W14" i="1" s="1"/>
  <c r="Q15" i="1"/>
  <c r="W15" i="1" s="1"/>
  <c r="Q2" i="1"/>
  <c r="X17" i="1" l="1"/>
  <c r="W5" i="1"/>
  <c r="V13" i="1"/>
  <c r="V15" i="1"/>
  <c r="W8" i="1"/>
  <c r="V4" i="1"/>
  <c r="W3" i="1"/>
  <c r="J18" i="1"/>
  <c r="J19" i="1" s="1"/>
  <c r="W6" i="1"/>
  <c r="W11" i="1"/>
  <c r="K17" i="1"/>
  <c r="W9" i="1"/>
  <c r="V7" i="1"/>
  <c r="Q18" i="1"/>
  <c r="Q19" i="1" s="1"/>
  <c r="Q17" i="1"/>
  <c r="W2" i="1"/>
  <c r="V12" i="1"/>
  <c r="V14" i="1"/>
  <c r="W10" i="1"/>
  <c r="Y17" i="1"/>
  <c r="X18" i="1"/>
  <c r="X19" i="1" s="1"/>
  <c r="I18" i="1"/>
  <c r="I19" i="1" s="1"/>
  <c r="V18" i="1" l="1"/>
  <c r="V19" i="1" s="1"/>
  <c r="W18" i="1"/>
  <c r="W19" i="1" s="1"/>
  <c r="V17" i="1"/>
  <c r="W17" i="1"/>
</calcChain>
</file>

<file path=xl/sharedStrings.xml><?xml version="1.0" encoding="utf-8"?>
<sst xmlns="http://schemas.openxmlformats.org/spreadsheetml/2006/main" count="58" uniqueCount="45">
  <si>
    <t>altrun_m</t>
  </si>
  <si>
    <t>altrun_rt</t>
  </si>
  <si>
    <t>shuff_m</t>
  </si>
  <si>
    <t>shuff_rt</t>
  </si>
  <si>
    <t>Pure CV Errors</t>
  </si>
  <si>
    <t>Pure OE Errors</t>
  </si>
  <si>
    <t>Pure Block Errors</t>
  </si>
  <si>
    <t>Pure Block RT</t>
  </si>
  <si>
    <t>Subj</t>
  </si>
  <si>
    <t>Alt Runs Switch Errors</t>
  </si>
  <si>
    <t>Alt Runs Switch RT</t>
  </si>
  <si>
    <t>Alt Runs Nonsw RT</t>
  </si>
  <si>
    <t>Rand Switch RT</t>
  </si>
  <si>
    <t>Rand Nonsw RT</t>
  </si>
  <si>
    <t>Pure CV RT</t>
  </si>
  <si>
    <t>Pure OE RT</t>
  </si>
  <si>
    <t>Ave</t>
  </si>
  <si>
    <t>St Dev</t>
  </si>
  <si>
    <t>St Error</t>
  </si>
  <si>
    <t>Global Switch Cost Alt</t>
  </si>
  <si>
    <t>Global Switch Cost Rand</t>
  </si>
  <si>
    <t>Local Switch Cost Alt</t>
  </si>
  <si>
    <t>Local Switch Cost Rand</t>
  </si>
  <si>
    <t>** Global Switch Cost = Nonswitch Trials Minus Pure Trials</t>
  </si>
  <si>
    <t>** Local Switch Cost = Switch Trials Minus Nonswitch Trials</t>
  </si>
  <si>
    <t>Alt Runs Nonsw Errors</t>
  </si>
  <si>
    <t>Rand Switch Errors</t>
  </si>
  <si>
    <t>Rand Nonsw Errors</t>
  </si>
  <si>
    <t>Z_Pure CV Errors</t>
  </si>
  <si>
    <t>Z_Pure OE Errors</t>
  </si>
  <si>
    <t>Z_Pure Block Errors</t>
  </si>
  <si>
    <t>Z_Alt Runs Switch Errors</t>
  </si>
  <si>
    <t>Z_Alt Runs Nonsw Errors</t>
  </si>
  <si>
    <t>Z_Rand Switch Errors</t>
  </si>
  <si>
    <t>Z_Rand Nonsw Errors</t>
  </si>
  <si>
    <t>Z_Global Switch Cost Alt</t>
  </si>
  <si>
    <t>Z_Global Switch Cost Rand</t>
  </si>
  <si>
    <t>Z_Local Switch Cost Alt</t>
  </si>
  <si>
    <t>Z_Local Switch Cost Rand</t>
  </si>
  <si>
    <t>Z_Pure CV RT</t>
  </si>
  <si>
    <t>Z_Pure OE RT</t>
  </si>
  <si>
    <t>Z_Alt Runs Switch RT</t>
  </si>
  <si>
    <t>Z_Alt Runs Nonsw RT</t>
  </si>
  <si>
    <t>Z_Rand Switch RT</t>
  </si>
  <si>
    <t>Z_Rand Nonsw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</si>
</sst>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"/>
  <sheetViews>
    <sheetView tabSelected="1" topLeftCell="AE1" workbookViewId="0">
      <selection activeCell="AW1" sqref="AW1"/>
    </sheetView>
  </sheetViews>
  <sheetFormatPr defaultRowHeight="14.4" x14ac:dyDescent="0.3"/>
  <cols>
    <col min="2" max="12" width="13.109375" customWidth="1"/>
    <col min="13" max="13" width="14.33203125" customWidth="1"/>
    <col min="14" max="14" width="10.44140625" customWidth="1"/>
    <col min="15" max="26" width="12.5546875" customWidth="1"/>
    <col min="30" max="30" width="14.33203125" customWidth="1"/>
    <col min="31" max="31" width="17.44140625" customWidth="1"/>
    <col min="32" max="32" width="14.6640625" customWidth="1"/>
    <col min="33" max="33" width="8.88671875" customWidth="1"/>
    <col min="34" max="34" width="14.33203125" customWidth="1"/>
    <col min="35" max="35" width="16.77734375" customWidth="1"/>
  </cols>
  <sheetData>
    <row r="1" spans="1:49" ht="26.25" customHeight="1" x14ac:dyDescent="0.3">
      <c r="A1" t="s">
        <v>8</v>
      </c>
      <c r="B1" s="2" t="s">
        <v>4</v>
      </c>
      <c r="C1" s="2" t="s">
        <v>5</v>
      </c>
      <c r="D1" s="3" t="s">
        <v>6</v>
      </c>
      <c r="E1" s="2" t="s">
        <v>9</v>
      </c>
      <c r="F1" s="2" t="s">
        <v>25</v>
      </c>
      <c r="G1" s="2" t="s">
        <v>26</v>
      </c>
      <c r="H1" s="2" t="s">
        <v>27</v>
      </c>
      <c r="I1" s="2" t="s">
        <v>19</v>
      </c>
      <c r="J1" s="2" t="s">
        <v>20</v>
      </c>
      <c r="K1" s="2" t="s">
        <v>21</v>
      </c>
      <c r="L1" s="2" t="s">
        <v>22</v>
      </c>
      <c r="M1" s="1"/>
      <c r="O1" s="2" t="s">
        <v>14</v>
      </c>
      <c r="P1" s="2" t="s">
        <v>15</v>
      </c>
      <c r="Q1" s="3" t="s">
        <v>7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19</v>
      </c>
      <c r="W1" s="2" t="s">
        <v>20</v>
      </c>
      <c r="X1" s="2" t="s">
        <v>21</v>
      </c>
      <c r="Y1" s="2" t="s">
        <v>22</v>
      </c>
      <c r="Z1" s="2"/>
      <c r="AA1" s="2" t="s">
        <v>28</v>
      </c>
      <c r="AB1" s="2" t="s">
        <v>29</v>
      </c>
      <c r="AC1" s="3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M1" s="2" t="s">
        <v>39</v>
      </c>
      <c r="AN1" s="2" t="s">
        <v>40</v>
      </c>
      <c r="AO1" s="3" t="s">
        <v>7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35</v>
      </c>
      <c r="AU1" s="2" t="s">
        <v>36</v>
      </c>
      <c r="AV1" s="2" t="s">
        <v>37</v>
      </c>
      <c r="AW1" s="2" t="s">
        <v>38</v>
      </c>
    </row>
    <row r="2" spans="1:49" x14ac:dyDescent="0.3">
      <c r="A2">
        <v>1</v>
      </c>
      <c r="B2">
        <v>1.0416666666666963E-2</v>
      </c>
      <c r="C2">
        <v>5.263157894736803E-2</v>
      </c>
      <c r="D2">
        <v>3.1524122807017552E-2</v>
      </c>
      <c r="E2">
        <v>1.8181818181817966E-2</v>
      </c>
      <c r="F2">
        <v>0</v>
      </c>
      <c r="G2">
        <v>7.0175438596491002E-2</v>
      </c>
      <c r="H2">
        <v>7.4074074074073959E-2</v>
      </c>
      <c r="I2">
        <f>F2-D2</f>
        <v>-3.1524122807017552E-2</v>
      </c>
      <c r="J2">
        <f>H2-D2</f>
        <v>4.2549951267056407E-2</v>
      </c>
      <c r="K2">
        <f>E2-F2</f>
        <v>1.8181818181817966E-2</v>
      </c>
      <c r="L2">
        <f>G2-H2</f>
        <v>-3.8986354775829568E-3</v>
      </c>
      <c r="O2">
        <v>726.05263157894694</v>
      </c>
      <c r="P2">
        <v>920.88888888888903</v>
      </c>
      <c r="Q2">
        <f>AVERAGE(O2:P2)</f>
        <v>823.47076023391799</v>
      </c>
      <c r="R2">
        <v>1557.57407407407</v>
      </c>
      <c r="S2">
        <v>1556.76363636364</v>
      </c>
      <c r="T2">
        <v>1449.0943396226401</v>
      </c>
      <c r="U2">
        <v>1233.8599999999999</v>
      </c>
      <c r="V2">
        <f t="shared" ref="V2:V10" si="0">S2-Q2</f>
        <v>733.292876129722</v>
      </c>
      <c r="W2">
        <f>U2-Q2</f>
        <v>410.38923976608191</v>
      </c>
      <c r="X2">
        <f t="shared" ref="X2:X7" si="1">R2-S2</f>
        <v>0.81043771043005108</v>
      </c>
      <c r="Y2">
        <f>T2-U2</f>
        <v>215.23433962264016</v>
      </c>
      <c r="AA2">
        <f>(B2 - B17) / B18</f>
        <v>-0.4354345752187106</v>
      </c>
      <c r="AB2">
        <f>(C2 - C17) / C18</f>
        <v>2.0973321443831745E-2</v>
      </c>
      <c r="AC2">
        <f>AVERAGE(AA2,AB2)</f>
        <v>-0.20723062688743943</v>
      </c>
      <c r="AD2">
        <f>(E2 - E17) / E18</f>
        <v>-0.50884924899841621</v>
      </c>
      <c r="AE2">
        <f>(F2 - F17) / F18</f>
        <v>-0.58880664438278751</v>
      </c>
      <c r="AF2">
        <f>(G2 - G17) / G18</f>
        <v>0.22764165058474536</v>
      </c>
      <c r="AG2">
        <f>(H2 - H17) / H18</f>
        <v>0.43454583446214473</v>
      </c>
      <c r="AH2">
        <f>AE2 - AC2</f>
        <v>-0.38157601749534809</v>
      </c>
      <c r="AI2">
        <f>AG2 - AC2</f>
        <v>0.64177646134958422</v>
      </c>
      <c r="AJ2">
        <f>AD2 - AE2</f>
        <v>7.9957395384371299E-2</v>
      </c>
      <c r="AK2">
        <f>AF2 - AG2</f>
        <v>-0.20690418387739937</v>
      </c>
      <c r="AM2">
        <f>(O2 - O17) / O18</f>
        <v>8.542042607227103E-2</v>
      </c>
      <c r="AN2">
        <f>(P2 - P17) / P18</f>
        <v>0.55363331651003522</v>
      </c>
      <c r="AO2">
        <f>AVERAGE(AM2, AN2)</f>
        <v>0.31952687129115315</v>
      </c>
      <c r="AP2">
        <f>(R2 - R17) / R18</f>
        <v>0.31678443454745348</v>
      </c>
      <c r="AQ2">
        <f>(S2 - S17) / S18</f>
        <v>0.36985105379436189</v>
      </c>
      <c r="AR2">
        <f t="shared" ref="AR2:AS2" si="2">(T2 - T17) / T18</f>
        <v>-0.15819039135197926</v>
      </c>
      <c r="AS2">
        <f t="shared" si="2"/>
        <v>-0.1974270587889653</v>
      </c>
      <c r="AT2">
        <f>AQ2 - AO2</f>
        <v>5.0324182503208748E-2</v>
      </c>
      <c r="AU2">
        <f>AS2 - AO2</f>
        <v>-0.51695393008011847</v>
      </c>
      <c r="AV2">
        <f>AP2 - AQ2</f>
        <v>-5.306661924690842E-2</v>
      </c>
      <c r="AW2">
        <f>AR2 - AS2</f>
        <v>3.9236667436986034E-2</v>
      </c>
    </row>
    <row r="3" spans="1:49" x14ac:dyDescent="0.3">
      <c r="A3">
        <v>2</v>
      </c>
      <c r="B3">
        <v>2.0833333333333037E-2</v>
      </c>
      <c r="C3">
        <v>3.125E-2</v>
      </c>
      <c r="D3">
        <v>2.6041666666666519E-2</v>
      </c>
      <c r="E3">
        <v>3.3898305084746005E-2</v>
      </c>
      <c r="F3">
        <v>3.2786885245902009E-2</v>
      </c>
      <c r="G3">
        <v>4.9180327868852958E-2</v>
      </c>
      <c r="H3">
        <v>0</v>
      </c>
      <c r="I3">
        <f t="shared" ref="I3:I15" si="3">F3-D3</f>
        <v>6.7452185792354902E-3</v>
      </c>
      <c r="J3">
        <f t="shared" ref="J3:J15" si="4">H3-D3</f>
        <v>-2.6041666666666519E-2</v>
      </c>
      <c r="K3">
        <f t="shared" ref="K3:K15" si="5">E3-F3</f>
        <v>1.1114198388439966E-3</v>
      </c>
      <c r="L3">
        <f t="shared" ref="L3:L15" si="6">G3-H3</f>
        <v>4.9180327868852958E-2</v>
      </c>
      <c r="O3">
        <v>576.840425531915</v>
      </c>
      <c r="P3">
        <v>726.77419354838696</v>
      </c>
      <c r="Q3">
        <f t="shared" ref="Q3:Q15" si="7">AVERAGE(O3:P3)</f>
        <v>651.80730954015098</v>
      </c>
      <c r="R3">
        <v>928.94736842105306</v>
      </c>
      <c r="S3">
        <v>951.89830508474597</v>
      </c>
      <c r="T3">
        <v>1096.3103448275899</v>
      </c>
      <c r="U3">
        <v>990.22033898305096</v>
      </c>
      <c r="V3">
        <f t="shared" si="0"/>
        <v>300.09099554459499</v>
      </c>
      <c r="W3">
        <f t="shared" ref="W3:W15" si="8">U3-Q3</f>
        <v>338.41302944289998</v>
      </c>
      <c r="X3">
        <f t="shared" si="1"/>
        <v>-22.950936663692914</v>
      </c>
      <c r="Y3">
        <f>T3-U3</f>
        <v>106.09000584453895</v>
      </c>
      <c r="AA3">
        <f>(B3 - B17) / B18</f>
        <v>-0.11600755441271243</v>
      </c>
      <c r="AB3">
        <f>(C3 - C17) / C18</f>
        <v>-0.37926921006805836</v>
      </c>
      <c r="AC3">
        <f>AVERAGE(AA3,AB3)</f>
        <v>-0.2476383822403854</v>
      </c>
      <c r="AD3">
        <f>(E3 - E17) / E18</f>
        <v>-0.29003599785685363</v>
      </c>
      <c r="AE3">
        <f>(F3 - F17) / F18</f>
        <v>-0.10940926617911288</v>
      </c>
      <c r="AF3">
        <f>(G3 - G17) / G18</f>
        <v>-8.4622807683058451E-2</v>
      </c>
      <c r="AG3">
        <f>(H3 - H17) / H18</f>
        <v>-0.49383992934044441</v>
      </c>
      <c r="AH3">
        <f t="shared" ref="AH3:AH15" si="9">AE3 - AC3</f>
        <v>0.13822911606127253</v>
      </c>
      <c r="AI3">
        <f t="shared" ref="AI3:AI15" si="10">AG3 - AC3</f>
        <v>-0.24620154710005901</v>
      </c>
      <c r="AJ3">
        <f t="shared" ref="AJ3:AJ15" si="11">AD3 - AE3</f>
        <v>-0.18062673167774074</v>
      </c>
      <c r="AK3">
        <f t="shared" ref="AK3:AK15" si="12">AF3 - AG3</f>
        <v>0.40921712165738594</v>
      </c>
      <c r="AM3">
        <f>(O3 - O17) / O18</f>
        <v>-0.89929249220725871</v>
      </c>
      <c r="AN3">
        <f>(P3 - P17) / P18</f>
        <v>-0.31021509038307205</v>
      </c>
      <c r="AO3">
        <f t="shared" ref="AO3:AQ15" si="13">AVERAGE(AM3, AN3)</f>
        <v>-0.60475379129516538</v>
      </c>
      <c r="AP3">
        <f>(R3 - R17) / R18</f>
        <v>-1.34206729671028</v>
      </c>
      <c r="AQ3">
        <f>(S3 - S17) / S18</f>
        <v>-1.0623419757034123</v>
      </c>
      <c r="AR3">
        <f t="shared" ref="AR3:AS3" si="14">(T3 - T17) / T18</f>
        <v>-0.77114608347275349</v>
      </c>
      <c r="AS3">
        <f t="shared" si="14"/>
        <v>-0.72243180268796869</v>
      </c>
      <c r="AT3">
        <f t="shared" ref="AT3:AT15" si="15">AQ3 - AO3</f>
        <v>-0.45758818440824689</v>
      </c>
      <c r="AU3">
        <f t="shared" ref="AU3:AU15" si="16">AS3 - AO3</f>
        <v>-0.11767801139280332</v>
      </c>
      <c r="AV3">
        <f t="shared" ref="AV3:AV15" si="17">AP3 - AQ3</f>
        <v>-0.27972532100686776</v>
      </c>
      <c r="AW3">
        <f t="shared" ref="AW3:AW15" si="18">AR3 - AS3</f>
        <v>-4.8714280784784791E-2</v>
      </c>
    </row>
    <row r="4" spans="1:49" x14ac:dyDescent="0.3">
      <c r="A4">
        <v>3</v>
      </c>
      <c r="B4">
        <v>5.263157894736803E-2</v>
      </c>
      <c r="C4">
        <v>4.1666666666666963E-2</v>
      </c>
      <c r="D4">
        <v>4.7149122807017552E-2</v>
      </c>
      <c r="E4">
        <v>0.10169491525423702</v>
      </c>
      <c r="F4">
        <v>6.8965517241379004E-2</v>
      </c>
      <c r="G4">
        <v>0.16666666666666696</v>
      </c>
      <c r="H4">
        <v>3.5714285714286031E-2</v>
      </c>
      <c r="I4">
        <f t="shared" si="3"/>
        <v>2.1816394434361452E-2</v>
      </c>
      <c r="J4">
        <f t="shared" si="4"/>
        <v>-1.143483709273152E-2</v>
      </c>
      <c r="K4">
        <f t="shared" si="5"/>
        <v>3.2729398012858013E-2</v>
      </c>
      <c r="L4">
        <f t="shared" si="6"/>
        <v>0.13095238095238093</v>
      </c>
      <c r="O4">
        <v>597.76666666666699</v>
      </c>
      <c r="P4">
        <v>672.304347826087</v>
      </c>
      <c r="Q4">
        <f t="shared" si="7"/>
        <v>635.03550724637694</v>
      </c>
      <c r="R4">
        <v>1520.66037735849</v>
      </c>
      <c r="S4">
        <v>1507.62962962963</v>
      </c>
      <c r="T4">
        <v>1394.72</v>
      </c>
      <c r="U4">
        <v>1196.6666666666699</v>
      </c>
      <c r="V4">
        <f t="shared" si="0"/>
        <v>872.59412238325308</v>
      </c>
      <c r="W4">
        <f t="shared" si="8"/>
        <v>561.63115942029299</v>
      </c>
      <c r="X4">
        <f t="shared" si="1"/>
        <v>13.030747728859978</v>
      </c>
      <c r="Y4">
        <f>T4-U4</f>
        <v>198.0533333333301</v>
      </c>
      <c r="AA4">
        <f>(B4 - B17) / B18</f>
        <v>0.85908545646880818</v>
      </c>
      <c r="AB4">
        <f>(C4 - C17) / C18</f>
        <v>-0.18427925881866691</v>
      </c>
      <c r="AC4">
        <f>AVERAGE(AA4,AB4)</f>
        <v>0.33740309882507064</v>
      </c>
      <c r="AD4">
        <f>(E4 - E17) / E18</f>
        <v>0.65386430118514616</v>
      </c>
      <c r="AE4">
        <f>(F4 - F17) / F18</f>
        <v>0.4195809442525123</v>
      </c>
      <c r="AF4">
        <f>(G4 - G17) / G18</f>
        <v>1.6627748800210791</v>
      </c>
      <c r="AG4">
        <f>(H4 - H17) / H18</f>
        <v>-4.6225364649905683E-2</v>
      </c>
      <c r="AH4">
        <f t="shared" si="9"/>
        <v>8.2177845427441665E-2</v>
      </c>
      <c r="AI4">
        <f t="shared" si="10"/>
        <v>-0.38362846347497631</v>
      </c>
      <c r="AJ4">
        <f t="shared" si="11"/>
        <v>0.23428335693263386</v>
      </c>
      <c r="AK4">
        <f t="shared" si="12"/>
        <v>1.7090002446709849</v>
      </c>
      <c r="AM4">
        <f>(O4 - O17) /O18</f>
        <v>-0.76119159200390929</v>
      </c>
      <c r="AN4">
        <f>(P4 - P17) /P18</f>
        <v>-0.55261657043786105</v>
      </c>
      <c r="AO4">
        <f t="shared" si="13"/>
        <v>-0.65690408122088517</v>
      </c>
      <c r="AP4">
        <f>(R4 - R17) /R18</f>
        <v>0.21937471721743224</v>
      </c>
      <c r="AQ4">
        <f>(S4 - S17) /S18</f>
        <v>0.25351212954661134</v>
      </c>
      <c r="AR4">
        <f t="shared" ref="AR4:AS4" si="19">(T4 - T17) /T18</f>
        <v>-0.25266480478552483</v>
      </c>
      <c r="AS4">
        <f t="shared" si="19"/>
        <v>-0.27757278038417299</v>
      </c>
      <c r="AT4">
        <f t="shared" si="15"/>
        <v>0.91041621076749646</v>
      </c>
      <c r="AU4">
        <f t="shared" si="16"/>
        <v>0.37933130083671218</v>
      </c>
      <c r="AV4">
        <f t="shared" si="17"/>
        <v>-3.4137412329179107E-2</v>
      </c>
      <c r="AW4">
        <f t="shared" si="18"/>
        <v>2.4907975598648158E-2</v>
      </c>
    </row>
    <row r="5" spans="1:49" x14ac:dyDescent="0.3">
      <c r="A5">
        <v>4</v>
      </c>
      <c r="B5">
        <v>0</v>
      </c>
      <c r="C5">
        <v>2.0833333333333037E-2</v>
      </c>
      <c r="D5">
        <v>1.0416666666666519E-2</v>
      </c>
      <c r="E5">
        <v>0</v>
      </c>
      <c r="F5">
        <v>0</v>
      </c>
      <c r="G5">
        <v>3.2786885245902009E-2</v>
      </c>
      <c r="H5">
        <v>0</v>
      </c>
      <c r="I5">
        <f t="shared" si="3"/>
        <v>-1.0416666666666519E-2</v>
      </c>
      <c r="J5">
        <f t="shared" si="4"/>
        <v>-1.0416666666666519E-2</v>
      </c>
      <c r="K5">
        <f t="shared" si="5"/>
        <v>0</v>
      </c>
      <c r="L5">
        <f t="shared" si="6"/>
        <v>3.2786885245902009E-2</v>
      </c>
      <c r="O5">
        <v>852.75</v>
      </c>
      <c r="P5">
        <v>748.595744680851</v>
      </c>
      <c r="Q5">
        <f t="shared" si="7"/>
        <v>800.67287234042556</v>
      </c>
      <c r="R5">
        <v>1768.8813559322</v>
      </c>
      <c r="S5">
        <v>1709.63333333333</v>
      </c>
      <c r="T5">
        <v>1618.47457627119</v>
      </c>
      <c r="U5">
        <v>1470.51724137931</v>
      </c>
      <c r="V5">
        <f t="shared" si="0"/>
        <v>908.96046099290447</v>
      </c>
      <c r="W5">
        <f t="shared" si="8"/>
        <v>669.84436903888445</v>
      </c>
      <c r="X5">
        <f t="shared" si="1"/>
        <v>59.248022598869966</v>
      </c>
      <c r="Y5">
        <f>T5-U5</f>
        <v>147.95733489188001</v>
      </c>
      <c r="AA5">
        <f>(B5 - B17) / B18</f>
        <v>-0.75486159602473601</v>
      </c>
      <c r="AB5">
        <f>(C5 - C17) / C18</f>
        <v>-0.57425916131744992</v>
      </c>
      <c r="AC5">
        <f>AVERAGE(AA5,AB5)</f>
        <v>-0.66456037867109297</v>
      </c>
      <c r="AD5">
        <f>(E5 - E17) / E18</f>
        <v>-0.76198614737786052</v>
      </c>
      <c r="AE5">
        <f>(F5 - F17) / F18</f>
        <v>-0.58880664438278751</v>
      </c>
      <c r="AF5">
        <f>(G5 - G17) / G18</f>
        <v>-0.32844574085107997</v>
      </c>
      <c r="AG5">
        <f>(H5 - H17) / H18</f>
        <v>-0.49383992934044441</v>
      </c>
      <c r="AH5">
        <f t="shared" si="9"/>
        <v>7.5753734288305452E-2</v>
      </c>
      <c r="AI5">
        <f t="shared" si="10"/>
        <v>0.17072044933064856</v>
      </c>
      <c r="AJ5">
        <f t="shared" si="11"/>
        <v>-0.17317950299507301</v>
      </c>
      <c r="AK5">
        <f t="shared" si="12"/>
        <v>0.16539418848936444</v>
      </c>
      <c r="AM5">
        <f>(O5 - O17) / O18</f>
        <v>0.92154864038811035</v>
      </c>
      <c r="AN5">
        <f>(P5 - P17) / P18</f>
        <v>-0.21310491462512993</v>
      </c>
      <c r="AO5">
        <f t="shared" si="13"/>
        <v>0.35422186288149021</v>
      </c>
      <c r="AP5">
        <f>(R5 - R17) / R18</f>
        <v>0.87439270537902292</v>
      </c>
      <c r="AQ5">
        <f>(S5 - S17) / S18</f>
        <v>0.73181412739045415</v>
      </c>
      <c r="AR5">
        <f t="shared" ref="AR5:AS5" si="20">(T5 - T17) / T18</f>
        <v>0.13610464957471635</v>
      </c>
      <c r="AS5">
        <f t="shared" si="20"/>
        <v>0.31253168061982933</v>
      </c>
      <c r="AT5">
        <f t="shared" si="15"/>
        <v>0.37759226450896394</v>
      </c>
      <c r="AU5">
        <f t="shared" si="16"/>
        <v>-4.169018226166088E-2</v>
      </c>
      <c r="AV5">
        <f t="shared" si="17"/>
        <v>0.14257857798856877</v>
      </c>
      <c r="AW5">
        <f t="shared" si="18"/>
        <v>-0.17642703104511298</v>
      </c>
    </row>
    <row r="6" spans="1:49" x14ac:dyDescent="0.3">
      <c r="A6">
        <v>5</v>
      </c>
      <c r="B6">
        <v>8.3333333333333037E-2</v>
      </c>
      <c r="C6">
        <v>3.125E-2</v>
      </c>
      <c r="D6">
        <v>5.7291666666666519E-2</v>
      </c>
      <c r="E6">
        <v>0.10169491525423702</v>
      </c>
      <c r="F6">
        <v>6.6666666666666985E-2</v>
      </c>
      <c r="G6">
        <v>8.3333333333333037E-2</v>
      </c>
      <c r="H6">
        <v>5.0847457627118953E-2</v>
      </c>
      <c r="I6">
        <f t="shared" si="3"/>
        <v>9.3750000000004663E-3</v>
      </c>
      <c r="J6">
        <f t="shared" si="4"/>
        <v>-6.444209039547566E-3</v>
      </c>
      <c r="K6">
        <f t="shared" si="5"/>
        <v>3.5028248587570032E-2</v>
      </c>
      <c r="L6">
        <f t="shared" si="6"/>
        <v>3.2485875706214085E-2</v>
      </c>
      <c r="O6">
        <v>735.42045454545496</v>
      </c>
      <c r="P6">
        <v>701.80645161290295</v>
      </c>
      <c r="Q6">
        <f t="shared" si="7"/>
        <v>718.61345307917895</v>
      </c>
      <c r="R6">
        <v>1239.03773584906</v>
      </c>
      <c r="S6">
        <v>1220.875</v>
      </c>
      <c r="T6">
        <v>1311.3818181818201</v>
      </c>
      <c r="U6">
        <v>1276.17857142857</v>
      </c>
      <c r="V6">
        <f t="shared" si="0"/>
        <v>502.26154692082105</v>
      </c>
      <c r="W6">
        <f t="shared" si="8"/>
        <v>557.56511834939101</v>
      </c>
      <c r="X6">
        <f t="shared" si="1"/>
        <v>18.162735849060027</v>
      </c>
      <c r="Y6">
        <f t="shared" ref="Y6:Y15" si="21">T6-U6</f>
        <v>35.203246753250141</v>
      </c>
      <c r="AA6">
        <f>(B6 - B17) / B18</f>
        <v>1.8005545704233856</v>
      </c>
      <c r="AB6">
        <f>(C6 - C17) / C18</f>
        <v>-0.37926921006805836</v>
      </c>
      <c r="AC6">
        <f>AVERAGE(AA6,AB6)</f>
        <v>0.71064268017766363</v>
      </c>
      <c r="AD6">
        <f>(E6 - E17) / E18</f>
        <v>0.65386430118514616</v>
      </c>
      <c r="AE6">
        <f>(F6 - F17) / F18</f>
        <v>0.38596802463134461</v>
      </c>
      <c r="AF6">
        <f>(G6 - G17) / G18</f>
        <v>0.42334163641697059</v>
      </c>
      <c r="AG6">
        <f>(H6 - H17) / H18</f>
        <v>0.1434418237782869</v>
      </c>
      <c r="AH6">
        <f t="shared" si="9"/>
        <v>-0.32467465554631902</v>
      </c>
      <c r="AI6">
        <f t="shared" si="10"/>
        <v>-0.56720085639937667</v>
      </c>
      <c r="AJ6">
        <f t="shared" si="11"/>
        <v>0.26789627655380155</v>
      </c>
      <c r="AK6">
        <f t="shared" si="12"/>
        <v>0.27989981263868369</v>
      </c>
      <c r="AM6">
        <f>(O6 - O17) / O18</f>
        <v>0.14724255534478173</v>
      </c>
      <c r="AN6">
        <f>(P6 - P17) / P18</f>
        <v>-0.42132643131917402</v>
      </c>
      <c r="AO6">
        <f t="shared" si="13"/>
        <v>-0.13704193798719616</v>
      </c>
      <c r="AP6">
        <f>(R6 - R17) / R18</f>
        <v>-0.52378525710150459</v>
      </c>
      <c r="AQ6">
        <f>(S6 - S17) / S18</f>
        <v>-0.42546211561873126</v>
      </c>
      <c r="AR6">
        <f t="shared" ref="AR6:AS6" si="22">(T6 - T17) / T18</f>
        <v>-0.39746336047432768</v>
      </c>
      <c r="AS6">
        <f t="shared" si="22"/>
        <v>-0.10623726373551325</v>
      </c>
      <c r="AT6">
        <f t="shared" si="15"/>
        <v>-0.2884201776315351</v>
      </c>
      <c r="AU6">
        <f t="shared" si="16"/>
        <v>3.0804674251682915E-2</v>
      </c>
      <c r="AV6">
        <f t="shared" si="17"/>
        <v>-9.8323141482773324E-2</v>
      </c>
      <c r="AW6">
        <f t="shared" si="18"/>
        <v>-0.29122609673881444</v>
      </c>
    </row>
    <row r="7" spans="1:49" x14ac:dyDescent="0.3">
      <c r="A7">
        <v>6</v>
      </c>
      <c r="B7">
        <v>1.052631578947405E-2</v>
      </c>
      <c r="C7">
        <v>2.105263157894699E-2</v>
      </c>
      <c r="D7">
        <v>1.5789473684210575E-2</v>
      </c>
      <c r="E7">
        <v>0</v>
      </c>
      <c r="F7">
        <v>5.0000000000000044E-2</v>
      </c>
      <c r="G7">
        <v>0</v>
      </c>
      <c r="H7">
        <v>1.7241379310344973E-2</v>
      </c>
      <c r="I7">
        <f t="shared" si="3"/>
        <v>3.4210526315789469E-2</v>
      </c>
      <c r="J7">
        <f t="shared" si="4"/>
        <v>1.4519056261343977E-3</v>
      </c>
      <c r="K7">
        <f t="shared" si="5"/>
        <v>-5.0000000000000044E-2</v>
      </c>
      <c r="L7">
        <f t="shared" si="6"/>
        <v>-1.7241379310344973E-2</v>
      </c>
      <c r="O7">
        <v>940.223404255319</v>
      </c>
      <c r="P7">
        <v>883.65591397849505</v>
      </c>
      <c r="Q7">
        <f t="shared" si="7"/>
        <v>911.93965911690702</v>
      </c>
      <c r="R7">
        <v>1588.3818181818201</v>
      </c>
      <c r="S7">
        <v>1274.14035087719</v>
      </c>
      <c r="T7">
        <v>1797.2678571428601</v>
      </c>
      <c r="U7">
        <v>1251.0701754386</v>
      </c>
      <c r="V7">
        <f t="shared" si="0"/>
        <v>362.20069176028301</v>
      </c>
      <c r="W7">
        <f t="shared" si="8"/>
        <v>339.13051632169299</v>
      </c>
      <c r="X7">
        <f t="shared" si="1"/>
        <v>314.24146730463008</v>
      </c>
      <c r="Y7">
        <f t="shared" si="21"/>
        <v>546.19768170426005</v>
      </c>
      <c r="AA7">
        <f>(B7 - B17) / B18</f>
        <v>-0.43207218552601356</v>
      </c>
      <c r="AB7">
        <f>(C7 - C17) / C18</f>
        <v>-0.57015410971220115</v>
      </c>
      <c r="AC7">
        <f>AVERAGE(AA7,AB7)</f>
        <v>-0.5011131476191073</v>
      </c>
      <c r="AD7">
        <f>(E7 - E17) / E18</f>
        <v>-0.76198614737786052</v>
      </c>
      <c r="AE7">
        <f>(F7 - F17) / F18</f>
        <v>0.14227435737780872</v>
      </c>
      <c r="AF7">
        <f>(G7 - G17) / G18</f>
        <v>-0.8160916071871247</v>
      </c>
      <c r="AG7">
        <f>(H7 - H17) / H18</f>
        <v>-0.27775013948983962</v>
      </c>
      <c r="AH7">
        <f t="shared" si="9"/>
        <v>0.64338750499691599</v>
      </c>
      <c r="AI7">
        <f t="shared" si="10"/>
        <v>0.22336300812926768</v>
      </c>
      <c r="AJ7">
        <f t="shared" si="11"/>
        <v>-0.90426050475566921</v>
      </c>
      <c r="AK7">
        <f t="shared" si="12"/>
        <v>-0.53834146769728508</v>
      </c>
      <c r="AM7">
        <f>(O7 - O17) / O18</f>
        <v>1.4988217298895814</v>
      </c>
      <c r="AN7">
        <f>(P7 - P17) / P18</f>
        <v>0.38793928698890234</v>
      </c>
      <c r="AO7">
        <f t="shared" si="13"/>
        <v>0.94338050843924193</v>
      </c>
      <c r="AP7">
        <f>(R7 - R17) / R18</f>
        <v>0.39808145739060191</v>
      </c>
      <c r="AQ7">
        <f>(S7 - S17) / S18</f>
        <v>-0.29934104321610366</v>
      </c>
      <c r="AR7">
        <f t="shared" ref="AR7:AS7" si="23">(T7 - T17) / T18</f>
        <v>0.44675468143601482</v>
      </c>
      <c r="AS7">
        <f t="shared" si="23"/>
        <v>-0.16034186621036203</v>
      </c>
      <c r="AT7">
        <f t="shared" si="15"/>
        <v>-1.2427215516553456</v>
      </c>
      <c r="AU7">
        <f t="shared" si="16"/>
        <v>-1.1037223746496039</v>
      </c>
      <c r="AV7">
        <f t="shared" si="17"/>
        <v>0.69742250060670563</v>
      </c>
      <c r="AW7">
        <f t="shared" si="18"/>
        <v>0.60709654764637688</v>
      </c>
    </row>
    <row r="8" spans="1:49" x14ac:dyDescent="0.3">
      <c r="A8">
        <v>7</v>
      </c>
      <c r="B8">
        <v>0</v>
      </c>
      <c r="C8">
        <v>0.10416666666666696</v>
      </c>
      <c r="D8">
        <v>5.2083333333333481E-2</v>
      </c>
      <c r="E8">
        <v>8.4745762711863959E-2</v>
      </c>
      <c r="F8">
        <v>1.6666666666667052E-2</v>
      </c>
      <c r="G8">
        <v>3.3333333333332993E-2</v>
      </c>
      <c r="H8">
        <v>3.4482758620689946E-2</v>
      </c>
      <c r="I8">
        <f t="shared" si="3"/>
        <v>-3.541666666666643E-2</v>
      </c>
      <c r="J8">
        <f t="shared" si="4"/>
        <v>-1.7600574712643535E-2</v>
      </c>
      <c r="K8">
        <f t="shared" si="5"/>
        <v>6.8079096045196907E-2</v>
      </c>
      <c r="L8">
        <f t="shared" si="6"/>
        <v>-1.1494252873569533E-3</v>
      </c>
      <c r="O8">
        <v>745.34375</v>
      </c>
      <c r="P8">
        <v>790.38372093023304</v>
      </c>
      <c r="Q8">
        <f t="shared" si="7"/>
        <v>767.86373546511652</v>
      </c>
      <c r="R8">
        <v>1664.9814814814799</v>
      </c>
      <c r="S8">
        <v>1788.1186440678</v>
      </c>
      <c r="T8">
        <v>1742.6896551724101</v>
      </c>
      <c r="U8">
        <v>1419.4821428571399</v>
      </c>
      <c r="V8">
        <f t="shared" si="0"/>
        <v>1020.2549086026835</v>
      </c>
      <c r="W8">
        <f t="shared" si="8"/>
        <v>651.61840739202341</v>
      </c>
      <c r="X8">
        <f t="shared" ref="X8:X15" si="24">R8-S8</f>
        <v>-123.13716258632007</v>
      </c>
      <c r="Y8">
        <f t="shared" si="21"/>
        <v>323.20751231527015</v>
      </c>
      <c r="AA8">
        <f>(B8 - B17) / B18</f>
        <v>-0.75486159602473601</v>
      </c>
      <c r="AB8">
        <f>(C8 - C17) / C18</f>
        <v>0.98566044867764879</v>
      </c>
      <c r="AC8">
        <f>AVERAGE(AA8,AB8)</f>
        <v>0.11539942632645639</v>
      </c>
      <c r="AD8">
        <f>(E8 - E17) / E18</f>
        <v>0.41788922642464194</v>
      </c>
      <c r="AE8">
        <f>(F8 - F17) / F18</f>
        <v>-0.34511297712925004</v>
      </c>
      <c r="AF8">
        <f>(G8 - G17) / G18</f>
        <v>-0.32031830974548986</v>
      </c>
      <c r="AG8">
        <f>(H8 - H17) / H18</f>
        <v>-6.1660349639234793E-2</v>
      </c>
      <c r="AH8">
        <f t="shared" si="9"/>
        <v>-0.46051240345570643</v>
      </c>
      <c r="AI8">
        <f t="shared" si="10"/>
        <v>-0.17705977596569117</v>
      </c>
      <c r="AJ8">
        <f t="shared" si="11"/>
        <v>0.76300220355389192</v>
      </c>
      <c r="AK8">
        <f t="shared" si="12"/>
        <v>-0.25865796010625508</v>
      </c>
      <c r="AM8">
        <f>(O8 - O17) / O18</f>
        <v>0.21273047677471499</v>
      </c>
      <c r="AN8">
        <f>(P8 - P17) / P18</f>
        <v>-2.714023715960201E-2</v>
      </c>
      <c r="AO8">
        <f t="shared" si="13"/>
        <v>9.2795119807556489E-2</v>
      </c>
      <c r="AP8">
        <f>(R8 - R17) / R18</f>
        <v>0.60021649705043079</v>
      </c>
      <c r="AQ8">
        <f>(S8 - S17) / S18</f>
        <v>0.91765072462807307</v>
      </c>
      <c r="AR8">
        <f t="shared" ref="AR8:AS8" si="25">(T8 - T17) / T18</f>
        <v>0.35192606092861434</v>
      </c>
      <c r="AS8">
        <f t="shared" si="25"/>
        <v>0.20255915513832168</v>
      </c>
      <c r="AT8">
        <f t="shared" si="15"/>
        <v>0.82485560482051656</v>
      </c>
      <c r="AU8">
        <f t="shared" si="16"/>
        <v>0.10976403533076519</v>
      </c>
      <c r="AV8">
        <f t="shared" si="17"/>
        <v>-0.31743422757764228</v>
      </c>
      <c r="AW8">
        <f t="shared" si="18"/>
        <v>0.14936690579029266</v>
      </c>
    </row>
    <row r="9" spans="1:49" x14ac:dyDescent="0.3">
      <c r="A9">
        <v>8</v>
      </c>
      <c r="B9">
        <v>0</v>
      </c>
      <c r="C9">
        <v>1.0416666666666963E-2</v>
      </c>
      <c r="D9">
        <v>5.2083333333334814E-3</v>
      </c>
      <c r="E9">
        <v>5.0847457627118953E-2</v>
      </c>
      <c r="F9">
        <v>1.6393442622950949E-2</v>
      </c>
      <c r="G9">
        <v>0</v>
      </c>
      <c r="H9">
        <v>1.6949152542372947E-2</v>
      </c>
      <c r="I9">
        <f t="shared" si="3"/>
        <v>1.1185109289617468E-2</v>
      </c>
      <c r="J9">
        <f t="shared" si="4"/>
        <v>1.1740819209039466E-2</v>
      </c>
      <c r="K9">
        <f t="shared" si="5"/>
        <v>3.4454015004168004E-2</v>
      </c>
      <c r="L9">
        <f t="shared" si="6"/>
        <v>-1.6949152542372947E-2</v>
      </c>
      <c r="O9">
        <v>840.75</v>
      </c>
      <c r="P9">
        <v>845.87368421052599</v>
      </c>
      <c r="Q9">
        <f t="shared" si="7"/>
        <v>843.31184210526294</v>
      </c>
      <c r="R9">
        <v>1708.17857142857</v>
      </c>
      <c r="S9">
        <v>1488.4166666666699</v>
      </c>
      <c r="T9">
        <v>1749.7049180327899</v>
      </c>
      <c r="U9">
        <v>1628.6551724137901</v>
      </c>
      <c r="V9">
        <f t="shared" si="0"/>
        <v>645.10482456140699</v>
      </c>
      <c r="W9">
        <f t="shared" si="8"/>
        <v>785.34333030852713</v>
      </c>
      <c r="X9">
        <f t="shared" si="24"/>
        <v>219.76190476190004</v>
      </c>
      <c r="Y9">
        <f t="shared" si="21"/>
        <v>121.04974561899985</v>
      </c>
      <c r="AA9">
        <f>(B9 - B17) / B18</f>
        <v>-0.75486159602473601</v>
      </c>
      <c r="AB9">
        <f>(C9 - C17) / C18</f>
        <v>-0.76924911256682471</v>
      </c>
      <c r="AC9">
        <f>AVERAGE(AA9,AB9)</f>
        <v>-0.76205535429578042</v>
      </c>
      <c r="AD9">
        <f>(E9 - E17) / E18</f>
        <v>-5.4060923096350987E-2</v>
      </c>
      <c r="AE9">
        <f>(F9 - F17) / F18</f>
        <v>-0.34910795528095101</v>
      </c>
      <c r="AF9">
        <f>(G9 - G17) / G18</f>
        <v>-0.8160916071871247</v>
      </c>
      <c r="AG9">
        <f>(H9 - H17) / H18</f>
        <v>-0.28141267830086775</v>
      </c>
      <c r="AH9">
        <f t="shared" si="9"/>
        <v>0.41294739901482941</v>
      </c>
      <c r="AI9">
        <f t="shared" si="10"/>
        <v>0.48064267599491267</v>
      </c>
      <c r="AJ9">
        <f t="shared" si="11"/>
        <v>0.29504703218460004</v>
      </c>
      <c r="AK9">
        <f t="shared" si="12"/>
        <v>-0.53467892888625701</v>
      </c>
      <c r="AM9">
        <f>(O9 - O17) / O18</f>
        <v>0.84235568873622091</v>
      </c>
      <c r="AN9">
        <f>(P9 - P17) / P18</f>
        <v>0.21980096579339495</v>
      </c>
      <c r="AO9">
        <f t="shared" si="13"/>
        <v>0.53107832726480797</v>
      </c>
      <c r="AP9">
        <f>(R9 - R17) / R18</f>
        <v>0.7142071480991935</v>
      </c>
      <c r="AQ9">
        <f>(S9 - S17) / S18</f>
        <v>0.20801990142804719</v>
      </c>
      <c r="AR9">
        <f t="shared" ref="AR9:AS9" si="26">(T9 - T17) / T18</f>
        <v>0.36411495091635709</v>
      </c>
      <c r="AS9">
        <f t="shared" si="26"/>
        <v>0.65329378657966275</v>
      </c>
      <c r="AT9">
        <f t="shared" si="15"/>
        <v>-0.32305842583676081</v>
      </c>
      <c r="AU9">
        <f t="shared" si="16"/>
        <v>0.12221545931485478</v>
      </c>
      <c r="AV9">
        <f t="shared" si="17"/>
        <v>0.50618724667114634</v>
      </c>
      <c r="AW9">
        <f t="shared" si="18"/>
        <v>-0.28917883566330566</v>
      </c>
    </row>
    <row r="10" spans="1:49" x14ac:dyDescent="0.3">
      <c r="A10">
        <v>9</v>
      </c>
      <c r="B10">
        <v>0</v>
      </c>
      <c r="C10">
        <v>5.2083333333333037E-2</v>
      </c>
      <c r="D10">
        <v>2.6041666666666519E-2</v>
      </c>
      <c r="E10">
        <v>1.6949152542372947E-2</v>
      </c>
      <c r="F10">
        <v>0</v>
      </c>
      <c r="G10">
        <v>3.2786885245902009E-2</v>
      </c>
      <c r="H10">
        <v>0</v>
      </c>
      <c r="I10">
        <f t="shared" si="3"/>
        <v>-2.6041666666666519E-2</v>
      </c>
      <c r="J10">
        <f t="shared" si="4"/>
        <v>-2.6041666666666519E-2</v>
      </c>
      <c r="K10">
        <f t="shared" si="5"/>
        <v>1.6949152542372947E-2</v>
      </c>
      <c r="L10">
        <f t="shared" si="6"/>
        <v>3.2786885245902009E-2</v>
      </c>
      <c r="O10">
        <v>517.40625</v>
      </c>
      <c r="P10">
        <v>551.39560439560398</v>
      </c>
      <c r="Q10">
        <f t="shared" si="7"/>
        <v>534.40092719780205</v>
      </c>
      <c r="R10">
        <v>1187.7931034482799</v>
      </c>
      <c r="S10">
        <v>1141.73770491803</v>
      </c>
      <c r="T10">
        <v>1043.1525423728799</v>
      </c>
      <c r="U10">
        <v>1025.4576271186399</v>
      </c>
      <c r="V10">
        <f t="shared" si="0"/>
        <v>607.33677772022793</v>
      </c>
      <c r="W10">
        <f t="shared" si="8"/>
        <v>491.0566999208379</v>
      </c>
      <c r="X10">
        <f t="shared" si="24"/>
        <v>46.055398530249931</v>
      </c>
      <c r="Y10">
        <f t="shared" si="21"/>
        <v>17.694915254239959</v>
      </c>
      <c r="AA10">
        <f>(B10 - B17) / B18</f>
        <v>-0.75486159602473601</v>
      </c>
      <c r="AB10">
        <f>(C10 - C17) / C18</f>
        <v>1.0710692430707958E-2</v>
      </c>
      <c r="AC10">
        <f>AVERAGE(AA10,AB10)</f>
        <v>-0.37207545179701401</v>
      </c>
      <c r="AD10">
        <f>(E10 - E17) / E18</f>
        <v>-0.5260110726173578</v>
      </c>
      <c r="AE10">
        <f>(F10 - F17) / F18</f>
        <v>-0.58880664438278751</v>
      </c>
      <c r="AF10">
        <f>(G10 - G17) / G18</f>
        <v>-0.32844574085107997</v>
      </c>
      <c r="AG10">
        <f>(H10 - H17) / H18</f>
        <v>-0.49383992934044441</v>
      </c>
      <c r="AH10">
        <f t="shared" si="9"/>
        <v>-0.2167311925857735</v>
      </c>
      <c r="AI10">
        <f t="shared" si="10"/>
        <v>-0.12176447754343039</v>
      </c>
      <c r="AJ10">
        <f t="shared" si="11"/>
        <v>6.2795571765429714E-2</v>
      </c>
      <c r="AK10">
        <f t="shared" si="12"/>
        <v>0.16539418848936444</v>
      </c>
      <c r="AM10">
        <f>(O10 - O17) / O18</f>
        <v>-1.2915231413213297</v>
      </c>
      <c r="AN10">
        <f>(P10 - P17) / P18</f>
        <v>-1.0906841557314788</v>
      </c>
      <c r="AO10">
        <f t="shared" si="13"/>
        <v>-1.1911036485264042</v>
      </c>
      <c r="AP10">
        <f>(R10 - R17) / R18</f>
        <v>-0.65901216746223257</v>
      </c>
      <c r="AQ10">
        <f>(S10 - S17) / S18</f>
        <v>-0.61284247373921785</v>
      </c>
      <c r="AR10">
        <f t="shared" ref="AR10:AS10" si="27">(T10 - T17) / T18</f>
        <v>-0.86350678598754715</v>
      </c>
      <c r="AS10">
        <f t="shared" si="27"/>
        <v>-0.64650104758798788</v>
      </c>
      <c r="AT10">
        <f t="shared" si="15"/>
        <v>0.57826117478718631</v>
      </c>
      <c r="AU10">
        <f t="shared" si="16"/>
        <v>0.54460260093841628</v>
      </c>
      <c r="AV10">
        <f t="shared" si="17"/>
        <v>-4.6169693723014715E-2</v>
      </c>
      <c r="AW10">
        <f t="shared" si="18"/>
        <v>-0.21700573839955928</v>
      </c>
    </row>
    <row r="11" spans="1:49" x14ac:dyDescent="0.3">
      <c r="A11">
        <v>10</v>
      </c>
      <c r="B11">
        <v>1.0416666666666963E-2</v>
      </c>
      <c r="C11">
        <v>2.247191011236005E-2</v>
      </c>
      <c r="D11">
        <v>1.6444288389513506E-2</v>
      </c>
      <c r="E11">
        <v>1.9230769230769051E-2</v>
      </c>
      <c r="F11">
        <v>0</v>
      </c>
      <c r="G11">
        <v>2.0408163265306034E-2</v>
      </c>
      <c r="H11">
        <v>0</v>
      </c>
      <c r="I11">
        <f t="shared" si="3"/>
        <v>-1.6444288389513506E-2</v>
      </c>
      <c r="J11">
        <f t="shared" si="4"/>
        <v>-1.6444288389513506E-2</v>
      </c>
      <c r="K11">
        <f t="shared" si="5"/>
        <v>1.9230769230769051E-2</v>
      </c>
      <c r="L11">
        <f t="shared" si="6"/>
        <v>2.0408163265306034E-2</v>
      </c>
      <c r="O11">
        <v>812.389473684211</v>
      </c>
      <c r="P11">
        <v>1442.2183908045999</v>
      </c>
      <c r="Q11">
        <f t="shared" si="7"/>
        <v>1127.3039322444056</v>
      </c>
      <c r="R11">
        <v>1882.50980392157</v>
      </c>
      <c r="S11">
        <v>2136.5283018867899</v>
      </c>
      <c r="T11">
        <v>2389.0833333333298</v>
      </c>
      <c r="U11">
        <v>1855.6875</v>
      </c>
      <c r="V11">
        <f t="shared" ref="V11:V15" si="28">S11-Q11</f>
        <v>1009.2243696423843</v>
      </c>
      <c r="W11">
        <f t="shared" si="8"/>
        <v>728.38356775559441</v>
      </c>
      <c r="X11">
        <f t="shared" si="24"/>
        <v>-254.01849796521992</v>
      </c>
      <c r="Y11">
        <f t="shared" si="21"/>
        <v>533.39583333332985</v>
      </c>
      <c r="AA11">
        <f>(B11 - B17) / B18</f>
        <v>-0.4354345752187106</v>
      </c>
      <c r="AB11">
        <f>(C11 - C17) / C18</f>
        <v>-0.54358658471640797</v>
      </c>
      <c r="AC11">
        <f>AVERAGE(AA11,AB11)</f>
        <v>-0.48951057996755931</v>
      </c>
      <c r="AD11">
        <f>(E11 - E17) / E18</f>
        <v>-0.4942451971688322</v>
      </c>
      <c r="AE11">
        <f>(F11 - F17) / F18</f>
        <v>-0.58880664438278751</v>
      </c>
      <c r="AF11">
        <f>(G11 - G17) / G18</f>
        <v>-0.51255693528408119</v>
      </c>
      <c r="AG11">
        <f>(H11 - H17) / H18</f>
        <v>-0.49383992934044441</v>
      </c>
      <c r="AH11">
        <f t="shared" si="9"/>
        <v>-9.9296064415228202E-2</v>
      </c>
      <c r="AI11">
        <f t="shared" si="10"/>
        <v>-4.329349372885094E-3</v>
      </c>
      <c r="AJ11">
        <f t="shared" si="11"/>
        <v>9.4561447213955319E-2</v>
      </c>
      <c r="AK11">
        <f t="shared" si="12"/>
        <v>-1.8717005943636789E-2</v>
      </c>
      <c r="AM11">
        <f>(O11 - O17) / O18</f>
        <v>0.65519287295718631</v>
      </c>
      <c r="AN11">
        <f>(P11 - P17) / P18</f>
        <v>2.8736516897006532</v>
      </c>
      <c r="AO11">
        <f t="shared" si="13"/>
        <v>1.7644222813289199</v>
      </c>
      <c r="AP11">
        <f>(R11 - R17) / R18</f>
        <v>1.1742411622966933</v>
      </c>
      <c r="AQ11">
        <f>(S11 - S17) / S18</f>
        <v>1.7426110216300936</v>
      </c>
      <c r="AR11">
        <f t="shared" ref="AR11:AS11" si="29">(T11 - T17) / T18</f>
        <v>1.4750231691457774</v>
      </c>
      <c r="AS11">
        <f t="shared" si="29"/>
        <v>1.1425123666075714</v>
      </c>
      <c r="AT11">
        <f t="shared" si="15"/>
        <v>-2.1811259698826246E-2</v>
      </c>
      <c r="AU11">
        <f t="shared" si="16"/>
        <v>-0.62190991472134849</v>
      </c>
      <c r="AV11">
        <f t="shared" si="17"/>
        <v>-0.56836985933340034</v>
      </c>
      <c r="AW11">
        <f t="shared" si="18"/>
        <v>0.33251080253820597</v>
      </c>
    </row>
    <row r="12" spans="1:49" x14ac:dyDescent="0.3">
      <c r="A12">
        <v>11</v>
      </c>
      <c r="B12">
        <v>2.0833333333333037E-2</v>
      </c>
      <c r="C12">
        <v>5.2083333333333037E-2</v>
      </c>
      <c r="D12">
        <v>3.6458333333333037E-2</v>
      </c>
      <c r="E12">
        <v>1.6949152542372947E-2</v>
      </c>
      <c r="F12">
        <v>1.6666666666667052E-2</v>
      </c>
      <c r="G12">
        <v>0</v>
      </c>
      <c r="H12">
        <v>1.7241379310344973E-2</v>
      </c>
      <c r="I12">
        <f t="shared" si="3"/>
        <v>-1.9791666666665986E-2</v>
      </c>
      <c r="J12">
        <f t="shared" si="4"/>
        <v>-1.9216954022988064E-2</v>
      </c>
      <c r="K12">
        <f t="shared" si="5"/>
        <v>2.8248587570589567E-4</v>
      </c>
      <c r="L12">
        <f t="shared" si="6"/>
        <v>-1.7241379310344973E-2</v>
      </c>
      <c r="O12">
        <v>617.07446808510599</v>
      </c>
      <c r="P12">
        <v>782.41758241758203</v>
      </c>
      <c r="Q12">
        <f t="shared" si="7"/>
        <v>699.74602525134401</v>
      </c>
      <c r="R12">
        <v>1250.1551724137901</v>
      </c>
      <c r="S12">
        <v>1115.71186440678</v>
      </c>
      <c r="T12">
        <v>1057.4426229508199</v>
      </c>
      <c r="U12">
        <v>973.42105263157896</v>
      </c>
      <c r="V12">
        <f t="shared" si="28"/>
        <v>415.96583915543602</v>
      </c>
      <c r="W12">
        <f t="shared" si="8"/>
        <v>273.67502738023495</v>
      </c>
      <c r="X12">
        <f>R12-S12</f>
        <v>134.44330800701005</v>
      </c>
      <c r="Y12">
        <f t="shared" si="21"/>
        <v>84.021570319240936</v>
      </c>
      <c r="AA12">
        <f>(B12 - B17) / B18</f>
        <v>-0.11600755441271243</v>
      </c>
      <c r="AB12">
        <f>(C12 - C17) / C18</f>
        <v>1.0710692430707958E-2</v>
      </c>
      <c r="AC12">
        <f>AVERAGE(AA12,AB12)</f>
        <v>-5.2648430991002235E-2</v>
      </c>
      <c r="AD12">
        <f>(E12 - E17) / E18</f>
        <v>-0.5260110726173578</v>
      </c>
      <c r="AE12">
        <f>(F12 - F17) / F18</f>
        <v>-0.34511297712925004</v>
      </c>
      <c r="AF12">
        <f>(G12 - G17) / G18</f>
        <v>-0.8160916071871247</v>
      </c>
      <c r="AG12">
        <f>(H12 - H17) / H18</f>
        <v>-0.27775013948983962</v>
      </c>
      <c r="AH12">
        <f t="shared" si="9"/>
        <v>-0.29246454613824779</v>
      </c>
      <c r="AI12">
        <f t="shared" si="10"/>
        <v>-0.22510170849883737</v>
      </c>
      <c r="AJ12">
        <f t="shared" si="11"/>
        <v>-0.18089809548810776</v>
      </c>
      <c r="AK12">
        <f t="shared" si="12"/>
        <v>-0.53834146769728508</v>
      </c>
      <c r="AM12">
        <f>(O12 - O17) / O18</f>
        <v>-0.63377144331768254</v>
      </c>
      <c r="AN12">
        <f>(P12 - P17) / P18</f>
        <v>-6.2591113514801747E-2</v>
      </c>
      <c r="AO12">
        <f t="shared" si="13"/>
        <v>-0.34818127841624213</v>
      </c>
      <c r="AP12">
        <f>(R12 - R17) / R18</f>
        <v>-0.49444800698676006</v>
      </c>
      <c r="AQ12">
        <f>(S12 - S17) / S18</f>
        <v>-0.67446615332459403</v>
      </c>
      <c r="AR12">
        <f t="shared" ref="AR12:AS12" si="30">(T12 - T17) / T18</f>
        <v>-0.83867803422911924</v>
      </c>
      <c r="AS12">
        <f t="shared" si="30"/>
        <v>-0.75863159459306018</v>
      </c>
      <c r="AT12">
        <f t="shared" si="15"/>
        <v>-0.3262848749083519</v>
      </c>
      <c r="AU12">
        <f t="shared" si="16"/>
        <v>-0.41045031617681804</v>
      </c>
      <c r="AV12">
        <f t="shared" si="17"/>
        <v>0.18001814633783397</v>
      </c>
      <c r="AW12">
        <f t="shared" si="18"/>
        <v>-8.0046439636059064E-2</v>
      </c>
    </row>
    <row r="13" spans="1:49" x14ac:dyDescent="0.3">
      <c r="A13">
        <v>12</v>
      </c>
      <c r="B13">
        <v>2.0833333333333037E-2</v>
      </c>
      <c r="C13">
        <v>4.1666666666666963E-2</v>
      </c>
      <c r="D13">
        <v>3.125E-2</v>
      </c>
      <c r="E13">
        <v>5.0847457627118953E-2</v>
      </c>
      <c r="F13">
        <v>3.3333333333332993E-2</v>
      </c>
      <c r="G13">
        <v>5.0000000000000044E-2</v>
      </c>
      <c r="H13">
        <v>0</v>
      </c>
      <c r="I13">
        <f t="shared" si="3"/>
        <v>2.0833333333329929E-3</v>
      </c>
      <c r="J13">
        <f t="shared" si="4"/>
        <v>-3.125E-2</v>
      </c>
      <c r="K13">
        <f t="shared" si="5"/>
        <v>1.751412429378596E-2</v>
      </c>
      <c r="L13">
        <f t="shared" si="6"/>
        <v>5.0000000000000044E-2</v>
      </c>
      <c r="O13">
        <v>606.595744680851</v>
      </c>
      <c r="P13">
        <v>639.97826086956502</v>
      </c>
      <c r="Q13">
        <f t="shared" si="7"/>
        <v>623.28700277520807</v>
      </c>
      <c r="R13">
        <v>1127.69642857143</v>
      </c>
      <c r="S13">
        <v>1068.10344827586</v>
      </c>
      <c r="T13">
        <v>1335.15789473684</v>
      </c>
      <c r="U13">
        <v>1142.0701754386</v>
      </c>
      <c r="V13">
        <f t="shared" si="28"/>
        <v>444.81644550065198</v>
      </c>
      <c r="W13">
        <f t="shared" si="8"/>
        <v>518.78317266339195</v>
      </c>
      <c r="X13">
        <f t="shared" si="24"/>
        <v>59.592980295569987</v>
      </c>
      <c r="Y13">
        <f t="shared" si="21"/>
        <v>193.08771929824002</v>
      </c>
      <c r="AA13">
        <f>(B13 - B17) / B18</f>
        <v>-0.11600755441271243</v>
      </c>
      <c r="AB13">
        <f>(C13 - C17) / C18</f>
        <v>-0.18427925881866691</v>
      </c>
      <c r="AC13">
        <f>AVERAGE(AA13,AB13)</f>
        <v>-0.15014340661568967</v>
      </c>
      <c r="AD13">
        <f>(E13 - E17) / E18</f>
        <v>-5.4060923096350987E-2</v>
      </c>
      <c r="AE13">
        <f>(F13 - F17) / F18</f>
        <v>-0.10141930987572878</v>
      </c>
      <c r="AF13">
        <f>(G13 - G17) / G18</f>
        <v>-7.2431661024664223E-2</v>
      </c>
      <c r="AG13">
        <f>(H13 - H17) / H18</f>
        <v>-0.49383992934044441</v>
      </c>
      <c r="AH13">
        <f t="shared" si="9"/>
        <v>4.8724096739960893E-2</v>
      </c>
      <c r="AI13">
        <f t="shared" si="10"/>
        <v>-0.34369652272475471</v>
      </c>
      <c r="AJ13">
        <f t="shared" si="11"/>
        <v>4.7358386779377794E-2</v>
      </c>
      <c r="AK13">
        <f t="shared" si="12"/>
        <v>0.42140826831578015</v>
      </c>
      <c r="AM13">
        <f>(O13 - O17) / O18</f>
        <v>-0.70292486297823986</v>
      </c>
      <c r="AN13">
        <f>(P13 - P17) / P18</f>
        <v>-0.69647398766995583</v>
      </c>
      <c r="AO13">
        <f t="shared" si="13"/>
        <v>-0.69969942532409779</v>
      </c>
      <c r="AP13">
        <f>(R13 - R17) / R18</f>
        <v>-0.81759829220972657</v>
      </c>
      <c r="AQ13">
        <f>(S13 - S17) / S18</f>
        <v>-0.78719280205476272</v>
      </c>
      <c r="AR13">
        <f t="shared" ref="AR13:AS13" si="31">(T13 - T17) / T18</f>
        <v>-0.35615286545267755</v>
      </c>
      <c r="AS13">
        <f t="shared" si="31"/>
        <v>-0.3952195410771418</v>
      </c>
      <c r="AT13">
        <f t="shared" si="15"/>
        <v>-8.7493376730664929E-2</v>
      </c>
      <c r="AU13">
        <f t="shared" si="16"/>
        <v>0.30447988424695599</v>
      </c>
      <c r="AV13">
        <f t="shared" si="17"/>
        <v>-3.0405490154963855E-2</v>
      </c>
      <c r="AW13">
        <f t="shared" si="18"/>
        <v>3.9066675624464253E-2</v>
      </c>
    </row>
    <row r="14" spans="1:49" x14ac:dyDescent="0.3">
      <c r="A14">
        <v>15</v>
      </c>
      <c r="B14">
        <v>0.10416666666666696</v>
      </c>
      <c r="C14">
        <v>0.21875</v>
      </c>
      <c r="D14">
        <v>0.16145833333333348</v>
      </c>
      <c r="E14">
        <v>0.27118644067796605</v>
      </c>
      <c r="F14">
        <v>0.26229508196721296</v>
      </c>
      <c r="G14">
        <v>0.22950819672131195</v>
      </c>
      <c r="H14">
        <v>0.30508474576271205</v>
      </c>
      <c r="I14">
        <f t="shared" si="3"/>
        <v>0.10083674863387948</v>
      </c>
      <c r="J14">
        <f t="shared" si="4"/>
        <v>0.14362641242937857</v>
      </c>
      <c r="K14">
        <f t="shared" si="5"/>
        <v>8.8913587107530834E-3</v>
      </c>
      <c r="L14">
        <f t="shared" si="6"/>
        <v>-7.5576549041400098E-2</v>
      </c>
      <c r="O14">
        <v>474.267441860465</v>
      </c>
      <c r="P14">
        <v>514.17333333333295</v>
      </c>
      <c r="Q14">
        <f t="shared" si="7"/>
        <v>494.22038759689895</v>
      </c>
      <c r="R14">
        <v>685.74418604651203</v>
      </c>
      <c r="S14">
        <v>628.48888888888905</v>
      </c>
      <c r="T14">
        <v>669.808510638298</v>
      </c>
      <c r="U14">
        <v>570.51219512195098</v>
      </c>
      <c r="V14">
        <f t="shared" si="28"/>
        <v>134.26850129199011</v>
      </c>
      <c r="W14">
        <f t="shared" si="8"/>
        <v>76.291807525052036</v>
      </c>
      <c r="X14">
        <f t="shared" si="24"/>
        <v>57.255297157622977</v>
      </c>
      <c r="Y14">
        <f t="shared" si="21"/>
        <v>99.296315516347022</v>
      </c>
      <c r="AA14">
        <f>(B14 - B17) / B18</f>
        <v>2.4394086120354364</v>
      </c>
      <c r="AB14">
        <f>(C14 - C17) / C18</f>
        <v>3.1305499124208884</v>
      </c>
      <c r="AC14">
        <f>AVERAGE(AA14,AB14)</f>
        <v>2.7849792622281626</v>
      </c>
      <c r="AD14">
        <f>(E14 - E17) / E18</f>
        <v>3.0136150487901663</v>
      </c>
      <c r="AE14">
        <f>(F14 - F17) / F18</f>
        <v>3.2463723812465646</v>
      </c>
      <c r="AF14">
        <f>(G14 - G17) / G18</f>
        <v>2.5974294571651568</v>
      </c>
      <c r="AG14">
        <f>(H14 - H17) / H18</f>
        <v>3.3298505893719228</v>
      </c>
      <c r="AH14">
        <f t="shared" si="9"/>
        <v>0.46139311901840196</v>
      </c>
      <c r="AI14">
        <f t="shared" si="10"/>
        <v>0.54487132714376019</v>
      </c>
      <c r="AJ14">
        <f t="shared" si="11"/>
        <v>-0.23275733245639829</v>
      </c>
      <c r="AK14">
        <f t="shared" si="12"/>
        <v>-0.73242113220676597</v>
      </c>
      <c r="AM14">
        <f>(O14 - O17) / O18</f>
        <v>-1.576213936930857</v>
      </c>
      <c r="AN14">
        <f>(P14 - P17) / P18</f>
        <v>-1.256330551032377</v>
      </c>
      <c r="AO14">
        <f t="shared" si="13"/>
        <v>-1.4162722439816169</v>
      </c>
      <c r="AP14">
        <f>(R14 - R17) / R18</f>
        <v>-1.9838440721819912</v>
      </c>
      <c r="AQ14">
        <f>(S14 - S17) / S18</f>
        <v>-1.8281069941254773</v>
      </c>
      <c r="AR14">
        <f t="shared" ref="AR14:AS14" si="32">(T14 - T17) / T18</f>
        <v>-1.5121851635425649</v>
      </c>
      <c r="AS14">
        <f t="shared" si="32"/>
        <v>-1.6268361417039967</v>
      </c>
      <c r="AT14">
        <f t="shared" si="15"/>
        <v>-0.4118347501438604</v>
      </c>
      <c r="AU14">
        <f t="shared" si="16"/>
        <v>-0.21056389772237982</v>
      </c>
      <c r="AV14">
        <f t="shared" si="17"/>
        <v>-0.15573707805651393</v>
      </c>
      <c r="AW14">
        <f t="shared" si="18"/>
        <v>0.11465097816143177</v>
      </c>
    </row>
    <row r="15" spans="1:49" x14ac:dyDescent="0.3">
      <c r="A15">
        <v>16</v>
      </c>
      <c r="B15">
        <v>1.0638297872340052E-2</v>
      </c>
      <c r="C15">
        <v>2.0833333333333037E-2</v>
      </c>
      <c r="D15">
        <v>1.5735815602836545E-2</v>
      </c>
      <c r="E15">
        <v>0</v>
      </c>
      <c r="F15">
        <v>0</v>
      </c>
      <c r="G15">
        <v>0</v>
      </c>
      <c r="H15">
        <v>0</v>
      </c>
      <c r="I15">
        <f t="shared" si="3"/>
        <v>-1.5735815602836545E-2</v>
      </c>
      <c r="J15">
        <f t="shared" si="4"/>
        <v>-1.5735815602836545E-2</v>
      </c>
      <c r="K15">
        <f t="shared" si="5"/>
        <v>0</v>
      </c>
      <c r="L15">
        <f t="shared" si="6"/>
        <v>0</v>
      </c>
      <c r="O15">
        <v>940.64516129032302</v>
      </c>
      <c r="P15">
        <v>930.287234042553</v>
      </c>
      <c r="Q15">
        <f t="shared" si="7"/>
        <v>935.46619766643801</v>
      </c>
      <c r="R15">
        <v>2014.8461538461499</v>
      </c>
      <c r="S15">
        <v>2019.8301886792501</v>
      </c>
      <c r="T15">
        <v>2907.6734693877602</v>
      </c>
      <c r="U15">
        <v>2522.9245283018899</v>
      </c>
      <c r="V15">
        <f t="shared" si="28"/>
        <v>1084.3639910128122</v>
      </c>
      <c r="W15">
        <f t="shared" si="8"/>
        <v>1587.4583306354521</v>
      </c>
      <c r="X15">
        <f t="shared" si="24"/>
        <v>-4.9840348331001678</v>
      </c>
      <c r="Y15">
        <f t="shared" si="21"/>
        <v>384.74894108587023</v>
      </c>
      <c r="AA15">
        <f>(B15 - B17) / B18</f>
        <v>-0.42863825562711372</v>
      </c>
      <c r="AB15">
        <f>(C15 - C17) / C18</f>
        <v>-0.57425916131744992</v>
      </c>
      <c r="AC15">
        <f>AVERAGE(AA15,AB15)</f>
        <v>-0.50144870847228185</v>
      </c>
      <c r="AD15">
        <f>(E15 - E17) / E18</f>
        <v>-0.76198614737786052</v>
      </c>
      <c r="AE15">
        <f>(F15 - F17) / F18</f>
        <v>-0.58880664438278751</v>
      </c>
      <c r="AF15">
        <f>(G15 - G17) / G18</f>
        <v>-0.8160916071871247</v>
      </c>
      <c r="AG15">
        <f>(H15 - H17) / H18</f>
        <v>-0.49383992934044441</v>
      </c>
      <c r="AH15">
        <f t="shared" si="9"/>
        <v>-8.7357935910505669E-2</v>
      </c>
      <c r="AI15">
        <f t="shared" si="10"/>
        <v>7.6087791318374398E-3</v>
      </c>
      <c r="AJ15">
        <f t="shared" si="11"/>
        <v>-0.17317950299507301</v>
      </c>
      <c r="AK15">
        <f t="shared" si="12"/>
        <v>-0.3222516778466803</v>
      </c>
      <c r="AM15">
        <f>(O15 - O17) / O18</f>
        <v>1.5016050785964079</v>
      </c>
      <c r="AN15">
        <f>(P15 - P17) / P18</f>
        <v>0.59545779288047629</v>
      </c>
      <c r="AO15">
        <f t="shared" si="13"/>
        <v>1.0485314357384421</v>
      </c>
      <c r="AP15">
        <f>(R15 - R17) / R18</f>
        <v>1.523456970671673</v>
      </c>
      <c r="AQ15">
        <f>(S15 - S17) / S18</f>
        <v>1.4662945993646594</v>
      </c>
      <c r="AR15">
        <f t="shared" ref="AR15:AS15" si="33">(T15 - T17) / T18</f>
        <v>2.3760639772950189</v>
      </c>
      <c r="AS15">
        <f t="shared" si="33"/>
        <v>2.5803021078237882</v>
      </c>
      <c r="AT15">
        <f t="shared" si="15"/>
        <v>0.41776316362621735</v>
      </c>
      <c r="AU15">
        <f t="shared" si="16"/>
        <v>1.5317706720853461</v>
      </c>
      <c r="AV15">
        <f t="shared" si="17"/>
        <v>5.7162371307013515E-2</v>
      </c>
      <c r="AW15">
        <f t="shared" si="18"/>
        <v>-0.20423813052876927</v>
      </c>
    </row>
    <row r="17" spans="1:25" x14ac:dyDescent="0.3">
      <c r="A17" t="s">
        <v>16</v>
      </c>
      <c r="B17">
        <f>AVERAGE(B2:B15)</f>
        <v>2.4616394710179654E-2</v>
      </c>
      <c r="C17">
        <f t="shared" ref="C17:H17" si="34">AVERAGE(C2:C15)</f>
        <v>5.1511151474191073E-2</v>
      </c>
      <c r="D17">
        <f t="shared" si="34"/>
        <v>3.806377309218538E-2</v>
      </c>
      <c r="E17">
        <f t="shared" si="34"/>
        <v>5.4730439052472921E-2</v>
      </c>
      <c r="F17">
        <f t="shared" si="34"/>
        <v>4.0269590029341364E-2</v>
      </c>
      <c r="G17">
        <f t="shared" si="34"/>
        <v>5.4869945019792789E-2</v>
      </c>
      <c r="H17">
        <f t="shared" si="34"/>
        <v>3.9402516640138843E-2</v>
      </c>
      <c r="I17">
        <f t="shared" ref="I17:J17" si="35">AVERAGE(I2:I15)</f>
        <v>2.2058169371559832E-3</v>
      </c>
      <c r="J17">
        <f t="shared" si="35"/>
        <v>1.3387435479534676E-3</v>
      </c>
      <c r="K17">
        <f t="shared" ref="K17:L17" si="36">AVERAGE(K2:K15)</f>
        <v>1.4460849023131559E-2</v>
      </c>
      <c r="L17">
        <f t="shared" si="36"/>
        <v>1.546742837965394E-2</v>
      </c>
      <c r="N17" t="s">
        <v>16</v>
      </c>
      <c r="O17">
        <f>AVERAGE(O2:O15)</f>
        <v>713.10899086994709</v>
      </c>
      <c r="P17">
        <f t="shared" ref="P17:Y17" si="37">AVERAGE(P2:P15)</f>
        <v>796.48238225282898</v>
      </c>
      <c r="Q17">
        <f t="shared" si="37"/>
        <v>754.79568656138815</v>
      </c>
      <c r="R17">
        <f t="shared" si="37"/>
        <v>1437.5276879267481</v>
      </c>
      <c r="S17">
        <f>AVERAGE(S2:S15)</f>
        <v>1400.5625687913289</v>
      </c>
      <c r="T17">
        <f t="shared" si="37"/>
        <v>1540.1401344765161</v>
      </c>
      <c r="U17">
        <f>AVERAGE(U2:U15)</f>
        <v>1325.4802419842706</v>
      </c>
      <c r="V17">
        <f t="shared" si="37"/>
        <v>645.76688222994085</v>
      </c>
      <c r="W17">
        <f t="shared" si="37"/>
        <v>570.68455542288268</v>
      </c>
      <c r="X17">
        <f>AVERAGE(X2:X15)</f>
        <v>36.965119135419286</v>
      </c>
      <c r="Y17">
        <f t="shared" si="37"/>
        <v>214.65989249224552</v>
      </c>
    </row>
    <row r="18" spans="1:25" x14ac:dyDescent="0.3">
      <c r="A18" t="s">
        <v>17</v>
      </c>
      <c r="B18">
        <f>STDEV(B2:B15)</f>
        <v>3.261047434366101E-2</v>
      </c>
      <c r="C18">
        <f t="shared" ref="C18:H18" si="38">STDEV(C2:C15)</f>
        <v>5.3421556341352594E-2</v>
      </c>
      <c r="D18">
        <f t="shared" si="38"/>
        <v>3.8791138682270764E-2</v>
      </c>
      <c r="E18">
        <f t="shared" si="38"/>
        <v>7.1826028912481923E-2</v>
      </c>
      <c r="F18">
        <f t="shared" si="38"/>
        <v>6.8391874333472713E-2</v>
      </c>
      <c r="G18">
        <f t="shared" si="38"/>
        <v>6.7235031627045583E-2</v>
      </c>
      <c r="H18">
        <f t="shared" si="38"/>
        <v>7.9788033123938534E-2</v>
      </c>
      <c r="I18">
        <f t="shared" ref="I18:J18" si="39">STDEV(I2:I15)</f>
        <v>3.5031423616440037E-2</v>
      </c>
      <c r="J18">
        <f t="shared" si="39"/>
        <v>4.5033918781575824E-2</v>
      </c>
      <c r="K18">
        <f t="shared" ref="K18:L18" si="40">STDEV(K2:K15)</f>
        <v>2.6409786400551798E-2</v>
      </c>
      <c r="L18">
        <f t="shared" si="40"/>
        <v>4.7190103499996174E-2</v>
      </c>
      <c r="N18" t="s">
        <v>17</v>
      </c>
      <c r="O18">
        <f>STDEV(O2:O15)</f>
        <v>151.52863669924474</v>
      </c>
      <c r="P18">
        <f t="shared" ref="P18:Y18" si="41">STDEV(P2:P15)</f>
        <v>224.70921262522145</v>
      </c>
      <c r="Q18">
        <f t="shared" si="41"/>
        <v>169.61084786750919</v>
      </c>
      <c r="R18">
        <f t="shared" si="41"/>
        <v>378.9529189425478</v>
      </c>
      <c r="S18">
        <f t="shared" si="41"/>
        <v>422.33506156010384</v>
      </c>
      <c r="T18">
        <f t="shared" si="41"/>
        <v>575.54567047815112</v>
      </c>
      <c r="U18">
        <f t="shared" si="41"/>
        <v>464.07135144633776</v>
      </c>
      <c r="V18">
        <f t="shared" si="41"/>
        <v>299.98528091089997</v>
      </c>
      <c r="W18">
        <f t="shared" si="41"/>
        <v>350.42265025782274</v>
      </c>
      <c r="X18">
        <f t="shared" si="41"/>
        <v>135.64351577167207</v>
      </c>
      <c r="Y18">
        <f t="shared" si="41"/>
        <v>170.82126724894329</v>
      </c>
    </row>
    <row r="19" spans="1:25" x14ac:dyDescent="0.3">
      <c r="A19" t="s">
        <v>18</v>
      </c>
      <c r="B19">
        <f>B18/SQRT(14)</f>
        <v>8.7155158724400942E-3</v>
      </c>
      <c r="C19">
        <f t="shared" ref="C19:J19" si="42">C18/SQRT(14)</f>
        <v>1.4277511492684445E-2</v>
      </c>
      <c r="D19">
        <f t="shared" si="42"/>
        <v>1.0367367899420769E-2</v>
      </c>
      <c r="E19">
        <f t="shared" si="42"/>
        <v>1.919631368878762E-2</v>
      </c>
      <c r="F19">
        <f t="shared" si="42"/>
        <v>1.827849727108238E-2</v>
      </c>
      <c r="G19">
        <f t="shared" si="42"/>
        <v>1.7969318052665335E-2</v>
      </c>
      <c r="H19">
        <f t="shared" si="42"/>
        <v>2.1324248822453467E-2</v>
      </c>
      <c r="I19">
        <f t="shared" si="42"/>
        <v>9.3625417816899977E-3</v>
      </c>
      <c r="J19">
        <f t="shared" si="42"/>
        <v>1.2035821061747208E-2</v>
      </c>
      <c r="K19">
        <f t="shared" ref="K19" si="43">K18/SQRT(14)</f>
        <v>7.05831231205333E-3</v>
      </c>
      <c r="L19">
        <f t="shared" ref="L19" si="44">L18/SQRT(14)</f>
        <v>1.2612085667384821E-2</v>
      </c>
      <c r="N19" t="s">
        <v>18</v>
      </c>
      <c r="O19">
        <f>O18/SQRT(14)</f>
        <v>40.497731629536716</v>
      </c>
      <c r="P19">
        <f t="shared" ref="P19" si="45">P18/SQRT(14)</f>
        <v>60.056063235379717</v>
      </c>
      <c r="Q19">
        <f t="shared" ref="Q19" si="46">Q18/SQRT(14)</f>
        <v>45.330405842889782</v>
      </c>
      <c r="R19">
        <f t="shared" ref="R19" si="47">R18/SQRT(14)</f>
        <v>101.27942774292362</v>
      </c>
      <c r="S19">
        <f t="shared" ref="S19" si="48">S18/SQRT(14)</f>
        <v>112.87379305571356</v>
      </c>
      <c r="T19">
        <f t="shared" ref="T19" si="49">T18/SQRT(14)</f>
        <v>153.82105066930964</v>
      </c>
      <c r="U19">
        <f t="shared" ref="U19" si="50">U18/SQRT(14)</f>
        <v>124.0282857235254</v>
      </c>
      <c r="V19">
        <f t="shared" ref="V19" si="51">V18/SQRT(14)</f>
        <v>80.174438731694622</v>
      </c>
      <c r="W19">
        <f t="shared" ref="W19" si="52">W18/SQRT(14)</f>
        <v>93.654392702148854</v>
      </c>
      <c r="X19">
        <f t="shared" ref="X19" si="53">X18/SQRT(14)</f>
        <v>36.252254482504604</v>
      </c>
      <c r="Y19">
        <f t="shared" ref="Y19" si="54">Y18/SQRT(14)</f>
        <v>45.653904030006728</v>
      </c>
    </row>
    <row r="21" spans="1:25" x14ac:dyDescent="0.3">
      <c r="A21" t="s">
        <v>23</v>
      </c>
    </row>
    <row r="22" spans="1:25" x14ac:dyDescent="0.3">
      <c r="A22" t="s">
        <v>24</v>
      </c>
    </row>
    <row r="35" spans="1:5" x14ac:dyDescent="0.3">
      <c r="A35" t="s">
        <v>8</v>
      </c>
      <c r="B35" s="1" t="s">
        <v>0</v>
      </c>
      <c r="C35" s="1" t="s">
        <v>1</v>
      </c>
      <c r="D35" s="1" t="s">
        <v>2</v>
      </c>
      <c r="E35" s="1" t="s">
        <v>3</v>
      </c>
    </row>
    <row r="36" spans="1:5" x14ac:dyDescent="0.3">
      <c r="A36">
        <v>1</v>
      </c>
      <c r="B36">
        <v>0.99090909090909096</v>
      </c>
      <c r="C36">
        <v>1570.74545454545</v>
      </c>
      <c r="D36">
        <v>0.927927927927928</v>
      </c>
      <c r="E36">
        <v>1359.4684684684701</v>
      </c>
    </row>
    <row r="37" spans="1:5" x14ac:dyDescent="0.3">
      <c r="A37">
        <v>2</v>
      </c>
      <c r="B37">
        <v>0.96666666666666701</v>
      </c>
      <c r="C37">
        <v>944.21666666666704</v>
      </c>
      <c r="D37">
        <v>0.97499999999999998</v>
      </c>
      <c r="E37">
        <v>1037.2</v>
      </c>
    </row>
    <row r="38" spans="1:5" x14ac:dyDescent="0.3">
      <c r="A38">
        <v>3</v>
      </c>
      <c r="B38">
        <v>0.91452991452991494</v>
      </c>
      <c r="C38">
        <v>1487.58974358974</v>
      </c>
      <c r="D38">
        <v>0.89655172413793105</v>
      </c>
      <c r="E38">
        <v>1278.58620689655</v>
      </c>
    </row>
    <row r="39" spans="1:5" x14ac:dyDescent="0.3">
      <c r="A39">
        <v>4</v>
      </c>
      <c r="B39">
        <v>1</v>
      </c>
      <c r="C39">
        <v>1739.00840336134</v>
      </c>
      <c r="D39">
        <v>0.98319327731092399</v>
      </c>
      <c r="E39">
        <v>1541.4117647058799</v>
      </c>
    </row>
    <row r="40" spans="1:5" x14ac:dyDescent="0.3">
      <c r="A40">
        <v>5</v>
      </c>
      <c r="B40">
        <v>0.91596638655462204</v>
      </c>
      <c r="C40">
        <v>1228.34453781513</v>
      </c>
      <c r="D40">
        <v>0.93277310924369705</v>
      </c>
      <c r="E40">
        <v>1300.7142857142901</v>
      </c>
    </row>
    <row r="41" spans="1:5" x14ac:dyDescent="0.3">
      <c r="A41">
        <v>6</v>
      </c>
      <c r="B41">
        <v>0.97391304347826102</v>
      </c>
      <c r="C41">
        <v>1417.20869565217</v>
      </c>
      <c r="D41">
        <v>0.99122807017543901</v>
      </c>
      <c r="E41">
        <v>1523.4298245614</v>
      </c>
    </row>
    <row r="42" spans="1:5" x14ac:dyDescent="0.3">
      <c r="A42">
        <v>7</v>
      </c>
      <c r="B42">
        <v>0.94957983193277296</v>
      </c>
      <c r="C42">
        <v>1701.11764705882</v>
      </c>
      <c r="D42">
        <v>0.96610169491525399</v>
      </c>
      <c r="E42">
        <v>1581.8389830508499</v>
      </c>
    </row>
    <row r="43" spans="1:5" x14ac:dyDescent="0.3">
      <c r="A43">
        <v>8</v>
      </c>
      <c r="B43">
        <v>0.96666666666666701</v>
      </c>
      <c r="C43">
        <v>1594.4583333333301</v>
      </c>
      <c r="D43">
        <v>0.99166666666666703</v>
      </c>
      <c r="E43">
        <v>1687.7916666666699</v>
      </c>
    </row>
    <row r="44" spans="1:5" x14ac:dyDescent="0.3">
      <c r="A44">
        <v>9</v>
      </c>
      <c r="B44">
        <v>0.99166666666666703</v>
      </c>
      <c r="C44">
        <v>1161.1083333333299</v>
      </c>
      <c r="D44">
        <v>0.98333333333333295</v>
      </c>
      <c r="E44">
        <v>1031.2666666666701</v>
      </c>
    </row>
    <row r="45" spans="1:5" x14ac:dyDescent="0.3">
      <c r="A45">
        <v>10</v>
      </c>
      <c r="B45">
        <v>0.99047619047619095</v>
      </c>
      <c r="C45">
        <v>2007.7619047619</v>
      </c>
      <c r="D45">
        <v>0.98969072164948502</v>
      </c>
      <c r="E45">
        <v>2136.6494845360799</v>
      </c>
    </row>
    <row r="46" spans="1:5" x14ac:dyDescent="0.3">
      <c r="A46">
        <v>11</v>
      </c>
      <c r="B46">
        <v>0.98319327731092399</v>
      </c>
      <c r="C46">
        <v>1179.3781512605001</v>
      </c>
      <c r="D46">
        <v>0.99159663865546199</v>
      </c>
      <c r="E46">
        <v>1014.47899159664</v>
      </c>
    </row>
    <row r="47" spans="1:5" x14ac:dyDescent="0.3">
      <c r="A47">
        <v>12</v>
      </c>
      <c r="B47">
        <v>0.95798319327731096</v>
      </c>
      <c r="C47">
        <v>1097.09243697479</v>
      </c>
      <c r="D47">
        <v>0.97435897435897401</v>
      </c>
      <c r="E47">
        <v>1237.7435897435901</v>
      </c>
    </row>
    <row r="48" spans="1:5" x14ac:dyDescent="0.3">
      <c r="A48">
        <v>15</v>
      </c>
      <c r="B48">
        <v>0.73333333333333295</v>
      </c>
      <c r="C48">
        <v>651.64166666666699</v>
      </c>
      <c r="D48">
        <v>0.73333333333333295</v>
      </c>
      <c r="E48">
        <v>607.25833333333298</v>
      </c>
    </row>
    <row r="49" spans="1:5" x14ac:dyDescent="0.3">
      <c r="A49">
        <v>16</v>
      </c>
      <c r="B49">
        <v>1</v>
      </c>
      <c r="C49">
        <v>2017.3619047619</v>
      </c>
      <c r="D49">
        <v>1</v>
      </c>
      <c r="E49">
        <v>2707.75490196078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CVOE_Means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Huff</dc:creator>
  <cp:lastModifiedBy>Nick Maxwell</cp:lastModifiedBy>
  <dcterms:created xsi:type="dcterms:W3CDTF">2019-03-12T19:13:31Z</dcterms:created>
  <dcterms:modified xsi:type="dcterms:W3CDTF">2019-03-13T22:13:50Z</dcterms:modified>
</cp:coreProperties>
</file>