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357-22-RHTU-DKVR-4.13\АГСВ1\"/>
    </mc:Choice>
  </mc:AlternateContent>
  <bookViews>
    <workbookView xWindow="-105" yWindow="-105" windowWidth="19425" windowHeight="10425"/>
  </bookViews>
  <sheets>
    <sheet name="атм1" sheetId="1" r:id="rId1"/>
  </sheets>
  <definedNames>
    <definedName name="_xlnm.Print_Area" localSheetId="0">атм1!$A$1:$U$91,атм1!$A$93:$U$133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66" i="1" l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54" i="1"/>
  <c r="T55" i="1"/>
  <c r="T56" i="1"/>
  <c r="T57" i="1"/>
  <c r="T58" i="1"/>
  <c r="T59" i="1"/>
  <c r="T60" i="1"/>
  <c r="T61" i="1"/>
  <c r="T62" i="1"/>
  <c r="T63" i="1"/>
  <c r="T64" i="1"/>
  <c r="T65" i="1"/>
  <c r="T44" i="1"/>
  <c r="T45" i="1"/>
  <c r="T46" i="1"/>
  <c r="T47" i="1"/>
  <c r="T48" i="1"/>
  <c r="T49" i="1"/>
  <c r="T50" i="1"/>
  <c r="T51" i="1"/>
  <c r="T52" i="1"/>
  <c r="T53" i="1"/>
  <c r="T32" i="1"/>
  <c r="T33" i="1"/>
  <c r="T34" i="1"/>
  <c r="T35" i="1"/>
  <c r="T36" i="1"/>
  <c r="T37" i="1"/>
  <c r="T38" i="1"/>
  <c r="T39" i="1"/>
  <c r="T40" i="1"/>
  <c r="T41" i="1"/>
  <c r="T42" i="1"/>
  <c r="T43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6" i="1"/>
  <c r="T7" i="1"/>
  <c r="T8" i="1"/>
  <c r="T9" i="1"/>
  <c r="T10" i="1"/>
  <c r="T11" i="1"/>
  <c r="T12" i="1"/>
  <c r="T13" i="1"/>
  <c r="T14" i="1"/>
  <c r="T15" i="1"/>
  <c r="T5" i="1"/>
  <c r="L84" i="1"/>
  <c r="M84" i="1"/>
  <c r="Q84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5" i="1"/>
  <c r="M85" i="1"/>
  <c r="M86" i="1"/>
  <c r="M87" i="1"/>
  <c r="M88" i="1"/>
  <c r="Q88" i="1"/>
  <c r="Q85" i="1"/>
  <c r="Q86" i="1"/>
  <c r="Q87" i="1"/>
  <c r="Q75" i="1"/>
  <c r="Q76" i="1"/>
  <c r="Q77" i="1"/>
  <c r="Q78" i="1"/>
  <c r="Q79" i="1"/>
  <c r="Q80" i="1"/>
  <c r="Q81" i="1"/>
  <c r="Q82" i="1"/>
  <c r="Q83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46" i="1"/>
  <c r="Q47" i="1"/>
  <c r="Q48" i="1"/>
  <c r="Q49" i="1"/>
  <c r="Q50" i="1"/>
  <c r="Q51" i="1"/>
  <c r="Q52" i="1"/>
  <c r="Q53" i="1"/>
  <c r="Q54" i="1"/>
  <c r="Q55" i="1"/>
  <c r="Q56" i="1"/>
  <c r="Q57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6" i="1"/>
  <c r="Q7" i="1"/>
  <c r="Q8" i="1"/>
  <c r="Q9" i="1"/>
  <c r="Q10" i="1"/>
  <c r="Q11" i="1"/>
  <c r="Q12" i="1"/>
  <c r="Q13" i="1"/>
  <c r="Q14" i="1"/>
  <c r="Q15" i="1"/>
  <c r="Q16" i="1"/>
  <c r="Q17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5" i="1"/>
  <c r="U89" i="1" l="1"/>
  <c r="T89" i="1"/>
  <c r="S89" i="1"/>
  <c r="R89" i="1"/>
  <c r="Q89" i="1"/>
  <c r="P89" i="1"/>
  <c r="O89" i="1"/>
  <c r="N89" i="1"/>
  <c r="M89" i="1"/>
  <c r="L89" i="1"/>
  <c r="E107" i="1" s="1"/>
  <c r="K89" i="1"/>
  <c r="E106" i="1" s="1"/>
  <c r="J89" i="1"/>
  <c r="E105" i="1" s="1"/>
  <c r="I89" i="1"/>
  <c r="I91" i="1" s="1"/>
  <c r="H89" i="1"/>
  <c r="G89" i="1"/>
  <c r="F89" i="1"/>
  <c r="E89" i="1"/>
  <c r="D89" i="1"/>
  <c r="C89" i="1"/>
  <c r="U91" i="1" l="1"/>
  <c r="O91" i="1"/>
  <c r="L91" i="1"/>
  <c r="G91" i="1"/>
  <c r="R91" i="1"/>
  <c r="J117" i="1" s="1"/>
  <c r="D91" i="1"/>
  <c r="D116" i="1" l="1"/>
  <c r="J116" i="1"/>
  <c r="J119" i="1" s="1"/>
  <c r="D118" i="1"/>
  <c r="J118" i="1"/>
  <c r="D120" i="1" s="1"/>
  <c r="D117" i="1"/>
  <c r="E104" i="1"/>
  <c r="D109" i="1" s="1"/>
  <c r="I111" i="1" s="1"/>
  <c r="J112" i="1" s="1"/>
  <c r="J120" i="1" l="1"/>
  <c r="J126" i="1" s="1"/>
  <c r="E132" i="1"/>
  <c r="J113" i="1"/>
  <c r="F126" i="1" s="1"/>
  <c r="D119" i="1"/>
  <c r="E131" i="1"/>
  <c r="H126" i="1"/>
  <c r="J121" i="1" l="1"/>
  <c r="F128" i="1"/>
  <c r="E133" i="1" s="1"/>
  <c r="D124" i="1"/>
  <c r="D126" i="1"/>
  <c r="D128" i="1"/>
</calcChain>
</file>

<file path=xl/sharedStrings.xml><?xml version="1.0" encoding="utf-8"?>
<sst xmlns="http://schemas.openxmlformats.org/spreadsheetml/2006/main" count="269" uniqueCount="243">
  <si>
    <t>№ поз.</t>
  </si>
  <si>
    <t>Для расчета сметных норм</t>
  </si>
  <si>
    <t>Распределение каналов по принадлежности</t>
  </si>
  <si>
    <t>поз. по ФСА</t>
  </si>
  <si>
    <t>Описание сигнала</t>
  </si>
  <si>
    <t>КПТС-ТОУ</t>
  </si>
  <si>
    <t>ТОУ-КПТС</t>
  </si>
  <si>
    <t>Оп-КПТС</t>
  </si>
  <si>
    <t xml:space="preserve"> к подсистемам I,II,III категории техн. сложности</t>
  </si>
  <si>
    <t>Метрологическая сложность</t>
  </si>
  <si>
    <t>Развитость информац. функций</t>
  </si>
  <si>
    <t>Развитость функций управления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</si>
  <si>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</si>
  <si>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</si>
  <si>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</si>
  <si>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и</t>
    </r>
  </si>
  <si>
    <t>СмС</t>
  </si>
  <si>
    <t>I</t>
  </si>
  <si>
    <t>II</t>
  </si>
  <si>
    <t>III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</si>
  <si>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</si>
  <si>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</si>
  <si>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</si>
  <si>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</si>
  <si>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</si>
  <si>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</si>
  <si>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</si>
  <si>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</si>
  <si>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</si>
  <si>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</si>
  <si>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</si>
  <si>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</si>
  <si>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</si>
  <si>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</si>
  <si>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</si>
  <si>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</si>
  <si>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</si>
  <si>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</si>
  <si>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</si>
  <si>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</si>
  <si>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</si>
  <si>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</si>
  <si>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t>Исчисление объемов работ.</t>
  </si>
  <si>
    <t xml:space="preserve">1. В соответствии с п. 2.2.2 (ТЕРп 81-05-2001-И1) Базовая норма для сложной системы, имеющие в своем составе подсистемы с разной категорией технической сложности, определяется  применением к соответствующей базовой норме для системы I категории технической сложности коэффициента сложности (С) расчиываемого по формуле: </t>
  </si>
  <si>
    <t>С=(1+0,313хК2общ/Кобщ)*(1+0,566*К3общ/Кобщ)</t>
  </si>
  <si>
    <t>где:</t>
  </si>
  <si>
    <t>К1общ, К2общ, К3общ - общее количество аналоговых и дискретных каналов информационных и управления относимых к подсистемам соответственноI, II и III категории технической сложности</t>
  </si>
  <si>
    <t>Кобщ = К1общ + К2общ + К3общ</t>
  </si>
  <si>
    <t>В этом случае базовая норма для сложной системы расчитывается по формуле:</t>
  </si>
  <si>
    <t>Нбсл=Нб1 х С;               при условии  1 &lt; C &lt; 1,313           (УСЛОВИЕ №1)</t>
  </si>
  <si>
    <t>Нбсл=Нб2 х С:1,313;     при условии  1,313 &lt; C &lt; 1,566    (УСЛОВИЕ №2)</t>
  </si>
  <si>
    <t>По результатам расчета количества каналов имеем</t>
  </si>
  <si>
    <t>Кобщ =</t>
  </si>
  <si>
    <t>К1общ =</t>
  </si>
  <si>
    <t>К2общ =</t>
  </si>
  <si>
    <t>К3общ =</t>
  </si>
  <si>
    <t>Таким образом:</t>
  </si>
  <si>
    <t xml:space="preserve">С=(1+0,313хК2общ/Кобщ)*(1+0,566*К3общ/Кобщ) = </t>
  </si>
  <si>
    <t>На основании расчета величина получившегося коэффициента С удовлетворяет условию №</t>
  </si>
  <si>
    <t>Принимая это во внимание базовая норма сложной системы Нбсл будет расчитываться исходя из</t>
  </si>
  <si>
    <t>категории</t>
  </si>
  <si>
    <t>технической сложности системы управления с применением к ней результирующего коэффициента С=</t>
  </si>
  <si>
    <t>Расчет коэфициентов</t>
  </si>
  <si>
    <r>
      <rPr>
        <sz val="12"/>
        <color rgb="FF000000"/>
        <rFont val="Times New Roman"/>
        <family val="1"/>
        <charset val="204"/>
      </rPr>
      <t>М = (1+0,14*К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(1+0,51*К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</si>
  <si>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И = (1+0,51*К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(1+1,03*К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</si>
  <si>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У = (1+0,61*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уУ2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)*( 1+1,39*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уУ3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</si>
  <si>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= 0,5+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* М * И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</si>
  <si>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>= 1,0+(1,3*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+ 0,95* 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)/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АСУ </t>
    </r>
    <r>
      <rPr>
        <sz val="12"/>
        <color rgb="FF000000"/>
        <rFont val="Times New Roman"/>
        <family val="1"/>
        <charset val="204"/>
      </rPr>
      <t xml:space="preserve">* У = </t>
    </r>
  </si>
  <si>
    <r>
      <rPr>
        <sz val="12"/>
        <color rgb="FF000000"/>
        <rFont val="Times New Roman"/>
        <family val="1"/>
        <charset val="204"/>
      </rPr>
      <t>(Ф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vertAlign val="superscript"/>
        <sz val="12"/>
        <color rgb="FF000000"/>
        <rFont val="Times New Roman"/>
        <family val="1"/>
        <charset val="204"/>
      </rPr>
      <t xml:space="preserve">м </t>
    </r>
    <r>
      <rPr>
        <sz val="12"/>
        <color rgb="FF000000"/>
        <rFont val="Times New Roman"/>
        <family val="1"/>
        <charset val="204"/>
      </rPr>
      <t>x Ф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 =</t>
    </r>
  </si>
  <si>
    <t>Таким образом по результатам расчета общий коэффициент для расчета базовой нормы сложной системы будет иметь вид:</t>
  </si>
  <si>
    <r>
      <rPr>
        <sz val="12"/>
        <color rgb="FF000000"/>
        <rFont val="Times New Roman"/>
        <family val="1"/>
        <charset val="204"/>
      </rPr>
      <t>Н</t>
    </r>
    <r>
      <rPr>
        <vertAlign val="superscript"/>
        <sz val="12"/>
        <color rgb="FF000000"/>
        <rFont val="Times New Roman"/>
        <family val="1"/>
        <charset val="204"/>
      </rPr>
      <t>сл</t>
    </r>
    <r>
      <rPr>
        <vertAlign val="subscript"/>
        <sz val="12"/>
        <color rgb="FF000000"/>
        <rFont val="Times New Roman"/>
        <family val="1"/>
        <charset val="204"/>
      </rPr>
      <t>б</t>
    </r>
  </si>
  <si>
    <r>
      <rPr>
        <sz val="12"/>
        <color rgb="FF000000"/>
        <rFont val="Times New Roman"/>
        <family val="1"/>
        <charset val="204"/>
      </rPr>
      <t xml:space="preserve"> = Н</t>
    </r>
    <r>
      <rPr>
        <vertAlign val="subscript"/>
        <sz val="12"/>
        <color rgb="FF000000"/>
        <rFont val="Times New Roman"/>
        <family val="1"/>
        <charset val="204"/>
      </rPr>
      <t>б</t>
    </r>
  </si>
  <si>
    <t>х</t>
  </si>
  <si>
    <t>С</t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</si>
  <si>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</si>
  <si>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>у</t>
    </r>
  </si>
  <si>
    <t>или</t>
  </si>
  <si>
    <t>Для расчета сметных норм:</t>
  </si>
  <si>
    <t>Количество сигналов системы управления</t>
  </si>
  <si>
    <t>Категория сложности системы</t>
  </si>
  <si>
    <t>катег. т.с. =</t>
  </si>
  <si>
    <t>Коэффициент к заработной плате</t>
  </si>
  <si>
    <t>Козп =</t>
  </si>
  <si>
    <t>Сброс звукового сигнала</t>
  </si>
  <si>
    <t>Список каналов на ПНР по объекту 357-22 "Котельная при РХТУ, г.Москва. АГСВ1"</t>
  </si>
  <si>
    <t>ШУК1/HL2SB3</t>
  </si>
  <si>
    <t>ШУК1/HL2SB1</t>
  </si>
  <si>
    <t>ШУК1/HL2SB2</t>
  </si>
  <si>
    <t>ШУК1/SB1</t>
  </si>
  <si>
    <t>ШУК1/HLSB1</t>
  </si>
  <si>
    <t>ШУК1/HLSB2</t>
  </si>
  <si>
    <t>ШУК1/HLSB3</t>
  </si>
  <si>
    <t>ШУК1/HLSB4</t>
  </si>
  <si>
    <t>ШУК1/HLSB5</t>
  </si>
  <si>
    <t>ШУК1/HLSB6</t>
  </si>
  <si>
    <t>ШУК1/HLSB7</t>
  </si>
  <si>
    <t>ШУК1/HLSB8</t>
  </si>
  <si>
    <t>ШУК1/HLSB9</t>
  </si>
  <si>
    <t>ШУК1/HLSB10</t>
  </si>
  <si>
    <t>ШУК1/HLSB11</t>
  </si>
  <si>
    <t>ШУК1/HLSB12</t>
  </si>
  <si>
    <t>ШУК1/HLSB13</t>
  </si>
  <si>
    <t>ШУК1/HLSB14</t>
  </si>
  <si>
    <t>ШУК1/HLSB15</t>
  </si>
  <si>
    <t>ШУК1/HLSB16</t>
  </si>
  <si>
    <t>ШУК1/HLSB17</t>
  </si>
  <si>
    <t>ШУК1/HLSB18</t>
  </si>
  <si>
    <t>Режим работы регулятора воздуха горелки №1</t>
  </si>
  <si>
    <t>Управления регулятором воздуха горелки №1 "Больше"</t>
  </si>
  <si>
    <t>Управления регулятором воздуха горелки №1 "Меньше"</t>
  </si>
  <si>
    <t>Режим работы регулятора газа горелки №1</t>
  </si>
  <si>
    <t>Управления регулятором газа горелки №1 "Больше"</t>
  </si>
  <si>
    <t>Управления регулятором газа горелки №1 "Меньше"</t>
  </si>
  <si>
    <t>Режим работы регулятора газа горелки №2</t>
  </si>
  <si>
    <t>Режим работы регулятора воздуха горелки №2</t>
  </si>
  <si>
    <t>Управления регулятором газа горелки №2 "Больше"</t>
  </si>
  <si>
    <t>Управления регулятором газа горелки №2 "Меньше"</t>
  </si>
  <si>
    <t>Управления регулятором воздуха горелки №2 "Больше"</t>
  </si>
  <si>
    <t>Управления регулятором воздуха горелки №2 "Меньше"</t>
  </si>
  <si>
    <t>Режим работы регулятора разрежения</t>
  </si>
  <si>
    <t>Управления регулятором разрежения "Больше"</t>
  </si>
  <si>
    <t>Управления регулятором разрежения "Меньше"</t>
  </si>
  <si>
    <t>Режим работы регулятора уровня воды</t>
  </si>
  <si>
    <t>Управления регулятором уровня воды "Больше"</t>
  </si>
  <si>
    <t>Управления регулятором уровня воды "Меньше"</t>
  </si>
  <si>
    <t>Стоп/Пуск котла</t>
  </si>
  <si>
    <t>Стоп/Пуск горелки №1</t>
  </si>
  <si>
    <t>Стоп/Пуск горелки №2</t>
  </si>
  <si>
    <t>ШУК1/HL2</t>
  </si>
  <si>
    <t>ШУК1/HL3</t>
  </si>
  <si>
    <t>ШУК1/HL4</t>
  </si>
  <si>
    <t>Светодиод "Авария"</t>
  </si>
  <si>
    <t>Светодиод "Работа"</t>
  </si>
  <si>
    <t>Светодиод "Предупреждение"</t>
  </si>
  <si>
    <t>ШП1/HL2</t>
  </si>
  <si>
    <t>ШП1/HL3</t>
  </si>
  <si>
    <t>ШП1/HL4</t>
  </si>
  <si>
    <t>ШП1/HL5</t>
  </si>
  <si>
    <t>ШП1/SB1</t>
  </si>
  <si>
    <t>ШП1/SB2</t>
  </si>
  <si>
    <t>ШП1/SB3</t>
  </si>
  <si>
    <t>Светодиод "Работа вентилятора"</t>
  </si>
  <si>
    <t>Светодиод "Работа дымососа"</t>
  </si>
  <si>
    <t>Светодиод "Авария вентилятора"</t>
  </si>
  <si>
    <t>Светодиод "Авария дымососа"</t>
  </si>
  <si>
    <t>Аварийный стоп вентилятора</t>
  </si>
  <si>
    <t>Аварийный стоп котла</t>
  </si>
  <si>
    <t>Аварийный стоп дымососа</t>
  </si>
  <si>
    <t>Светодиод "Питание 220В"</t>
  </si>
  <si>
    <t>ШУК1/HL1a</t>
  </si>
  <si>
    <t>Светодиод "Питание фаза А"</t>
  </si>
  <si>
    <t>Светодиод "Питание фаза В"</t>
  </si>
  <si>
    <t>Светодиод "Питание фаза С"</t>
  </si>
  <si>
    <t>ШП1/HL1a</t>
  </si>
  <si>
    <t>ШП1/HL1b</t>
  </si>
  <si>
    <t>ШП1/HL1c</t>
  </si>
  <si>
    <t>1g0dPe1</t>
  </si>
  <si>
    <t>1g0Pe2</t>
  </si>
  <si>
    <t>1g0Te1</t>
  </si>
  <si>
    <t>1g1Mv5</t>
  </si>
  <si>
    <t>1g1Mv1</t>
  </si>
  <si>
    <t>1g1Mv6</t>
  </si>
  <si>
    <t>1g1Pe3</t>
  </si>
  <si>
    <t>1g1Mv2</t>
  </si>
  <si>
    <t>1g1Ms3</t>
  </si>
  <si>
    <t>1g1Pe4</t>
  </si>
  <si>
    <t>1x1Bs1</t>
  </si>
  <si>
    <t>1x1Bs2</t>
  </si>
  <si>
    <t>1g1Mv4</t>
  </si>
  <si>
    <t>1x1B3</t>
  </si>
  <si>
    <t>1a0fMf1</t>
  </si>
  <si>
    <t>1a0Pe1</t>
  </si>
  <si>
    <t>1a1Ms2</t>
  </si>
  <si>
    <t>1a1Pe2</t>
  </si>
  <si>
    <t>1w0dPe1</t>
  </si>
  <si>
    <t>1w0Pe2</t>
  </si>
  <si>
    <t>1w0Ms1</t>
  </si>
  <si>
    <t>1w0Pe3</t>
  </si>
  <si>
    <t>1w0dPe4</t>
  </si>
  <si>
    <t>1s0Pe1</t>
  </si>
  <si>
    <t>1s0Pe2</t>
  </si>
  <si>
    <t>1s0dPe1</t>
  </si>
  <si>
    <t>1f0Pe1</t>
  </si>
  <si>
    <t>1f0Te1</t>
  </si>
  <si>
    <t>1f0Ms1</t>
  </si>
  <si>
    <t>1f0fMf2</t>
  </si>
  <si>
    <t>Перепад давления на диафрагме газа</t>
  </si>
  <si>
    <t>Давление газа в коллекторе</t>
  </si>
  <si>
    <t>Температура газа в коллекторе</t>
  </si>
  <si>
    <t>ПЗК-1 горелки №1</t>
  </si>
  <si>
    <t>Клапан опрессовки горелки №1</t>
  </si>
  <si>
    <t>Клапан безопасности горелки №1</t>
  </si>
  <si>
    <t>Давление газа между ПЗК горелки №1</t>
  </si>
  <si>
    <t>ПЗК-2 горелки №1</t>
  </si>
  <si>
    <t>Регулятор газа горелки №1</t>
  </si>
  <si>
    <t>Давление газа перед горелкой №1</t>
  </si>
  <si>
    <t>Наличие факела запальника горелки №1</t>
  </si>
  <si>
    <t>Наличие факела горелки №1</t>
  </si>
  <si>
    <t>Клапан запальника горелки №1</t>
  </si>
  <si>
    <t>ИВН горелки №1</t>
  </si>
  <si>
    <t>1g2Mv5</t>
  </si>
  <si>
    <t>1g2Mv1</t>
  </si>
  <si>
    <t>1g2Mv6</t>
  </si>
  <si>
    <t>1g2Pe3</t>
  </si>
  <si>
    <t>1g2Mv2</t>
  </si>
  <si>
    <t>1g2Ms3</t>
  </si>
  <si>
    <t>1g2Pe4</t>
  </si>
  <si>
    <t>1g2Mv4</t>
  </si>
  <si>
    <t>1x2Bs1</t>
  </si>
  <si>
    <t>1x2Bs2</t>
  </si>
  <si>
    <t>1x2B3</t>
  </si>
  <si>
    <t>Клапан опрессовки горелки №2</t>
  </si>
  <si>
    <t>ПЗК-1 горелки №2</t>
  </si>
  <si>
    <t>Клапан безопасности горелки №2</t>
  </si>
  <si>
    <t>Давление газа между ПЗК горелки №2</t>
  </si>
  <si>
    <t>ПЗК-2 горелки №2</t>
  </si>
  <si>
    <t>Регулятор газа горелки №2</t>
  </si>
  <si>
    <t>Давление газа перед горелкой №2</t>
  </si>
  <si>
    <t>Наличие факела запальника горелки №2</t>
  </si>
  <si>
    <t>Наличие факела горелки №2</t>
  </si>
  <si>
    <t>Клапан запальника горелки №2</t>
  </si>
  <si>
    <t>ИВН горелки №2</t>
  </si>
  <si>
    <t>ПЧ вентилятора</t>
  </si>
  <si>
    <t>Давление воздуха в общем коллекторе</t>
  </si>
  <si>
    <t>Регулятор воздуха горелки №1</t>
  </si>
  <si>
    <t>Давление воздуха перед горелкой №1</t>
  </si>
  <si>
    <t>Регулятор воздуха горелки №2</t>
  </si>
  <si>
    <t>Давление воздуха перед горелкой №2</t>
  </si>
  <si>
    <t>1a2Ms2</t>
  </si>
  <si>
    <t>1a2Pe2</t>
  </si>
  <si>
    <t>Перепад давления на диафрагме воды</t>
  </si>
  <si>
    <t>Давление воды до регулятора уровня воды</t>
  </si>
  <si>
    <t>Регулятор уровня воды</t>
  </si>
  <si>
    <t>Давление воды после регулятора уровня воды</t>
  </si>
  <si>
    <t>Перепад давления в барабане котла</t>
  </si>
  <si>
    <t>Давление пара в барабане котла</t>
  </si>
  <si>
    <t>Давление пара на выходе</t>
  </si>
  <si>
    <t>Перепад давления на диафрагме пара</t>
  </si>
  <si>
    <t>Разрежение в топке котла</t>
  </si>
  <si>
    <t>Температура дымовых газов</t>
  </si>
  <si>
    <t>ПЧ дымососа</t>
  </si>
  <si>
    <t>Контроль аварий</t>
  </si>
  <si>
    <t>Осевая направляющая дымососа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</si>
</sst>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0.000"/>
  </numFmts>
  <fonts count="21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 Cyr"/>
      <charset val="204"/>
    </font>
    <font>
      <sz val="9"/>
      <color rgb="FF000000"/>
      <name val="Arial Cyr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i/>
      <sz val="11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20" fillId="0" borderId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3" fillId="0" borderId="8" xfId="1" applyFont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4" fillId="0" borderId="0" xfId="0" applyFont="1"/>
    <xf numFmtId="0" fontId="13" fillId="0" borderId="23" xfId="0" applyFont="1" applyBorder="1" applyAlignment="1">
      <alignment wrapText="1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0" xfId="0"/>
    <xf numFmtId="0" fontId="14" fillId="0" borderId="8" xfId="0" applyFont="1" applyBorder="1" applyAlignment="1">
      <alignment horizontal="center" vertical="center"/>
    </xf>
    <xf numFmtId="0" fontId="0" fillId="0" borderId="8" xfId="0" applyBorder="1"/>
    <xf numFmtId="0" fontId="2" fillId="0" borderId="23" xfId="0" applyFont="1" applyBorder="1" applyAlignment="1">
      <alignment wrapText="1"/>
    </xf>
    <xf numFmtId="0" fontId="5" fillId="0" borderId="2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0" fillId="0" borderId="28" xfId="0" applyFont="1" applyBorder="1"/>
    <xf numFmtId="0" fontId="10" fillId="0" borderId="10" xfId="0" applyFont="1" applyBorder="1"/>
    <xf numFmtId="0" fontId="10" fillId="0" borderId="29" xfId="0" applyFont="1" applyBorder="1"/>
    <xf numFmtId="0" fontId="10" fillId="0" borderId="30" xfId="0" applyFont="1" applyBorder="1"/>
    <xf numFmtId="0" fontId="15" fillId="0" borderId="18" xfId="0" applyFont="1" applyBorder="1"/>
    <xf numFmtId="0" fontId="2" fillId="0" borderId="19" xfId="0" applyFont="1" applyBorder="1"/>
    <xf numFmtId="0" fontId="10" fillId="0" borderId="30" xfId="0" applyFont="1" applyBorder="1" applyAlignment="1">
      <alignment horizontal="right"/>
    </xf>
    <xf numFmtId="0" fontId="7" fillId="0" borderId="28" xfId="0" applyFont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66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right"/>
    </xf>
    <xf numFmtId="0" fontId="7" fillId="0" borderId="0" xfId="0" applyFont="1"/>
    <xf numFmtId="0" fontId="7" fillId="0" borderId="8" xfId="0" applyFont="1" applyBorder="1"/>
    <xf numFmtId="0" fontId="2" fillId="0" borderId="20" xfId="0" applyFont="1" applyBorder="1" applyAlignment="1">
      <alignment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23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165" fontId="18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Процент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74"/>
  <sheetViews>
    <sheetView tabSelected="1" topLeftCell="A91" zoomScale="115" zoomScaleNormal="115" zoomScaleSheetLayoutView="115" zoomScalePageLayoutView="70" workbookViewId="0">
      <selection activeCell="G85" sqref="G85"/>
    </sheetView>
  </sheetViews>
  <sheetFormatPr defaultColWidth="9.140625" defaultRowHeight="12.75" x14ac:dyDescent="0.2"/>
  <cols>
    <col min="1" max="1" width="13.140625" style="1" customWidth="1"/>
    <col min="2" max="2" width="67.7109375" style="1" customWidth="1"/>
    <col min="3" max="3" width="4.5703125" style="1" customWidth="1"/>
    <col min="4" max="4" width="5.42578125" style="1" customWidth="1"/>
    <col min="5" max="5" width="4.85546875" style="1" customWidth="1"/>
    <col min="6" max="6" width="5" style="1" customWidth="1"/>
    <col min="7" max="7" width="6.140625" style="1" customWidth="1"/>
    <col min="8" max="8" width="6.7109375" style="1" customWidth="1"/>
    <col min="9" max="9" width="5.5703125" style="1" customWidth="1"/>
    <col min="10" max="11" width="6.5703125" style="1" customWidth="1"/>
    <col min="12" max="12" width="7.140625" style="1" customWidth="1"/>
    <col min="13" max="15" width="6.42578125" style="1" customWidth="1"/>
    <col min="16" max="21" width="8.28515625" style="1" customWidth="1"/>
    <col min="22" max="257" width="9.140625" style="1"/>
  </cols>
  <sheetData>
    <row r="1" spans="1:257" s="2" customFormat="1" ht="18" customHeight="1" thickBot="1" x14ac:dyDescent="0.25">
      <c r="A1" s="107" t="s">
        <v>84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57" s="35" customFormat="1" ht="20.25" customHeight="1" thickBot="1" x14ac:dyDescent="0.25">
      <c r="A2" s="3" t="s">
        <v>0</v>
      </c>
      <c r="B2" s="4"/>
      <c r="C2" s="109" t="s">
        <v>1</v>
      </c>
      <c r="D2" s="109"/>
      <c r="E2" s="109"/>
      <c r="F2" s="109"/>
      <c r="G2" s="109"/>
      <c r="H2" s="109"/>
      <c r="I2" s="109"/>
      <c r="J2" s="110" t="s">
        <v>2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38.25" customHeight="1" thickBot="1" x14ac:dyDescent="0.25">
      <c r="A3" s="111" t="s">
        <v>3</v>
      </c>
      <c r="B3" s="112" t="s">
        <v>4</v>
      </c>
      <c r="C3" s="113" t="s">
        <v>5</v>
      </c>
      <c r="D3" s="113"/>
      <c r="E3" s="114" t="s">
        <v>6</v>
      </c>
      <c r="F3" s="114"/>
      <c r="G3" s="114" t="s">
        <v>7</v>
      </c>
      <c r="H3" s="114"/>
      <c r="I3" s="5"/>
      <c r="J3" s="108" t="s">
        <v>8</v>
      </c>
      <c r="K3" s="108"/>
      <c r="L3" s="108"/>
      <c r="M3" s="108" t="s">
        <v>9</v>
      </c>
      <c r="N3" s="108"/>
      <c r="O3" s="108"/>
      <c r="P3" s="108" t="s">
        <v>10</v>
      </c>
      <c r="Q3" s="108"/>
      <c r="R3" s="108"/>
      <c r="S3" s="108" t="s">
        <v>11</v>
      </c>
      <c r="T3" s="108"/>
      <c r="U3" s="108"/>
    </row>
    <row r="4" spans="1:257" ht="21" thickBot="1" x14ac:dyDescent="0.4">
      <c r="A4" s="111"/>
      <c r="B4" s="112"/>
      <c r="C4" s="84" t="s">
        <v>12</v>
      </c>
      <c r="D4" s="85" t="s">
        <v>13</v>
      </c>
      <c r="E4" s="85" t="s">
        <v>14</v>
      </c>
      <c r="F4" s="85" t="s">
        <v>15</v>
      </c>
      <c r="G4" s="85" t="s">
        <v>14</v>
      </c>
      <c r="H4" s="85" t="s">
        <v>15</v>
      </c>
      <c r="I4" s="6" t="s">
        <v>16</v>
      </c>
      <c r="J4" s="7" t="s">
        <v>17</v>
      </c>
      <c r="K4" s="8" t="s">
        <v>18</v>
      </c>
      <c r="L4" s="9" t="s">
        <v>19</v>
      </c>
      <c r="M4" s="10" t="s">
        <v>20</v>
      </c>
      <c r="N4" s="11" t="s">
        <v>21</v>
      </c>
      <c r="O4" s="12" t="s">
        <v>22</v>
      </c>
      <c r="P4" s="13" t="s">
        <v>23</v>
      </c>
      <c r="Q4" s="10" t="s">
        <v>24</v>
      </c>
      <c r="R4" s="14" t="s">
        <v>25</v>
      </c>
      <c r="S4" s="15" t="s">
        <v>26</v>
      </c>
      <c r="T4" s="11" t="s">
        <v>27</v>
      </c>
      <c r="U4" s="16" t="s">
        <v>28</v>
      </c>
    </row>
    <row r="5" spans="1:257" s="35" customFormat="1" ht="15" customHeight="1" x14ac:dyDescent="0.2">
      <c r="A5" s="82" t="s">
        <v>149</v>
      </c>
      <c r="B5" s="18" t="s">
        <v>148</v>
      </c>
      <c r="C5" s="19"/>
      <c r="D5" s="20">
        <v>1</v>
      </c>
      <c r="E5" s="20"/>
      <c r="F5" s="20"/>
      <c r="G5" s="20"/>
      <c r="H5" s="20"/>
      <c r="I5" s="21"/>
      <c r="J5" s="22"/>
      <c r="K5" s="23"/>
      <c r="L5" s="24">
        <f>IF(SUM(C5:H5)=0,"",SUM(C5:H5))</f>
        <v>1</v>
      </c>
      <c r="M5" s="86" t="str">
        <f>IF(E5="","",E5)</f>
        <v/>
      </c>
      <c r="N5" s="25"/>
      <c r="O5" s="21"/>
      <c r="P5" s="25"/>
      <c r="Q5" s="20" t="str">
        <f>IF(AND(H5="",F5=""),"",H5+F5)</f>
        <v/>
      </c>
      <c r="R5" s="26"/>
      <c r="S5" s="25"/>
      <c r="T5" s="23">
        <f>IF(AND(D5="",G5=""),"",D5+G5)</f>
        <v>1</v>
      </c>
      <c r="U5" s="21"/>
    </row>
    <row r="6" spans="1:257" s="35" customFormat="1" ht="15" customHeight="1" x14ac:dyDescent="0.2">
      <c r="A6" s="82" t="s">
        <v>128</v>
      </c>
      <c r="B6" s="18" t="s">
        <v>133</v>
      </c>
      <c r="C6" s="19"/>
      <c r="D6" s="20">
        <v>1</v>
      </c>
      <c r="E6" s="20"/>
      <c r="F6" s="20"/>
      <c r="G6" s="20"/>
      <c r="H6" s="20"/>
      <c r="I6" s="21"/>
      <c r="J6" s="22"/>
      <c r="K6" s="23"/>
      <c r="L6" s="24">
        <f t="shared" ref="L6:L69" si="0">IF(SUM(C6:H6)=0,"",SUM(C6:H6))</f>
        <v>1</v>
      </c>
      <c r="M6" s="86" t="str">
        <f t="shared" ref="M6:M69" si="1">IF(E6="","",E6)</f>
        <v/>
      </c>
      <c r="N6" s="25"/>
      <c r="O6" s="21"/>
      <c r="P6" s="25"/>
      <c r="Q6" s="20" t="str">
        <f t="shared" ref="Q6:Q69" si="2">IF(AND(H6="",F6=""),"",H6+F6)</f>
        <v/>
      </c>
      <c r="R6" s="26"/>
      <c r="S6" s="25"/>
      <c r="T6" s="23">
        <f t="shared" ref="T6:T69" si="3">IF(AND(D6="",G6=""),"",D6+G6)</f>
        <v>1</v>
      </c>
      <c r="U6" s="21"/>
    </row>
    <row r="7" spans="1:257" s="35" customFormat="1" ht="15" customHeight="1" x14ac:dyDescent="0.2">
      <c r="A7" s="82" t="s">
        <v>129</v>
      </c>
      <c r="B7" s="18" t="s">
        <v>131</v>
      </c>
      <c r="C7" s="19"/>
      <c r="D7" s="20">
        <v>1</v>
      </c>
      <c r="E7" s="20"/>
      <c r="F7" s="20"/>
      <c r="G7" s="20"/>
      <c r="H7" s="20"/>
      <c r="I7" s="21"/>
      <c r="J7" s="22"/>
      <c r="K7" s="23"/>
      <c r="L7" s="24">
        <f t="shared" si="0"/>
        <v>1</v>
      </c>
      <c r="M7" s="86" t="str">
        <f t="shared" si="1"/>
        <v/>
      </c>
      <c r="N7" s="25"/>
      <c r="O7" s="21"/>
      <c r="P7" s="25"/>
      <c r="Q7" s="20" t="str">
        <f t="shared" si="2"/>
        <v/>
      </c>
      <c r="R7" s="26"/>
      <c r="S7" s="25"/>
      <c r="T7" s="23">
        <f t="shared" si="3"/>
        <v>1</v>
      </c>
      <c r="U7" s="21"/>
    </row>
    <row r="8" spans="1:257" s="35" customFormat="1" ht="15" customHeight="1" x14ac:dyDescent="0.2">
      <c r="A8" s="82" t="s">
        <v>130</v>
      </c>
      <c r="B8" s="18" t="s">
        <v>132</v>
      </c>
      <c r="C8" s="19"/>
      <c r="D8" s="20">
        <v>1</v>
      </c>
      <c r="E8" s="20"/>
      <c r="F8" s="20"/>
      <c r="G8" s="20"/>
      <c r="H8" s="20"/>
      <c r="I8" s="21"/>
      <c r="J8" s="22"/>
      <c r="K8" s="23"/>
      <c r="L8" s="24">
        <f t="shared" si="0"/>
        <v>1</v>
      </c>
      <c r="M8" s="86" t="str">
        <f t="shared" si="1"/>
        <v/>
      </c>
      <c r="N8" s="25"/>
      <c r="O8" s="21"/>
      <c r="P8" s="25"/>
      <c r="Q8" s="20" t="str">
        <f t="shared" si="2"/>
        <v/>
      </c>
      <c r="R8" s="26"/>
      <c r="S8" s="25"/>
      <c r="T8" s="23">
        <f t="shared" si="3"/>
        <v>1</v>
      </c>
      <c r="U8" s="21"/>
    </row>
    <row r="9" spans="1:257" s="27" customFormat="1" ht="15" customHeight="1" x14ac:dyDescent="0.2">
      <c r="A9" s="82" t="s">
        <v>88</v>
      </c>
      <c r="B9" s="18" t="s">
        <v>83</v>
      </c>
      <c r="C9" s="19"/>
      <c r="D9" s="20"/>
      <c r="E9" s="20"/>
      <c r="F9" s="20"/>
      <c r="G9" s="20"/>
      <c r="H9" s="20">
        <v>1</v>
      </c>
      <c r="I9" s="21"/>
      <c r="J9" s="22"/>
      <c r="K9" s="23"/>
      <c r="L9" s="24">
        <f t="shared" si="0"/>
        <v>1</v>
      </c>
      <c r="M9" s="86" t="str">
        <f t="shared" si="1"/>
        <v/>
      </c>
      <c r="N9" s="25"/>
      <c r="O9" s="21"/>
      <c r="P9" s="25"/>
      <c r="Q9" s="20">
        <f t="shared" si="2"/>
        <v>1</v>
      </c>
      <c r="R9" s="26"/>
      <c r="S9" s="25"/>
      <c r="T9" s="23" t="str">
        <f t="shared" si="3"/>
        <v/>
      </c>
      <c r="U9" s="21"/>
    </row>
    <row r="10" spans="1:257" s="27" customFormat="1" ht="15" customHeight="1" x14ac:dyDescent="0.2">
      <c r="A10" s="82" t="s">
        <v>89</v>
      </c>
      <c r="B10" s="18" t="s">
        <v>107</v>
      </c>
      <c r="C10" s="19"/>
      <c r="D10" s="20">
        <v>1</v>
      </c>
      <c r="E10" s="20"/>
      <c r="F10" s="20"/>
      <c r="G10" s="20"/>
      <c r="H10" s="20">
        <v>1</v>
      </c>
      <c r="I10" s="21"/>
      <c r="J10" s="22"/>
      <c r="K10" s="23"/>
      <c r="L10" s="24">
        <f t="shared" si="0"/>
        <v>2</v>
      </c>
      <c r="M10" s="86" t="str">
        <f t="shared" si="1"/>
        <v/>
      </c>
      <c r="N10" s="25"/>
      <c r="O10" s="21"/>
      <c r="P10" s="25"/>
      <c r="Q10" s="20">
        <f t="shared" si="2"/>
        <v>1</v>
      </c>
      <c r="R10" s="26"/>
      <c r="S10" s="25"/>
      <c r="T10" s="23">
        <f t="shared" si="3"/>
        <v>1</v>
      </c>
      <c r="U10" s="21"/>
    </row>
    <row r="11" spans="1:257" s="27" customFormat="1" ht="15" customHeight="1" x14ac:dyDescent="0.2">
      <c r="A11" s="82" t="s">
        <v>90</v>
      </c>
      <c r="B11" s="81" t="s">
        <v>108</v>
      </c>
      <c r="C11" s="19"/>
      <c r="D11" s="20">
        <v>1</v>
      </c>
      <c r="E11" s="20"/>
      <c r="F11" s="20"/>
      <c r="G11" s="20"/>
      <c r="H11" s="20">
        <v>1</v>
      </c>
      <c r="I11" s="21"/>
      <c r="J11" s="22"/>
      <c r="K11" s="23"/>
      <c r="L11" s="24">
        <f t="shared" si="0"/>
        <v>2</v>
      </c>
      <c r="M11" s="86" t="str">
        <f t="shared" si="1"/>
        <v/>
      </c>
      <c r="N11" s="25"/>
      <c r="O11" s="21"/>
      <c r="P11" s="25"/>
      <c r="Q11" s="20">
        <f t="shared" si="2"/>
        <v>1</v>
      </c>
      <c r="R11" s="26"/>
      <c r="S11" s="25"/>
      <c r="T11" s="23">
        <f t="shared" si="3"/>
        <v>1</v>
      </c>
      <c r="U11" s="21"/>
    </row>
    <row r="12" spans="1:257" s="27" customFormat="1" ht="15" customHeight="1" x14ac:dyDescent="0.2">
      <c r="A12" s="82" t="s">
        <v>91</v>
      </c>
      <c r="B12" s="18" t="s">
        <v>109</v>
      </c>
      <c r="C12" s="19"/>
      <c r="D12" s="20">
        <v>1</v>
      </c>
      <c r="E12" s="20"/>
      <c r="F12" s="20"/>
      <c r="G12" s="20"/>
      <c r="H12" s="20">
        <v>1</v>
      </c>
      <c r="I12" s="21"/>
      <c r="J12" s="22"/>
      <c r="K12" s="23"/>
      <c r="L12" s="24">
        <f t="shared" si="0"/>
        <v>2</v>
      </c>
      <c r="M12" s="86" t="str">
        <f t="shared" si="1"/>
        <v/>
      </c>
      <c r="N12" s="25"/>
      <c r="O12" s="21"/>
      <c r="P12" s="25"/>
      <c r="Q12" s="20">
        <f t="shared" si="2"/>
        <v>1</v>
      </c>
      <c r="R12" s="26"/>
      <c r="S12" s="25"/>
      <c r="T12" s="23">
        <f t="shared" si="3"/>
        <v>1</v>
      </c>
      <c r="U12" s="21"/>
    </row>
    <row r="13" spans="1:257" s="27" customFormat="1" ht="15" customHeight="1" x14ac:dyDescent="0.2">
      <c r="A13" s="82" t="s">
        <v>92</v>
      </c>
      <c r="B13" s="18" t="s">
        <v>110</v>
      </c>
      <c r="C13" s="19"/>
      <c r="D13" s="20">
        <v>1</v>
      </c>
      <c r="E13" s="20"/>
      <c r="F13" s="20"/>
      <c r="G13" s="20"/>
      <c r="H13" s="20">
        <v>1</v>
      </c>
      <c r="I13" s="21"/>
      <c r="J13" s="22"/>
      <c r="K13" s="23"/>
      <c r="L13" s="24">
        <f t="shared" si="0"/>
        <v>2</v>
      </c>
      <c r="M13" s="86" t="str">
        <f t="shared" si="1"/>
        <v/>
      </c>
      <c r="N13" s="25"/>
      <c r="O13" s="21"/>
      <c r="P13" s="25"/>
      <c r="Q13" s="20">
        <f t="shared" si="2"/>
        <v>1</v>
      </c>
      <c r="R13" s="26"/>
      <c r="S13" s="25"/>
      <c r="T13" s="23">
        <f t="shared" si="3"/>
        <v>1</v>
      </c>
      <c r="U13" s="21"/>
    </row>
    <row r="14" spans="1:257" s="27" customFormat="1" ht="15" customHeight="1" x14ac:dyDescent="0.2">
      <c r="A14" s="82" t="s">
        <v>93</v>
      </c>
      <c r="B14" s="81" t="s">
        <v>111</v>
      </c>
      <c r="C14" s="19"/>
      <c r="D14" s="20">
        <v>1</v>
      </c>
      <c r="E14" s="20"/>
      <c r="F14" s="20"/>
      <c r="G14" s="20"/>
      <c r="H14" s="20">
        <v>1</v>
      </c>
      <c r="I14" s="21"/>
      <c r="J14" s="22"/>
      <c r="K14" s="23"/>
      <c r="L14" s="24">
        <f t="shared" si="0"/>
        <v>2</v>
      </c>
      <c r="M14" s="86" t="str">
        <f t="shared" si="1"/>
        <v/>
      </c>
      <c r="N14" s="25"/>
      <c r="O14" s="21"/>
      <c r="P14" s="25"/>
      <c r="Q14" s="20">
        <f t="shared" si="2"/>
        <v>1</v>
      </c>
      <c r="R14" s="26"/>
      <c r="S14" s="25"/>
      <c r="T14" s="23">
        <f t="shared" si="3"/>
        <v>1</v>
      </c>
      <c r="U14" s="21"/>
    </row>
    <row r="15" spans="1:257" s="27" customFormat="1" ht="15" customHeight="1" x14ac:dyDescent="0.2">
      <c r="A15" s="82" t="s">
        <v>94</v>
      </c>
      <c r="B15" s="18" t="s">
        <v>112</v>
      </c>
      <c r="C15" s="19"/>
      <c r="D15" s="20">
        <v>1</v>
      </c>
      <c r="E15" s="20"/>
      <c r="F15" s="20"/>
      <c r="G15" s="20"/>
      <c r="H15" s="20">
        <v>1</v>
      </c>
      <c r="I15" s="21"/>
      <c r="J15" s="22"/>
      <c r="K15" s="23"/>
      <c r="L15" s="24">
        <f t="shared" si="0"/>
        <v>2</v>
      </c>
      <c r="M15" s="86" t="str">
        <f t="shared" si="1"/>
        <v/>
      </c>
      <c r="N15" s="25"/>
      <c r="O15" s="21"/>
      <c r="P15" s="25"/>
      <c r="Q15" s="20">
        <f t="shared" si="2"/>
        <v>1</v>
      </c>
      <c r="R15" s="26"/>
      <c r="S15" s="25"/>
      <c r="T15" s="23">
        <f t="shared" si="3"/>
        <v>1</v>
      </c>
      <c r="U15" s="21"/>
    </row>
    <row r="16" spans="1:257" s="27" customFormat="1" ht="15" customHeight="1" x14ac:dyDescent="0.2">
      <c r="A16" s="82" t="s">
        <v>95</v>
      </c>
      <c r="B16" s="18" t="s">
        <v>114</v>
      </c>
      <c r="C16" s="19"/>
      <c r="D16" s="20">
        <v>1</v>
      </c>
      <c r="E16" s="20"/>
      <c r="F16" s="20"/>
      <c r="G16" s="20"/>
      <c r="H16" s="20">
        <v>1</v>
      </c>
      <c r="I16" s="21"/>
      <c r="J16" s="22"/>
      <c r="K16" s="23"/>
      <c r="L16" s="24">
        <f t="shared" si="0"/>
        <v>2</v>
      </c>
      <c r="M16" s="86" t="str">
        <f t="shared" si="1"/>
        <v/>
      </c>
      <c r="N16" s="25"/>
      <c r="O16" s="21"/>
      <c r="P16" s="25"/>
      <c r="Q16" s="20">
        <f t="shared" si="2"/>
        <v>1</v>
      </c>
      <c r="R16" s="26"/>
      <c r="S16" s="25"/>
      <c r="T16" s="23">
        <f t="shared" si="3"/>
        <v>1</v>
      </c>
      <c r="U16" s="21"/>
    </row>
    <row r="17" spans="1:21" s="27" customFormat="1" ht="15" customHeight="1" x14ac:dyDescent="0.2">
      <c r="A17" s="82" t="s">
        <v>96</v>
      </c>
      <c r="B17" s="81" t="s">
        <v>117</v>
      </c>
      <c r="C17" s="19"/>
      <c r="D17" s="20">
        <v>1</v>
      </c>
      <c r="E17" s="20"/>
      <c r="F17" s="20"/>
      <c r="G17" s="20"/>
      <c r="H17" s="20">
        <v>1</v>
      </c>
      <c r="I17" s="21"/>
      <c r="J17" s="22"/>
      <c r="K17" s="23"/>
      <c r="L17" s="24">
        <f t="shared" si="0"/>
        <v>2</v>
      </c>
      <c r="M17" s="86" t="str">
        <f t="shared" si="1"/>
        <v/>
      </c>
      <c r="N17" s="25"/>
      <c r="O17" s="21"/>
      <c r="P17" s="25"/>
      <c r="Q17" s="20">
        <f t="shared" si="2"/>
        <v>1</v>
      </c>
      <c r="R17" s="26"/>
      <c r="S17" s="25"/>
      <c r="T17" s="23">
        <f t="shared" si="3"/>
        <v>1</v>
      </c>
      <c r="U17" s="21"/>
    </row>
    <row r="18" spans="1:21" s="35" customFormat="1" ht="15" customHeight="1" x14ac:dyDescent="0.2">
      <c r="A18" s="82" t="s">
        <v>97</v>
      </c>
      <c r="B18" s="18" t="s">
        <v>118</v>
      </c>
      <c r="C18" s="19"/>
      <c r="D18" s="20">
        <v>1</v>
      </c>
      <c r="E18" s="20"/>
      <c r="F18" s="20"/>
      <c r="G18" s="20"/>
      <c r="H18" s="20">
        <v>1</v>
      </c>
      <c r="I18" s="21"/>
      <c r="J18" s="22"/>
      <c r="K18" s="23"/>
      <c r="L18" s="24">
        <f t="shared" si="0"/>
        <v>2</v>
      </c>
      <c r="M18" s="86" t="str">
        <f t="shared" si="1"/>
        <v/>
      </c>
      <c r="N18" s="25"/>
      <c r="O18" s="21"/>
      <c r="P18" s="25"/>
      <c r="Q18" s="20">
        <f t="shared" si="2"/>
        <v>1</v>
      </c>
      <c r="R18" s="26"/>
      <c r="S18" s="25"/>
      <c r="T18" s="23">
        <f t="shared" si="3"/>
        <v>1</v>
      </c>
      <c r="U18" s="21"/>
    </row>
    <row r="19" spans="1:21" s="35" customFormat="1" ht="15" customHeight="1" x14ac:dyDescent="0.2">
      <c r="A19" s="82" t="s">
        <v>98</v>
      </c>
      <c r="B19" s="18" t="s">
        <v>113</v>
      </c>
      <c r="C19" s="19"/>
      <c r="D19" s="20">
        <v>1</v>
      </c>
      <c r="E19" s="20"/>
      <c r="F19" s="20"/>
      <c r="G19" s="20"/>
      <c r="H19" s="20">
        <v>1</v>
      </c>
      <c r="I19" s="21"/>
      <c r="J19" s="22"/>
      <c r="K19" s="23"/>
      <c r="L19" s="24">
        <f t="shared" si="0"/>
        <v>2</v>
      </c>
      <c r="M19" s="86" t="str">
        <f t="shared" si="1"/>
        <v/>
      </c>
      <c r="N19" s="25"/>
      <c r="O19" s="21"/>
      <c r="P19" s="25"/>
      <c r="Q19" s="20">
        <f t="shared" si="2"/>
        <v>1</v>
      </c>
      <c r="R19" s="26"/>
      <c r="S19" s="25"/>
      <c r="T19" s="23">
        <f t="shared" si="3"/>
        <v>1</v>
      </c>
      <c r="U19" s="21"/>
    </row>
    <row r="20" spans="1:21" s="35" customFormat="1" ht="15" customHeight="1" x14ac:dyDescent="0.2">
      <c r="A20" s="82" t="s">
        <v>99</v>
      </c>
      <c r="B20" s="81" t="s">
        <v>115</v>
      </c>
      <c r="C20" s="19"/>
      <c r="D20" s="20">
        <v>1</v>
      </c>
      <c r="E20" s="20"/>
      <c r="F20" s="20"/>
      <c r="G20" s="20"/>
      <c r="H20" s="20">
        <v>1</v>
      </c>
      <c r="I20" s="21"/>
      <c r="J20" s="22"/>
      <c r="K20" s="23"/>
      <c r="L20" s="24">
        <f t="shared" si="0"/>
        <v>2</v>
      </c>
      <c r="M20" s="86" t="str">
        <f t="shared" si="1"/>
        <v/>
      </c>
      <c r="N20" s="25"/>
      <c r="O20" s="21"/>
      <c r="P20" s="25"/>
      <c r="Q20" s="20">
        <f t="shared" si="2"/>
        <v>1</v>
      </c>
      <c r="R20" s="26"/>
      <c r="S20" s="25"/>
      <c r="T20" s="23">
        <f t="shared" si="3"/>
        <v>1</v>
      </c>
      <c r="U20" s="21"/>
    </row>
    <row r="21" spans="1:21" s="35" customFormat="1" ht="15" customHeight="1" x14ac:dyDescent="0.2">
      <c r="A21" s="82" t="s">
        <v>100</v>
      </c>
      <c r="B21" s="18" t="s">
        <v>116</v>
      </c>
      <c r="C21" s="19"/>
      <c r="D21" s="20">
        <v>1</v>
      </c>
      <c r="E21" s="20"/>
      <c r="F21" s="20"/>
      <c r="G21" s="20"/>
      <c r="H21" s="20">
        <v>1</v>
      </c>
      <c r="I21" s="21"/>
      <c r="J21" s="22"/>
      <c r="K21" s="23"/>
      <c r="L21" s="24">
        <f t="shared" si="0"/>
        <v>2</v>
      </c>
      <c r="M21" s="86" t="str">
        <f t="shared" si="1"/>
        <v/>
      </c>
      <c r="N21" s="25"/>
      <c r="O21" s="21"/>
      <c r="P21" s="25"/>
      <c r="Q21" s="20">
        <f t="shared" si="2"/>
        <v>1</v>
      </c>
      <c r="R21" s="26"/>
      <c r="S21" s="25"/>
      <c r="T21" s="23">
        <f t="shared" si="3"/>
        <v>1</v>
      </c>
      <c r="U21" s="21"/>
    </row>
    <row r="22" spans="1:21" s="35" customFormat="1" ht="15" customHeight="1" x14ac:dyDescent="0.2">
      <c r="A22" s="82" t="s">
        <v>101</v>
      </c>
      <c r="B22" s="18" t="s">
        <v>119</v>
      </c>
      <c r="C22" s="19"/>
      <c r="D22" s="20">
        <v>1</v>
      </c>
      <c r="E22" s="20"/>
      <c r="F22" s="20"/>
      <c r="G22" s="20"/>
      <c r="H22" s="20">
        <v>1</v>
      </c>
      <c r="I22" s="21"/>
      <c r="J22" s="22"/>
      <c r="K22" s="23"/>
      <c r="L22" s="24">
        <f t="shared" si="0"/>
        <v>2</v>
      </c>
      <c r="M22" s="86" t="str">
        <f t="shared" si="1"/>
        <v/>
      </c>
      <c r="N22" s="25"/>
      <c r="O22" s="21"/>
      <c r="P22" s="25"/>
      <c r="Q22" s="20">
        <f t="shared" si="2"/>
        <v>1</v>
      </c>
      <c r="R22" s="26"/>
      <c r="S22" s="25"/>
      <c r="T22" s="23">
        <f t="shared" si="3"/>
        <v>1</v>
      </c>
      <c r="U22" s="21"/>
    </row>
    <row r="23" spans="1:21" s="35" customFormat="1" ht="15" customHeight="1" x14ac:dyDescent="0.2">
      <c r="A23" s="82" t="s">
        <v>102</v>
      </c>
      <c r="B23" s="81" t="s">
        <v>120</v>
      </c>
      <c r="C23" s="19"/>
      <c r="D23" s="20">
        <v>1</v>
      </c>
      <c r="E23" s="20"/>
      <c r="F23" s="20"/>
      <c r="G23" s="20"/>
      <c r="H23" s="20">
        <v>1</v>
      </c>
      <c r="I23" s="21"/>
      <c r="J23" s="22"/>
      <c r="K23" s="23"/>
      <c r="L23" s="24">
        <f t="shared" si="0"/>
        <v>2</v>
      </c>
      <c r="M23" s="86" t="str">
        <f t="shared" si="1"/>
        <v/>
      </c>
      <c r="N23" s="25"/>
      <c r="O23" s="21"/>
      <c r="P23" s="25"/>
      <c r="Q23" s="20">
        <f t="shared" si="2"/>
        <v>1</v>
      </c>
      <c r="R23" s="26"/>
      <c r="S23" s="25"/>
      <c r="T23" s="23">
        <f t="shared" si="3"/>
        <v>1</v>
      </c>
      <c r="U23" s="21"/>
    </row>
    <row r="24" spans="1:21" s="35" customFormat="1" ht="15" customHeight="1" x14ac:dyDescent="0.2">
      <c r="A24" s="82" t="s">
        <v>103</v>
      </c>
      <c r="B24" s="18" t="s">
        <v>121</v>
      </c>
      <c r="C24" s="19"/>
      <c r="D24" s="20">
        <v>1</v>
      </c>
      <c r="E24" s="20"/>
      <c r="F24" s="20"/>
      <c r="G24" s="20"/>
      <c r="H24" s="20">
        <v>1</v>
      </c>
      <c r="I24" s="21"/>
      <c r="J24" s="22"/>
      <c r="K24" s="23"/>
      <c r="L24" s="24">
        <f t="shared" si="0"/>
        <v>2</v>
      </c>
      <c r="M24" s="86" t="str">
        <f t="shared" si="1"/>
        <v/>
      </c>
      <c r="N24" s="25"/>
      <c r="O24" s="21"/>
      <c r="P24" s="25"/>
      <c r="Q24" s="20">
        <f t="shared" si="2"/>
        <v>1</v>
      </c>
      <c r="R24" s="26"/>
      <c r="S24" s="25"/>
      <c r="T24" s="23">
        <f t="shared" si="3"/>
        <v>1</v>
      </c>
      <c r="U24" s="21"/>
    </row>
    <row r="25" spans="1:21" s="35" customFormat="1" ht="15" customHeight="1" x14ac:dyDescent="0.2">
      <c r="A25" s="82" t="s">
        <v>104</v>
      </c>
      <c r="B25" s="18" t="s">
        <v>122</v>
      </c>
      <c r="C25" s="19"/>
      <c r="D25" s="20">
        <v>1</v>
      </c>
      <c r="E25" s="20"/>
      <c r="F25" s="20"/>
      <c r="G25" s="20"/>
      <c r="H25" s="20">
        <v>1</v>
      </c>
      <c r="I25" s="21"/>
      <c r="J25" s="22"/>
      <c r="K25" s="23"/>
      <c r="L25" s="24">
        <f t="shared" si="0"/>
        <v>2</v>
      </c>
      <c r="M25" s="86" t="str">
        <f t="shared" si="1"/>
        <v/>
      </c>
      <c r="N25" s="25"/>
      <c r="O25" s="21"/>
      <c r="P25" s="25"/>
      <c r="Q25" s="20">
        <f t="shared" si="2"/>
        <v>1</v>
      </c>
      <c r="R25" s="26"/>
      <c r="S25" s="25"/>
      <c r="T25" s="23">
        <f t="shared" si="3"/>
        <v>1</v>
      </c>
      <c r="U25" s="21"/>
    </row>
    <row r="26" spans="1:21" s="35" customFormat="1" ht="15" customHeight="1" x14ac:dyDescent="0.2">
      <c r="A26" s="82" t="s">
        <v>105</v>
      </c>
      <c r="B26" s="81" t="s">
        <v>123</v>
      </c>
      <c r="C26" s="19"/>
      <c r="D26" s="20">
        <v>1</v>
      </c>
      <c r="E26" s="20"/>
      <c r="F26" s="20"/>
      <c r="G26" s="20"/>
      <c r="H26" s="20">
        <v>1</v>
      </c>
      <c r="I26" s="21"/>
      <c r="J26" s="22"/>
      <c r="K26" s="23"/>
      <c r="L26" s="24">
        <f t="shared" si="0"/>
        <v>2</v>
      </c>
      <c r="M26" s="86" t="str">
        <f t="shared" si="1"/>
        <v/>
      </c>
      <c r="N26" s="25"/>
      <c r="O26" s="21"/>
      <c r="P26" s="25"/>
      <c r="Q26" s="20">
        <f t="shared" si="2"/>
        <v>1</v>
      </c>
      <c r="R26" s="26"/>
      <c r="S26" s="25"/>
      <c r="T26" s="23">
        <f t="shared" si="3"/>
        <v>1</v>
      </c>
      <c r="U26" s="21"/>
    </row>
    <row r="27" spans="1:21" s="35" customFormat="1" ht="15" customHeight="1" x14ac:dyDescent="0.2">
      <c r="A27" s="82" t="s">
        <v>106</v>
      </c>
      <c r="B27" s="18" t="s">
        <v>124</v>
      </c>
      <c r="C27" s="19"/>
      <c r="D27" s="20">
        <v>1</v>
      </c>
      <c r="E27" s="20"/>
      <c r="F27" s="20"/>
      <c r="G27" s="20"/>
      <c r="H27" s="20">
        <v>1</v>
      </c>
      <c r="I27" s="21"/>
      <c r="J27" s="22"/>
      <c r="K27" s="23"/>
      <c r="L27" s="24">
        <f t="shared" si="0"/>
        <v>2</v>
      </c>
      <c r="M27" s="86" t="str">
        <f t="shared" si="1"/>
        <v/>
      </c>
      <c r="N27" s="25"/>
      <c r="O27" s="21"/>
      <c r="P27" s="25"/>
      <c r="Q27" s="20">
        <f t="shared" si="2"/>
        <v>1</v>
      </c>
      <c r="R27" s="26"/>
      <c r="S27" s="25"/>
      <c r="T27" s="23">
        <f t="shared" si="3"/>
        <v>1</v>
      </c>
      <c r="U27" s="21"/>
    </row>
    <row r="28" spans="1:21" s="35" customFormat="1" ht="15" customHeight="1" x14ac:dyDescent="0.2">
      <c r="A28" s="82" t="s">
        <v>86</v>
      </c>
      <c r="B28" s="83" t="s">
        <v>125</v>
      </c>
      <c r="C28" s="19"/>
      <c r="D28" s="20">
        <v>1</v>
      </c>
      <c r="E28" s="20"/>
      <c r="F28" s="20"/>
      <c r="G28" s="20"/>
      <c r="H28" s="20">
        <v>2</v>
      </c>
      <c r="I28" s="21"/>
      <c r="J28" s="22"/>
      <c r="K28" s="23"/>
      <c r="L28" s="24">
        <f t="shared" si="0"/>
        <v>3</v>
      </c>
      <c r="M28" s="86" t="str">
        <f t="shared" si="1"/>
        <v/>
      </c>
      <c r="N28" s="23"/>
      <c r="O28" s="21"/>
      <c r="P28" s="25"/>
      <c r="Q28" s="20">
        <f t="shared" si="2"/>
        <v>2</v>
      </c>
      <c r="R28" s="26"/>
      <c r="S28" s="25"/>
      <c r="T28" s="23">
        <f t="shared" si="3"/>
        <v>1</v>
      </c>
      <c r="U28" s="21"/>
    </row>
    <row r="29" spans="1:21" s="35" customFormat="1" ht="15" customHeight="1" x14ac:dyDescent="0.2">
      <c r="A29" s="82" t="s">
        <v>87</v>
      </c>
      <c r="B29" s="83" t="s">
        <v>126</v>
      </c>
      <c r="C29" s="19"/>
      <c r="D29" s="20">
        <v>1</v>
      </c>
      <c r="E29" s="20"/>
      <c r="F29" s="20"/>
      <c r="G29" s="20"/>
      <c r="H29" s="20">
        <v>2</v>
      </c>
      <c r="I29" s="21"/>
      <c r="J29" s="22"/>
      <c r="K29" s="23"/>
      <c r="L29" s="24">
        <f t="shared" si="0"/>
        <v>3</v>
      </c>
      <c r="M29" s="86" t="str">
        <f t="shared" si="1"/>
        <v/>
      </c>
      <c r="N29" s="23"/>
      <c r="O29" s="21"/>
      <c r="P29" s="25"/>
      <c r="Q29" s="20">
        <f t="shared" si="2"/>
        <v>2</v>
      </c>
      <c r="R29" s="26"/>
      <c r="S29" s="25"/>
      <c r="T29" s="23">
        <f t="shared" si="3"/>
        <v>1</v>
      </c>
      <c r="U29" s="21"/>
    </row>
    <row r="30" spans="1:21" s="35" customFormat="1" ht="15" customHeight="1" x14ac:dyDescent="0.2">
      <c r="A30" s="82" t="s">
        <v>85</v>
      </c>
      <c r="B30" s="83" t="s">
        <v>127</v>
      </c>
      <c r="C30" s="19"/>
      <c r="D30" s="20">
        <v>1</v>
      </c>
      <c r="E30" s="20"/>
      <c r="F30" s="20"/>
      <c r="G30" s="20"/>
      <c r="H30" s="20">
        <v>2</v>
      </c>
      <c r="I30" s="21"/>
      <c r="J30" s="22"/>
      <c r="K30" s="23"/>
      <c r="L30" s="24">
        <f t="shared" si="0"/>
        <v>3</v>
      </c>
      <c r="M30" s="86" t="str">
        <f t="shared" si="1"/>
        <v/>
      </c>
      <c r="N30" s="23"/>
      <c r="O30" s="21"/>
      <c r="P30" s="25"/>
      <c r="Q30" s="20">
        <f t="shared" si="2"/>
        <v>2</v>
      </c>
      <c r="R30" s="26"/>
      <c r="S30" s="25"/>
      <c r="T30" s="23">
        <f t="shared" si="3"/>
        <v>1</v>
      </c>
      <c r="U30" s="21"/>
    </row>
    <row r="31" spans="1:21" s="35" customFormat="1" ht="15" customHeight="1" x14ac:dyDescent="0.2">
      <c r="A31" s="82" t="s">
        <v>153</v>
      </c>
      <c r="B31" s="18" t="s">
        <v>150</v>
      </c>
      <c r="C31" s="19"/>
      <c r="D31" s="20">
        <v>1</v>
      </c>
      <c r="E31" s="20"/>
      <c r="F31" s="20"/>
      <c r="G31" s="20"/>
      <c r="H31" s="20"/>
      <c r="I31" s="21"/>
      <c r="J31" s="22"/>
      <c r="K31" s="23"/>
      <c r="L31" s="24">
        <f t="shared" si="0"/>
        <v>1</v>
      </c>
      <c r="M31" s="86" t="str">
        <f t="shared" si="1"/>
        <v/>
      </c>
      <c r="N31" s="25"/>
      <c r="O31" s="21"/>
      <c r="P31" s="25"/>
      <c r="Q31" s="20" t="str">
        <f t="shared" si="2"/>
        <v/>
      </c>
      <c r="R31" s="26"/>
      <c r="S31" s="25"/>
      <c r="T31" s="23">
        <f t="shared" si="3"/>
        <v>1</v>
      </c>
      <c r="U31" s="21"/>
    </row>
    <row r="32" spans="1:21" s="35" customFormat="1" ht="15" customHeight="1" x14ac:dyDescent="0.2">
      <c r="A32" s="82" t="s">
        <v>154</v>
      </c>
      <c r="B32" s="18" t="s">
        <v>151</v>
      </c>
      <c r="C32" s="19"/>
      <c r="D32" s="20">
        <v>1</v>
      </c>
      <c r="E32" s="20"/>
      <c r="F32" s="20"/>
      <c r="G32" s="20"/>
      <c r="H32" s="20"/>
      <c r="I32" s="21"/>
      <c r="J32" s="22"/>
      <c r="K32" s="23"/>
      <c r="L32" s="24">
        <f t="shared" si="0"/>
        <v>1</v>
      </c>
      <c r="M32" s="86" t="str">
        <f t="shared" si="1"/>
        <v/>
      </c>
      <c r="N32" s="25"/>
      <c r="O32" s="21"/>
      <c r="P32" s="25"/>
      <c r="Q32" s="20" t="str">
        <f t="shared" si="2"/>
        <v/>
      </c>
      <c r="R32" s="26"/>
      <c r="S32" s="25"/>
      <c r="T32" s="23">
        <f>IF(AND(D32="",G32=""),"",D32+G32)</f>
        <v>1</v>
      </c>
      <c r="U32" s="21"/>
    </row>
    <row r="33" spans="1:21" s="35" customFormat="1" ht="15" customHeight="1" x14ac:dyDescent="0.2">
      <c r="A33" s="82" t="s">
        <v>155</v>
      </c>
      <c r="B33" s="18" t="s">
        <v>152</v>
      </c>
      <c r="C33" s="19"/>
      <c r="D33" s="20">
        <v>1</v>
      </c>
      <c r="E33" s="20"/>
      <c r="F33" s="20"/>
      <c r="G33" s="20"/>
      <c r="H33" s="20"/>
      <c r="I33" s="21"/>
      <c r="J33" s="22"/>
      <c r="K33" s="23"/>
      <c r="L33" s="24">
        <f t="shared" si="0"/>
        <v>1</v>
      </c>
      <c r="M33" s="86" t="str">
        <f t="shared" si="1"/>
        <v/>
      </c>
      <c r="N33" s="25"/>
      <c r="O33" s="21"/>
      <c r="P33" s="25"/>
      <c r="Q33" s="20" t="str">
        <f>IF(AND(H33="",F33=""),"",H33+F33)</f>
        <v/>
      </c>
      <c r="R33" s="26"/>
      <c r="S33" s="25"/>
      <c r="T33" s="23">
        <f t="shared" si="3"/>
        <v>1</v>
      </c>
      <c r="U33" s="21"/>
    </row>
    <row r="34" spans="1:21" s="35" customFormat="1" ht="15" customHeight="1" x14ac:dyDescent="0.2">
      <c r="A34" s="82" t="s">
        <v>134</v>
      </c>
      <c r="B34" s="83" t="s">
        <v>141</v>
      </c>
      <c r="C34" s="19"/>
      <c r="D34" s="20">
        <v>1</v>
      </c>
      <c r="E34" s="20"/>
      <c r="F34" s="20"/>
      <c r="G34" s="20"/>
      <c r="H34" s="20"/>
      <c r="I34" s="21"/>
      <c r="J34" s="22"/>
      <c r="K34" s="23"/>
      <c r="L34" s="24">
        <f t="shared" si="0"/>
        <v>1</v>
      </c>
      <c r="M34" s="86" t="str">
        <f t="shared" si="1"/>
        <v/>
      </c>
      <c r="N34" s="25"/>
      <c r="O34" s="21"/>
      <c r="P34" s="25"/>
      <c r="Q34" s="20" t="str">
        <f t="shared" si="2"/>
        <v/>
      </c>
      <c r="R34" s="26"/>
      <c r="S34" s="25"/>
      <c r="T34" s="23">
        <f t="shared" si="3"/>
        <v>1</v>
      </c>
      <c r="U34" s="21"/>
    </row>
    <row r="35" spans="1:21" s="35" customFormat="1" ht="15" customHeight="1" x14ac:dyDescent="0.2">
      <c r="A35" s="82" t="s">
        <v>135</v>
      </c>
      <c r="B35" s="83" t="s">
        <v>142</v>
      </c>
      <c r="C35" s="19"/>
      <c r="D35" s="20">
        <v>1</v>
      </c>
      <c r="E35" s="20"/>
      <c r="F35" s="20"/>
      <c r="G35" s="20"/>
      <c r="H35" s="20"/>
      <c r="I35" s="21"/>
      <c r="J35" s="22"/>
      <c r="K35" s="23"/>
      <c r="L35" s="24">
        <f t="shared" si="0"/>
        <v>1</v>
      </c>
      <c r="M35" s="86" t="str">
        <f t="shared" si="1"/>
        <v/>
      </c>
      <c r="N35" s="25"/>
      <c r="O35" s="21"/>
      <c r="P35" s="25"/>
      <c r="Q35" s="20" t="str">
        <f t="shared" si="2"/>
        <v/>
      </c>
      <c r="R35" s="26"/>
      <c r="S35" s="25"/>
      <c r="T35" s="23">
        <f t="shared" si="3"/>
        <v>1</v>
      </c>
      <c r="U35" s="21"/>
    </row>
    <row r="36" spans="1:21" s="35" customFormat="1" ht="15" customHeight="1" x14ac:dyDescent="0.2">
      <c r="A36" s="82" t="s">
        <v>136</v>
      </c>
      <c r="B36" s="83" t="s">
        <v>143</v>
      </c>
      <c r="C36" s="19"/>
      <c r="D36" s="20">
        <v>1</v>
      </c>
      <c r="E36" s="20"/>
      <c r="F36" s="20"/>
      <c r="G36" s="20"/>
      <c r="H36" s="20"/>
      <c r="I36" s="21"/>
      <c r="J36" s="22"/>
      <c r="K36" s="23"/>
      <c r="L36" s="24">
        <f t="shared" si="0"/>
        <v>1</v>
      </c>
      <c r="M36" s="86" t="str">
        <f t="shared" si="1"/>
        <v/>
      </c>
      <c r="N36" s="25"/>
      <c r="O36" s="21"/>
      <c r="P36" s="25"/>
      <c r="Q36" s="20" t="str">
        <f t="shared" si="2"/>
        <v/>
      </c>
      <c r="R36" s="26"/>
      <c r="S36" s="25"/>
      <c r="T36" s="23">
        <f t="shared" si="3"/>
        <v>1</v>
      </c>
      <c r="U36" s="21"/>
    </row>
    <row r="37" spans="1:21" s="35" customFormat="1" ht="15" customHeight="1" x14ac:dyDescent="0.2">
      <c r="A37" s="82" t="s">
        <v>137</v>
      </c>
      <c r="B37" s="83" t="s">
        <v>144</v>
      </c>
      <c r="C37" s="19"/>
      <c r="D37" s="20">
        <v>1</v>
      </c>
      <c r="E37" s="20"/>
      <c r="F37" s="20"/>
      <c r="G37" s="20"/>
      <c r="H37" s="20"/>
      <c r="I37" s="21"/>
      <c r="J37" s="22"/>
      <c r="K37" s="23"/>
      <c r="L37" s="24">
        <f t="shared" si="0"/>
        <v>1</v>
      </c>
      <c r="M37" s="86" t="str">
        <f t="shared" si="1"/>
        <v/>
      </c>
      <c r="N37" s="25"/>
      <c r="O37" s="21"/>
      <c r="P37" s="25"/>
      <c r="Q37" s="20" t="str">
        <f t="shared" si="2"/>
        <v/>
      </c>
      <c r="R37" s="26"/>
      <c r="S37" s="25"/>
      <c r="T37" s="23">
        <f t="shared" si="3"/>
        <v>1</v>
      </c>
      <c r="U37" s="21"/>
    </row>
    <row r="38" spans="1:21" s="35" customFormat="1" ht="15" customHeight="1" x14ac:dyDescent="0.2">
      <c r="A38" s="82" t="s">
        <v>138</v>
      </c>
      <c r="B38" s="18" t="s">
        <v>145</v>
      </c>
      <c r="C38" s="19"/>
      <c r="D38" s="20"/>
      <c r="E38" s="20"/>
      <c r="F38" s="20"/>
      <c r="G38" s="20"/>
      <c r="H38" s="20">
        <v>1</v>
      </c>
      <c r="I38" s="21"/>
      <c r="J38" s="22"/>
      <c r="K38" s="23"/>
      <c r="L38" s="24">
        <f t="shared" si="0"/>
        <v>1</v>
      </c>
      <c r="M38" s="86" t="str">
        <f t="shared" si="1"/>
        <v/>
      </c>
      <c r="N38" s="25"/>
      <c r="O38" s="21"/>
      <c r="P38" s="25"/>
      <c r="Q38" s="20">
        <f t="shared" si="2"/>
        <v>1</v>
      </c>
      <c r="R38" s="26"/>
      <c r="S38" s="25"/>
      <c r="T38" s="23" t="str">
        <f t="shared" si="3"/>
        <v/>
      </c>
      <c r="U38" s="21"/>
    </row>
    <row r="39" spans="1:21" s="35" customFormat="1" ht="15" customHeight="1" x14ac:dyDescent="0.2">
      <c r="A39" s="82" t="s">
        <v>139</v>
      </c>
      <c r="B39" s="18" t="s">
        <v>146</v>
      </c>
      <c r="C39" s="19"/>
      <c r="D39" s="20"/>
      <c r="E39" s="20"/>
      <c r="F39" s="20"/>
      <c r="G39" s="20"/>
      <c r="H39" s="20">
        <v>1</v>
      </c>
      <c r="I39" s="21"/>
      <c r="J39" s="22"/>
      <c r="K39" s="23"/>
      <c r="L39" s="24">
        <f t="shared" si="0"/>
        <v>1</v>
      </c>
      <c r="M39" s="86" t="str">
        <f t="shared" si="1"/>
        <v/>
      </c>
      <c r="N39" s="25"/>
      <c r="O39" s="21"/>
      <c r="P39" s="25"/>
      <c r="Q39" s="20">
        <f t="shared" si="2"/>
        <v>1</v>
      </c>
      <c r="R39" s="26"/>
      <c r="S39" s="25"/>
      <c r="T39" s="23" t="str">
        <f t="shared" si="3"/>
        <v/>
      </c>
      <c r="U39" s="21"/>
    </row>
    <row r="40" spans="1:21" s="35" customFormat="1" ht="15" customHeight="1" x14ac:dyDescent="0.2">
      <c r="A40" s="82" t="s">
        <v>140</v>
      </c>
      <c r="B40" s="18" t="s">
        <v>147</v>
      </c>
      <c r="C40" s="19"/>
      <c r="D40" s="20"/>
      <c r="E40" s="20"/>
      <c r="F40" s="20"/>
      <c r="G40" s="20"/>
      <c r="H40" s="20">
        <v>1</v>
      </c>
      <c r="I40" s="21"/>
      <c r="J40" s="22"/>
      <c r="K40" s="23"/>
      <c r="L40" s="24">
        <f t="shared" si="0"/>
        <v>1</v>
      </c>
      <c r="M40" s="86" t="str">
        <f t="shared" si="1"/>
        <v/>
      </c>
      <c r="N40" s="25"/>
      <c r="O40" s="21"/>
      <c r="P40" s="25"/>
      <c r="Q40" s="20">
        <f t="shared" si="2"/>
        <v>1</v>
      </c>
      <c r="R40" s="26"/>
      <c r="S40" s="25"/>
      <c r="T40" s="23" t="str">
        <f t="shared" si="3"/>
        <v/>
      </c>
      <c r="U40" s="21"/>
    </row>
    <row r="41" spans="1:21" s="35" customFormat="1" ht="15" customHeight="1" x14ac:dyDescent="0.2">
      <c r="A41" s="82" t="s">
        <v>156</v>
      </c>
      <c r="B41" s="83" t="s">
        <v>186</v>
      </c>
      <c r="C41" s="29"/>
      <c r="D41" s="30"/>
      <c r="E41" s="30">
        <v>1</v>
      </c>
      <c r="F41" s="30"/>
      <c r="G41" s="30"/>
      <c r="H41" s="30"/>
      <c r="I41" s="31"/>
      <c r="J41" s="32"/>
      <c r="K41" s="37"/>
      <c r="L41" s="24">
        <f t="shared" si="0"/>
        <v>1</v>
      </c>
      <c r="M41" s="86">
        <f t="shared" si="1"/>
        <v>1</v>
      </c>
      <c r="N41" s="33"/>
      <c r="O41" s="31"/>
      <c r="P41" s="34"/>
      <c r="Q41" s="20" t="str">
        <f t="shared" si="2"/>
        <v/>
      </c>
      <c r="R41" s="31"/>
      <c r="S41" s="34"/>
      <c r="T41" s="23" t="str">
        <f t="shared" si="3"/>
        <v/>
      </c>
      <c r="U41" s="31"/>
    </row>
    <row r="42" spans="1:21" s="35" customFormat="1" ht="15" customHeight="1" x14ac:dyDescent="0.2">
      <c r="A42" s="82" t="s">
        <v>157</v>
      </c>
      <c r="B42" s="83" t="s">
        <v>187</v>
      </c>
      <c r="C42" s="29"/>
      <c r="D42" s="30"/>
      <c r="E42" s="30">
        <v>1</v>
      </c>
      <c r="F42" s="30"/>
      <c r="G42" s="30"/>
      <c r="H42" s="30"/>
      <c r="I42" s="31"/>
      <c r="J42" s="32"/>
      <c r="K42" s="37"/>
      <c r="L42" s="24">
        <f t="shared" si="0"/>
        <v>1</v>
      </c>
      <c r="M42" s="86">
        <f t="shared" si="1"/>
        <v>1</v>
      </c>
      <c r="N42" s="33"/>
      <c r="O42" s="31"/>
      <c r="P42" s="34"/>
      <c r="Q42" s="20" t="str">
        <f t="shared" si="2"/>
        <v/>
      </c>
      <c r="R42" s="31"/>
      <c r="S42" s="34"/>
      <c r="T42" s="23" t="str">
        <f t="shared" si="3"/>
        <v/>
      </c>
      <c r="U42" s="31"/>
    </row>
    <row r="43" spans="1:21" s="35" customFormat="1" ht="15" customHeight="1" x14ac:dyDescent="0.2">
      <c r="A43" s="17" t="s">
        <v>158</v>
      </c>
      <c r="B43" s="83" t="s">
        <v>188</v>
      </c>
      <c r="C43" s="29"/>
      <c r="D43" s="30"/>
      <c r="E43" s="30">
        <v>1</v>
      </c>
      <c r="F43" s="30"/>
      <c r="G43" s="30"/>
      <c r="H43" s="30"/>
      <c r="I43" s="31"/>
      <c r="J43" s="32"/>
      <c r="K43" s="33"/>
      <c r="L43" s="24">
        <f t="shared" si="0"/>
        <v>1</v>
      </c>
      <c r="M43" s="86">
        <f t="shared" si="1"/>
        <v>1</v>
      </c>
      <c r="N43" s="33"/>
      <c r="O43" s="31"/>
      <c r="P43" s="34"/>
      <c r="Q43" s="20" t="str">
        <f t="shared" si="2"/>
        <v/>
      </c>
      <c r="R43" s="31"/>
      <c r="S43" s="34"/>
      <c r="T43" s="23" t="str">
        <f t="shared" si="3"/>
        <v/>
      </c>
      <c r="U43" s="31"/>
    </row>
    <row r="44" spans="1:21" s="35" customFormat="1" ht="15" customHeight="1" x14ac:dyDescent="0.2">
      <c r="A44" s="82" t="s">
        <v>159</v>
      </c>
      <c r="B44" s="83" t="s">
        <v>190</v>
      </c>
      <c r="C44" s="29"/>
      <c r="D44" s="30">
        <v>1</v>
      </c>
      <c r="E44" s="30"/>
      <c r="F44" s="30">
        <v>1</v>
      </c>
      <c r="G44" s="30"/>
      <c r="H44" s="30"/>
      <c r="I44" s="31"/>
      <c r="J44" s="32"/>
      <c r="K44" s="33"/>
      <c r="L44" s="24">
        <f t="shared" si="0"/>
        <v>2</v>
      </c>
      <c r="M44" s="86" t="str">
        <f t="shared" si="1"/>
        <v/>
      </c>
      <c r="N44" s="33"/>
      <c r="O44" s="31"/>
      <c r="P44" s="34"/>
      <c r="Q44" s="20">
        <f t="shared" si="2"/>
        <v>1</v>
      </c>
      <c r="R44" s="31"/>
      <c r="S44" s="34"/>
      <c r="T44" s="23">
        <f>IF(AND(D44="",G44=""),"",D44+G44)</f>
        <v>1</v>
      </c>
      <c r="U44" s="31"/>
    </row>
    <row r="45" spans="1:21" s="35" customFormat="1" ht="15" customHeight="1" x14ac:dyDescent="0.2">
      <c r="A45" s="17" t="s">
        <v>160</v>
      </c>
      <c r="B45" s="83" t="s">
        <v>189</v>
      </c>
      <c r="C45" s="29"/>
      <c r="D45" s="30">
        <v>1</v>
      </c>
      <c r="E45" s="30"/>
      <c r="F45" s="30">
        <v>1</v>
      </c>
      <c r="G45" s="30"/>
      <c r="H45" s="30"/>
      <c r="I45" s="31"/>
      <c r="J45" s="32"/>
      <c r="K45" s="33"/>
      <c r="L45" s="24">
        <f t="shared" si="0"/>
        <v>2</v>
      </c>
      <c r="M45" s="86" t="str">
        <f t="shared" si="1"/>
        <v/>
      </c>
      <c r="N45" s="33"/>
      <c r="O45" s="31"/>
      <c r="P45" s="34"/>
      <c r="Q45" s="20">
        <f t="shared" si="2"/>
        <v>1</v>
      </c>
      <c r="R45" s="31"/>
      <c r="S45" s="34"/>
      <c r="T45" s="23">
        <f t="shared" si="3"/>
        <v>1</v>
      </c>
      <c r="U45" s="31"/>
    </row>
    <row r="46" spans="1:21" s="35" customFormat="1" ht="15" customHeight="1" x14ac:dyDescent="0.2">
      <c r="A46" s="17" t="s">
        <v>161</v>
      </c>
      <c r="B46" s="83" t="s">
        <v>191</v>
      </c>
      <c r="C46" s="29"/>
      <c r="D46" s="30">
        <v>1</v>
      </c>
      <c r="E46" s="30"/>
      <c r="F46" s="30">
        <v>1</v>
      </c>
      <c r="G46" s="30"/>
      <c r="H46" s="30"/>
      <c r="I46" s="31"/>
      <c r="J46" s="32"/>
      <c r="K46" s="33"/>
      <c r="L46" s="24">
        <f t="shared" si="0"/>
        <v>2</v>
      </c>
      <c r="M46" s="86" t="str">
        <f t="shared" si="1"/>
        <v/>
      </c>
      <c r="N46" s="33"/>
      <c r="O46" s="31"/>
      <c r="P46" s="34"/>
      <c r="Q46" s="20">
        <f>IF(AND(H46="",F46=""),"",H46+F46)</f>
        <v>1</v>
      </c>
      <c r="R46" s="31"/>
      <c r="S46" s="34"/>
      <c r="T46" s="23">
        <f t="shared" si="3"/>
        <v>1</v>
      </c>
      <c r="U46" s="31"/>
    </row>
    <row r="47" spans="1:21" s="35" customFormat="1" ht="15" customHeight="1" x14ac:dyDescent="0.2">
      <c r="A47" s="17" t="s">
        <v>162</v>
      </c>
      <c r="B47" s="83" t="s">
        <v>192</v>
      </c>
      <c r="C47" s="29"/>
      <c r="D47" s="30"/>
      <c r="E47" s="30">
        <v>1</v>
      </c>
      <c r="F47" s="30"/>
      <c r="G47" s="30"/>
      <c r="H47" s="30"/>
      <c r="I47" s="31"/>
      <c r="J47" s="32"/>
      <c r="K47" s="33"/>
      <c r="L47" s="24">
        <f t="shared" si="0"/>
        <v>1</v>
      </c>
      <c r="M47" s="86">
        <f t="shared" si="1"/>
        <v>1</v>
      </c>
      <c r="N47" s="33"/>
      <c r="O47" s="31"/>
      <c r="P47" s="34"/>
      <c r="Q47" s="20" t="str">
        <f t="shared" si="2"/>
        <v/>
      </c>
      <c r="R47" s="31"/>
      <c r="S47" s="34"/>
      <c r="T47" s="23" t="str">
        <f t="shared" si="3"/>
        <v/>
      </c>
      <c r="U47" s="31"/>
    </row>
    <row r="48" spans="1:21" s="35" customFormat="1" ht="15" customHeight="1" x14ac:dyDescent="0.2">
      <c r="A48" s="17" t="s">
        <v>163</v>
      </c>
      <c r="B48" s="83" t="s">
        <v>193</v>
      </c>
      <c r="C48" s="29"/>
      <c r="D48" s="30">
        <v>1</v>
      </c>
      <c r="E48" s="30"/>
      <c r="F48" s="30">
        <v>1</v>
      </c>
      <c r="G48" s="30"/>
      <c r="H48" s="30"/>
      <c r="I48" s="31"/>
      <c r="J48" s="32"/>
      <c r="K48" s="33"/>
      <c r="L48" s="24">
        <f t="shared" si="0"/>
        <v>2</v>
      </c>
      <c r="M48" s="86" t="str">
        <f t="shared" si="1"/>
        <v/>
      </c>
      <c r="N48" s="33"/>
      <c r="O48" s="31"/>
      <c r="P48" s="34"/>
      <c r="Q48" s="20">
        <f t="shared" si="2"/>
        <v>1</v>
      </c>
      <c r="R48" s="31"/>
      <c r="S48" s="34"/>
      <c r="T48" s="23">
        <f t="shared" si="3"/>
        <v>1</v>
      </c>
      <c r="U48" s="31"/>
    </row>
    <row r="49" spans="1:21" s="35" customFormat="1" ht="15" customHeight="1" x14ac:dyDescent="0.2">
      <c r="A49" s="17" t="s">
        <v>164</v>
      </c>
      <c r="B49" s="83" t="s">
        <v>194</v>
      </c>
      <c r="C49" s="29"/>
      <c r="D49" s="30">
        <v>2</v>
      </c>
      <c r="E49" s="30">
        <v>1</v>
      </c>
      <c r="F49" s="30">
        <v>4</v>
      </c>
      <c r="G49" s="30"/>
      <c r="H49" s="30"/>
      <c r="I49" s="31"/>
      <c r="J49" s="32"/>
      <c r="K49" s="33"/>
      <c r="L49" s="24">
        <f t="shared" si="0"/>
        <v>7</v>
      </c>
      <c r="M49" s="86">
        <f t="shared" si="1"/>
        <v>1</v>
      </c>
      <c r="N49" s="33"/>
      <c r="O49" s="31"/>
      <c r="P49" s="34"/>
      <c r="Q49" s="20">
        <f t="shared" si="2"/>
        <v>4</v>
      </c>
      <c r="R49" s="31"/>
      <c r="S49" s="34"/>
      <c r="T49" s="23">
        <f t="shared" si="3"/>
        <v>2</v>
      </c>
      <c r="U49" s="31"/>
    </row>
    <row r="50" spans="1:21" s="35" customFormat="1" ht="15" customHeight="1" x14ac:dyDescent="0.2">
      <c r="A50" s="17" t="s">
        <v>165</v>
      </c>
      <c r="B50" s="83" t="s">
        <v>195</v>
      </c>
      <c r="C50" s="29"/>
      <c r="D50" s="30"/>
      <c r="E50" s="30">
        <v>1</v>
      </c>
      <c r="F50" s="30"/>
      <c r="G50" s="30"/>
      <c r="H50" s="30"/>
      <c r="I50" s="31"/>
      <c r="J50" s="32"/>
      <c r="K50" s="33"/>
      <c r="L50" s="24">
        <f t="shared" si="0"/>
        <v>1</v>
      </c>
      <c r="M50" s="86">
        <f t="shared" si="1"/>
        <v>1</v>
      </c>
      <c r="N50" s="33"/>
      <c r="O50" s="31"/>
      <c r="P50" s="34"/>
      <c r="Q50" s="20" t="str">
        <f t="shared" si="2"/>
        <v/>
      </c>
      <c r="R50" s="31"/>
      <c r="S50" s="34"/>
      <c r="T50" s="23" t="str">
        <f t="shared" si="3"/>
        <v/>
      </c>
      <c r="U50" s="31"/>
    </row>
    <row r="51" spans="1:21" s="35" customFormat="1" ht="15" customHeight="1" x14ac:dyDescent="0.2">
      <c r="A51" s="17" t="s">
        <v>166</v>
      </c>
      <c r="B51" s="83" t="s">
        <v>196</v>
      </c>
      <c r="C51" s="29"/>
      <c r="D51" s="30"/>
      <c r="E51" s="30"/>
      <c r="F51" s="30">
        <v>1</v>
      </c>
      <c r="G51" s="30"/>
      <c r="H51" s="30"/>
      <c r="I51" s="31"/>
      <c r="J51" s="32"/>
      <c r="K51" s="36"/>
      <c r="L51" s="24">
        <f t="shared" si="0"/>
        <v>1</v>
      </c>
      <c r="M51" s="86" t="str">
        <f t="shared" si="1"/>
        <v/>
      </c>
      <c r="N51" s="33"/>
      <c r="O51" s="31"/>
      <c r="P51" s="34"/>
      <c r="Q51" s="20">
        <f t="shared" si="2"/>
        <v>1</v>
      </c>
      <c r="R51" s="31"/>
      <c r="S51" s="34"/>
      <c r="T51" s="23" t="str">
        <f t="shared" si="3"/>
        <v/>
      </c>
      <c r="U51" s="31"/>
    </row>
    <row r="52" spans="1:21" s="35" customFormat="1" ht="15" customHeight="1" x14ac:dyDescent="0.2">
      <c r="A52" s="17" t="s">
        <v>167</v>
      </c>
      <c r="B52" s="83" t="s">
        <v>197</v>
      </c>
      <c r="C52" s="29"/>
      <c r="D52" s="30"/>
      <c r="E52" s="30"/>
      <c r="F52" s="30">
        <v>1</v>
      </c>
      <c r="G52" s="30"/>
      <c r="H52" s="30"/>
      <c r="I52" s="31"/>
      <c r="J52" s="32"/>
      <c r="K52" s="37"/>
      <c r="L52" s="24">
        <f t="shared" si="0"/>
        <v>1</v>
      </c>
      <c r="M52" s="86" t="str">
        <f t="shared" si="1"/>
        <v/>
      </c>
      <c r="N52" s="33"/>
      <c r="O52" s="31"/>
      <c r="P52" s="34"/>
      <c r="Q52" s="20">
        <f t="shared" si="2"/>
        <v>1</v>
      </c>
      <c r="R52" s="31"/>
      <c r="S52" s="34"/>
      <c r="T52" s="23" t="str">
        <f t="shared" si="3"/>
        <v/>
      </c>
      <c r="U52" s="31"/>
    </row>
    <row r="53" spans="1:21" s="35" customFormat="1" ht="15" customHeight="1" x14ac:dyDescent="0.2">
      <c r="A53" s="17" t="s">
        <v>168</v>
      </c>
      <c r="B53" s="83" t="s">
        <v>198</v>
      </c>
      <c r="C53" s="29"/>
      <c r="D53" s="30">
        <v>1</v>
      </c>
      <c r="E53" s="30"/>
      <c r="F53" s="30">
        <v>1</v>
      </c>
      <c r="G53" s="30"/>
      <c r="H53" s="30"/>
      <c r="I53" s="31"/>
      <c r="J53" s="32"/>
      <c r="K53" s="37"/>
      <c r="L53" s="24">
        <f t="shared" si="0"/>
        <v>2</v>
      </c>
      <c r="M53" s="86" t="str">
        <f t="shared" si="1"/>
        <v/>
      </c>
      <c r="N53" s="33"/>
      <c r="O53" s="31"/>
      <c r="P53" s="34"/>
      <c r="Q53" s="20">
        <f t="shared" si="2"/>
        <v>1</v>
      </c>
      <c r="R53" s="31"/>
      <c r="S53" s="34"/>
      <c r="T53" s="23">
        <f t="shared" si="3"/>
        <v>1</v>
      </c>
      <c r="U53" s="31"/>
    </row>
    <row r="54" spans="1:21" s="35" customFormat="1" ht="15" customHeight="1" x14ac:dyDescent="0.2">
      <c r="A54" s="17" t="s">
        <v>169</v>
      </c>
      <c r="B54" s="83" t="s">
        <v>199</v>
      </c>
      <c r="C54" s="29"/>
      <c r="D54" s="30">
        <v>1</v>
      </c>
      <c r="E54" s="30"/>
      <c r="F54" s="30"/>
      <c r="G54" s="30"/>
      <c r="H54" s="30"/>
      <c r="I54" s="31"/>
      <c r="J54" s="32"/>
      <c r="K54" s="33"/>
      <c r="L54" s="24">
        <f t="shared" si="0"/>
        <v>1</v>
      </c>
      <c r="M54" s="86" t="str">
        <f t="shared" si="1"/>
        <v/>
      </c>
      <c r="N54" s="33"/>
      <c r="O54" s="31"/>
      <c r="P54" s="34"/>
      <c r="Q54" s="20" t="str">
        <f t="shared" si="2"/>
        <v/>
      </c>
      <c r="R54" s="31"/>
      <c r="S54" s="34"/>
      <c r="T54" s="23">
        <f>IF(AND(D54="",G54=""),"",D54+G54)</f>
        <v>1</v>
      </c>
      <c r="U54" s="31"/>
    </row>
    <row r="55" spans="1:21" s="35" customFormat="1" ht="15" customHeight="1" x14ac:dyDescent="0.2">
      <c r="A55" s="82" t="s">
        <v>200</v>
      </c>
      <c r="B55" s="83" t="s">
        <v>211</v>
      </c>
      <c r="C55" s="29"/>
      <c r="D55" s="30">
        <v>1</v>
      </c>
      <c r="E55" s="30"/>
      <c r="F55" s="30">
        <v>1</v>
      </c>
      <c r="G55" s="30"/>
      <c r="H55" s="30"/>
      <c r="I55" s="31"/>
      <c r="J55" s="32"/>
      <c r="K55" s="33"/>
      <c r="L55" s="24">
        <f t="shared" si="0"/>
        <v>2</v>
      </c>
      <c r="M55" s="86" t="str">
        <f t="shared" si="1"/>
        <v/>
      </c>
      <c r="N55" s="33"/>
      <c r="O55" s="31"/>
      <c r="P55" s="34"/>
      <c r="Q55" s="20">
        <f t="shared" si="2"/>
        <v>1</v>
      </c>
      <c r="R55" s="31"/>
      <c r="S55" s="34"/>
      <c r="T55" s="23">
        <f t="shared" si="3"/>
        <v>1</v>
      </c>
      <c r="U55" s="31"/>
    </row>
    <row r="56" spans="1:21" s="35" customFormat="1" ht="15" customHeight="1" x14ac:dyDescent="0.2">
      <c r="A56" s="17" t="s">
        <v>201</v>
      </c>
      <c r="B56" s="83" t="s">
        <v>212</v>
      </c>
      <c r="C56" s="29"/>
      <c r="D56" s="30">
        <v>1</v>
      </c>
      <c r="E56" s="30"/>
      <c r="F56" s="30">
        <v>1</v>
      </c>
      <c r="G56" s="30"/>
      <c r="H56" s="30"/>
      <c r="I56" s="31"/>
      <c r="J56" s="32"/>
      <c r="K56" s="33"/>
      <c r="L56" s="24">
        <f t="shared" si="0"/>
        <v>2</v>
      </c>
      <c r="M56" s="86" t="str">
        <f t="shared" si="1"/>
        <v/>
      </c>
      <c r="N56" s="33"/>
      <c r="O56" s="31"/>
      <c r="P56" s="34"/>
      <c r="Q56" s="20">
        <f t="shared" si="2"/>
        <v>1</v>
      </c>
      <c r="R56" s="31"/>
      <c r="S56" s="34"/>
      <c r="T56" s="23">
        <f t="shared" si="3"/>
        <v>1</v>
      </c>
      <c r="U56" s="31"/>
    </row>
    <row r="57" spans="1:21" s="35" customFormat="1" ht="15" customHeight="1" x14ac:dyDescent="0.2">
      <c r="A57" s="17" t="s">
        <v>202</v>
      </c>
      <c r="B57" s="83" t="s">
        <v>213</v>
      </c>
      <c r="C57" s="29"/>
      <c r="D57" s="30">
        <v>1</v>
      </c>
      <c r="E57" s="30"/>
      <c r="F57" s="30">
        <v>1</v>
      </c>
      <c r="G57" s="30"/>
      <c r="H57" s="30"/>
      <c r="I57" s="31"/>
      <c r="J57" s="32"/>
      <c r="K57" s="33"/>
      <c r="L57" s="24">
        <f t="shared" si="0"/>
        <v>2</v>
      </c>
      <c r="M57" s="86" t="str">
        <f t="shared" si="1"/>
        <v/>
      </c>
      <c r="N57" s="33"/>
      <c r="O57" s="31"/>
      <c r="P57" s="34"/>
      <c r="Q57" s="20">
        <f t="shared" si="2"/>
        <v>1</v>
      </c>
      <c r="R57" s="31"/>
      <c r="S57" s="34"/>
      <c r="T57" s="23">
        <f t="shared" si="3"/>
        <v>1</v>
      </c>
      <c r="U57" s="31"/>
    </row>
    <row r="58" spans="1:21" s="35" customFormat="1" ht="15" customHeight="1" x14ac:dyDescent="0.2">
      <c r="A58" s="17" t="s">
        <v>203</v>
      </c>
      <c r="B58" s="83" t="s">
        <v>214</v>
      </c>
      <c r="C58" s="29"/>
      <c r="D58" s="30"/>
      <c r="E58" s="30">
        <v>1</v>
      </c>
      <c r="F58" s="30"/>
      <c r="G58" s="30"/>
      <c r="H58" s="30"/>
      <c r="I58" s="31"/>
      <c r="J58" s="32"/>
      <c r="K58" s="33"/>
      <c r="L58" s="24">
        <f t="shared" si="0"/>
        <v>1</v>
      </c>
      <c r="M58" s="86">
        <f t="shared" si="1"/>
        <v>1</v>
      </c>
      <c r="N58" s="33"/>
      <c r="O58" s="31"/>
      <c r="P58" s="34"/>
      <c r="Q58" s="20" t="str">
        <f>IF(AND(H58="",F58=""),"",H58+F58)</f>
        <v/>
      </c>
      <c r="R58" s="31"/>
      <c r="S58" s="34"/>
      <c r="T58" s="23" t="str">
        <f t="shared" si="3"/>
        <v/>
      </c>
      <c r="U58" s="31"/>
    </row>
    <row r="59" spans="1:21" s="35" customFormat="1" ht="15" customHeight="1" x14ac:dyDescent="0.2">
      <c r="A59" s="17" t="s">
        <v>204</v>
      </c>
      <c r="B59" s="83" t="s">
        <v>215</v>
      </c>
      <c r="C59" s="29"/>
      <c r="D59" s="30">
        <v>1</v>
      </c>
      <c r="E59" s="30"/>
      <c r="F59" s="30">
        <v>1</v>
      </c>
      <c r="G59" s="30"/>
      <c r="H59" s="30"/>
      <c r="I59" s="31"/>
      <c r="J59" s="32"/>
      <c r="K59" s="33"/>
      <c r="L59" s="24">
        <f t="shared" si="0"/>
        <v>2</v>
      </c>
      <c r="M59" s="86" t="str">
        <f t="shared" si="1"/>
        <v/>
      </c>
      <c r="N59" s="33"/>
      <c r="O59" s="31"/>
      <c r="P59" s="34"/>
      <c r="Q59" s="20">
        <f t="shared" si="2"/>
        <v>1</v>
      </c>
      <c r="R59" s="31"/>
      <c r="S59" s="34"/>
      <c r="T59" s="23">
        <f t="shared" si="3"/>
        <v>1</v>
      </c>
      <c r="U59" s="31"/>
    </row>
    <row r="60" spans="1:21" s="35" customFormat="1" ht="15" customHeight="1" x14ac:dyDescent="0.2">
      <c r="A60" s="17" t="s">
        <v>205</v>
      </c>
      <c r="B60" s="83" t="s">
        <v>216</v>
      </c>
      <c r="C60" s="29"/>
      <c r="D60" s="30">
        <v>2</v>
      </c>
      <c r="E60" s="30">
        <v>1</v>
      </c>
      <c r="F60" s="30">
        <v>4</v>
      </c>
      <c r="G60" s="30">
        <v>1</v>
      </c>
      <c r="H60" s="30">
        <v>2</v>
      </c>
      <c r="I60" s="31"/>
      <c r="J60" s="32"/>
      <c r="K60" s="33"/>
      <c r="L60" s="24">
        <f t="shared" si="0"/>
        <v>10</v>
      </c>
      <c r="M60" s="86">
        <f t="shared" si="1"/>
        <v>1</v>
      </c>
      <c r="N60" s="33"/>
      <c r="O60" s="31"/>
      <c r="P60" s="34"/>
      <c r="Q60" s="20">
        <f t="shared" si="2"/>
        <v>6</v>
      </c>
      <c r="R60" s="31"/>
      <c r="S60" s="34"/>
      <c r="T60" s="23">
        <f t="shared" si="3"/>
        <v>3</v>
      </c>
      <c r="U60" s="31"/>
    </row>
    <row r="61" spans="1:21" s="35" customFormat="1" ht="15" customHeight="1" x14ac:dyDescent="0.2">
      <c r="A61" s="17" t="s">
        <v>206</v>
      </c>
      <c r="B61" s="83" t="s">
        <v>217</v>
      </c>
      <c r="C61" s="29"/>
      <c r="D61" s="30"/>
      <c r="E61" s="30">
        <v>1</v>
      </c>
      <c r="F61" s="30"/>
      <c r="G61" s="30"/>
      <c r="H61" s="30"/>
      <c r="I61" s="31"/>
      <c r="J61" s="32"/>
      <c r="K61" s="33"/>
      <c r="L61" s="24">
        <f t="shared" si="0"/>
        <v>1</v>
      </c>
      <c r="M61" s="86">
        <f t="shared" si="1"/>
        <v>1</v>
      </c>
      <c r="N61" s="33"/>
      <c r="O61" s="31"/>
      <c r="P61" s="34"/>
      <c r="Q61" s="20" t="str">
        <f t="shared" si="2"/>
        <v/>
      </c>
      <c r="R61" s="31"/>
      <c r="S61" s="34"/>
      <c r="T61" s="23" t="str">
        <f t="shared" si="3"/>
        <v/>
      </c>
      <c r="U61" s="31"/>
    </row>
    <row r="62" spans="1:21" s="35" customFormat="1" ht="15" customHeight="1" x14ac:dyDescent="0.2">
      <c r="A62" s="17" t="s">
        <v>208</v>
      </c>
      <c r="B62" s="83" t="s">
        <v>218</v>
      </c>
      <c r="C62" s="29"/>
      <c r="D62" s="30"/>
      <c r="E62" s="30"/>
      <c r="F62" s="30">
        <v>1</v>
      </c>
      <c r="G62" s="30"/>
      <c r="H62" s="30"/>
      <c r="I62" s="31"/>
      <c r="J62" s="32"/>
      <c r="K62" s="36"/>
      <c r="L62" s="24">
        <f t="shared" si="0"/>
        <v>1</v>
      </c>
      <c r="M62" s="86" t="str">
        <f t="shared" si="1"/>
        <v/>
      </c>
      <c r="N62" s="33"/>
      <c r="O62" s="31"/>
      <c r="P62" s="34"/>
      <c r="Q62" s="20">
        <f t="shared" si="2"/>
        <v>1</v>
      </c>
      <c r="R62" s="31"/>
      <c r="S62" s="34"/>
      <c r="T62" s="23" t="str">
        <f t="shared" si="3"/>
        <v/>
      </c>
      <c r="U62" s="31"/>
    </row>
    <row r="63" spans="1:21" s="35" customFormat="1" ht="15" customHeight="1" x14ac:dyDescent="0.2">
      <c r="A63" s="17" t="s">
        <v>209</v>
      </c>
      <c r="B63" s="83" t="s">
        <v>219</v>
      </c>
      <c r="C63" s="29"/>
      <c r="D63" s="30"/>
      <c r="E63" s="30"/>
      <c r="F63" s="30">
        <v>1</v>
      </c>
      <c r="G63" s="30"/>
      <c r="H63" s="30"/>
      <c r="I63" s="31"/>
      <c r="J63" s="32"/>
      <c r="K63" s="37"/>
      <c r="L63" s="24">
        <f t="shared" si="0"/>
        <v>1</v>
      </c>
      <c r="M63" s="86" t="str">
        <f t="shared" si="1"/>
        <v/>
      </c>
      <c r="N63" s="33"/>
      <c r="O63" s="31"/>
      <c r="P63" s="34"/>
      <c r="Q63" s="20">
        <f t="shared" si="2"/>
        <v>1</v>
      </c>
      <c r="R63" s="31"/>
      <c r="S63" s="34"/>
      <c r="T63" s="23" t="str">
        <f t="shared" si="3"/>
        <v/>
      </c>
      <c r="U63" s="31"/>
    </row>
    <row r="64" spans="1:21" s="35" customFormat="1" ht="15" customHeight="1" x14ac:dyDescent="0.2">
      <c r="A64" s="17" t="s">
        <v>207</v>
      </c>
      <c r="B64" s="83" t="s">
        <v>220</v>
      </c>
      <c r="C64" s="29"/>
      <c r="D64" s="30">
        <v>1</v>
      </c>
      <c r="E64" s="30"/>
      <c r="F64" s="30">
        <v>1</v>
      </c>
      <c r="G64" s="30"/>
      <c r="H64" s="30"/>
      <c r="I64" s="31"/>
      <c r="J64" s="32"/>
      <c r="K64" s="37"/>
      <c r="L64" s="24">
        <f t="shared" si="0"/>
        <v>2</v>
      </c>
      <c r="M64" s="86" t="str">
        <f t="shared" si="1"/>
        <v/>
      </c>
      <c r="N64" s="33"/>
      <c r="O64" s="31"/>
      <c r="P64" s="34"/>
      <c r="Q64" s="20">
        <f t="shared" si="2"/>
        <v>1</v>
      </c>
      <c r="R64" s="31"/>
      <c r="S64" s="34"/>
      <c r="T64" s="23">
        <f t="shared" si="3"/>
        <v>1</v>
      </c>
      <c r="U64" s="31"/>
    </row>
    <row r="65" spans="1:21" s="35" customFormat="1" ht="15" customHeight="1" x14ac:dyDescent="0.2">
      <c r="A65" s="17" t="s">
        <v>210</v>
      </c>
      <c r="B65" s="83" t="s">
        <v>221</v>
      </c>
      <c r="C65" s="29"/>
      <c r="D65" s="30">
        <v>1</v>
      </c>
      <c r="E65" s="30"/>
      <c r="F65" s="30"/>
      <c r="G65" s="30"/>
      <c r="H65" s="30"/>
      <c r="I65" s="31"/>
      <c r="J65" s="32"/>
      <c r="K65" s="33"/>
      <c r="L65" s="24">
        <f t="shared" si="0"/>
        <v>1</v>
      </c>
      <c r="M65" s="86" t="str">
        <f t="shared" si="1"/>
        <v/>
      </c>
      <c r="N65" s="33"/>
      <c r="O65" s="31"/>
      <c r="P65" s="34"/>
      <c r="Q65" s="20" t="str">
        <f t="shared" si="2"/>
        <v/>
      </c>
      <c r="R65" s="31"/>
      <c r="S65" s="34"/>
      <c r="T65" s="23">
        <f t="shared" si="3"/>
        <v>1</v>
      </c>
      <c r="U65" s="31"/>
    </row>
    <row r="66" spans="1:21" s="35" customFormat="1" ht="15" customHeight="1" x14ac:dyDescent="0.2">
      <c r="A66" s="17" t="s">
        <v>170</v>
      </c>
      <c r="B66" s="83" t="s">
        <v>222</v>
      </c>
      <c r="C66" s="29"/>
      <c r="D66" s="30">
        <v>3</v>
      </c>
      <c r="E66" s="30"/>
      <c r="F66" s="30">
        <v>2</v>
      </c>
      <c r="G66" s="30"/>
      <c r="H66" s="30">
        <v>2</v>
      </c>
      <c r="I66" s="31"/>
      <c r="J66" s="32"/>
      <c r="K66" s="33"/>
      <c r="L66" s="24">
        <f t="shared" si="0"/>
        <v>7</v>
      </c>
      <c r="M66" s="86" t="str">
        <f t="shared" si="1"/>
        <v/>
      </c>
      <c r="N66" s="33"/>
      <c r="O66" s="31"/>
      <c r="P66" s="34"/>
      <c r="Q66" s="20">
        <f t="shared" si="2"/>
        <v>4</v>
      </c>
      <c r="R66" s="31"/>
      <c r="S66" s="34"/>
      <c r="T66" s="23">
        <f>IF(AND(D66="",G66=""),"",D66+G66)</f>
        <v>3</v>
      </c>
      <c r="U66" s="31"/>
    </row>
    <row r="67" spans="1:21" s="35" customFormat="1" ht="15" customHeight="1" x14ac:dyDescent="0.2">
      <c r="A67" s="17" t="s">
        <v>171</v>
      </c>
      <c r="B67" s="83" t="s">
        <v>223</v>
      </c>
      <c r="C67" s="29"/>
      <c r="D67" s="30"/>
      <c r="E67" s="30">
        <v>1</v>
      </c>
      <c r="F67" s="30"/>
      <c r="G67" s="30"/>
      <c r="H67" s="30"/>
      <c r="I67" s="31"/>
      <c r="J67" s="32"/>
      <c r="K67" s="33"/>
      <c r="L67" s="24">
        <f t="shared" si="0"/>
        <v>1</v>
      </c>
      <c r="M67" s="86">
        <f t="shared" si="1"/>
        <v>1</v>
      </c>
      <c r="N67" s="33"/>
      <c r="O67" s="31"/>
      <c r="P67" s="34"/>
      <c r="Q67" s="20" t="str">
        <f t="shared" si="2"/>
        <v/>
      </c>
      <c r="R67" s="31"/>
      <c r="S67" s="34"/>
      <c r="T67" s="23" t="str">
        <f t="shared" si="3"/>
        <v/>
      </c>
      <c r="U67" s="31"/>
    </row>
    <row r="68" spans="1:21" s="35" customFormat="1" ht="15" customHeight="1" x14ac:dyDescent="0.2">
      <c r="A68" s="17" t="s">
        <v>172</v>
      </c>
      <c r="B68" s="83" t="s">
        <v>224</v>
      </c>
      <c r="C68" s="29"/>
      <c r="D68" s="30">
        <v>2</v>
      </c>
      <c r="E68" s="30">
        <v>1</v>
      </c>
      <c r="F68" s="30">
        <v>4</v>
      </c>
      <c r="G68" s="30">
        <v>1</v>
      </c>
      <c r="H68" s="30">
        <v>2</v>
      </c>
      <c r="I68" s="31"/>
      <c r="J68" s="32"/>
      <c r="K68" s="33"/>
      <c r="L68" s="24">
        <f t="shared" si="0"/>
        <v>10</v>
      </c>
      <c r="M68" s="86">
        <f t="shared" si="1"/>
        <v>1</v>
      </c>
      <c r="N68" s="33"/>
      <c r="O68" s="31"/>
      <c r="P68" s="34"/>
      <c r="Q68" s="20">
        <f t="shared" si="2"/>
        <v>6</v>
      </c>
      <c r="R68" s="31"/>
      <c r="S68" s="34"/>
      <c r="T68" s="23">
        <f t="shared" si="3"/>
        <v>3</v>
      </c>
      <c r="U68" s="31"/>
    </row>
    <row r="69" spans="1:21" s="27" customFormat="1" ht="15" customHeight="1" x14ac:dyDescent="0.2">
      <c r="A69" s="17" t="s">
        <v>173</v>
      </c>
      <c r="B69" s="38" t="s">
        <v>225</v>
      </c>
      <c r="C69" s="39"/>
      <c r="D69" s="40"/>
      <c r="E69" s="40">
        <v>1</v>
      </c>
      <c r="F69" s="40"/>
      <c r="G69" s="40"/>
      <c r="H69" s="40"/>
      <c r="I69" s="41"/>
      <c r="J69" s="42"/>
      <c r="K69" s="43"/>
      <c r="L69" s="24">
        <f t="shared" si="0"/>
        <v>1</v>
      </c>
      <c r="M69" s="86">
        <f t="shared" si="1"/>
        <v>1</v>
      </c>
      <c r="N69" s="43"/>
      <c r="O69" s="41"/>
      <c r="P69" s="44"/>
      <c r="Q69" s="20" t="str">
        <f t="shared" si="2"/>
        <v/>
      </c>
      <c r="R69" s="41"/>
      <c r="S69" s="44"/>
      <c r="T69" s="23" t="str">
        <f t="shared" si="3"/>
        <v/>
      </c>
      <c r="U69" s="41"/>
    </row>
    <row r="70" spans="1:21" s="35" customFormat="1" ht="15" customHeight="1" x14ac:dyDescent="0.2">
      <c r="A70" s="82" t="s">
        <v>228</v>
      </c>
      <c r="B70" s="83" t="s">
        <v>226</v>
      </c>
      <c r="C70" s="29"/>
      <c r="D70" s="30">
        <v>2</v>
      </c>
      <c r="E70" s="30">
        <v>1</v>
      </c>
      <c r="F70" s="30">
        <v>4</v>
      </c>
      <c r="G70" s="30">
        <v>1</v>
      </c>
      <c r="H70" s="30">
        <v>2</v>
      </c>
      <c r="I70" s="31"/>
      <c r="J70" s="32"/>
      <c r="K70" s="33"/>
      <c r="L70" s="24">
        <f t="shared" ref="L70:L88" si="4">IF(SUM(C70:H70)=0,"",SUM(C70:H70))</f>
        <v>10</v>
      </c>
      <c r="M70" s="86">
        <f t="shared" ref="M70:M88" si="5">IF(E70="","",E70)</f>
        <v>1</v>
      </c>
      <c r="N70" s="33"/>
      <c r="O70" s="31"/>
      <c r="P70" s="34"/>
      <c r="Q70" s="20">
        <f t="shared" ref="Q70:Q74" si="6">IF(AND(H70="",F70=""),"",H70+F70)</f>
        <v>6</v>
      </c>
      <c r="R70" s="31"/>
      <c r="S70" s="34"/>
      <c r="T70" s="23">
        <f t="shared" ref="T70:T88" si="7">IF(AND(D70="",G70=""),"",D70+G70)</f>
        <v>3</v>
      </c>
      <c r="U70" s="31"/>
    </row>
    <row r="71" spans="1:21" s="27" customFormat="1" ht="15" customHeight="1" x14ac:dyDescent="0.2">
      <c r="A71" s="82" t="s">
        <v>229</v>
      </c>
      <c r="B71" s="38" t="s">
        <v>227</v>
      </c>
      <c r="C71" s="39"/>
      <c r="D71" s="40"/>
      <c r="E71" s="40">
        <v>1</v>
      </c>
      <c r="F71" s="40"/>
      <c r="G71" s="40"/>
      <c r="H71" s="40"/>
      <c r="I71" s="41"/>
      <c r="J71" s="42"/>
      <c r="K71" s="43"/>
      <c r="L71" s="24">
        <f t="shared" si="4"/>
        <v>1</v>
      </c>
      <c r="M71" s="86">
        <f t="shared" si="5"/>
        <v>1</v>
      </c>
      <c r="N71" s="43"/>
      <c r="O71" s="41"/>
      <c r="P71" s="44"/>
      <c r="Q71" s="20" t="str">
        <f t="shared" si="6"/>
        <v/>
      </c>
      <c r="R71" s="41"/>
      <c r="S71" s="44"/>
      <c r="T71" s="23" t="str">
        <f t="shared" si="7"/>
        <v/>
      </c>
      <c r="U71" s="41"/>
    </row>
    <row r="72" spans="1:21" s="35" customFormat="1" ht="15" customHeight="1" x14ac:dyDescent="0.2">
      <c r="A72" s="82" t="s">
        <v>174</v>
      </c>
      <c r="B72" s="83" t="s">
        <v>230</v>
      </c>
      <c r="C72" s="29"/>
      <c r="D72" s="30"/>
      <c r="E72" s="30">
        <v>1</v>
      </c>
      <c r="F72" s="30"/>
      <c r="G72" s="30"/>
      <c r="H72" s="30"/>
      <c r="I72" s="31"/>
      <c r="J72" s="32"/>
      <c r="K72" s="37"/>
      <c r="L72" s="24">
        <f t="shared" si="4"/>
        <v>1</v>
      </c>
      <c r="M72" s="86">
        <f t="shared" si="5"/>
        <v>1</v>
      </c>
      <c r="N72" s="33"/>
      <c r="O72" s="31"/>
      <c r="P72" s="34"/>
      <c r="Q72" s="20" t="str">
        <f t="shared" si="6"/>
        <v/>
      </c>
      <c r="R72" s="31"/>
      <c r="S72" s="34"/>
      <c r="T72" s="23" t="str">
        <f t="shared" si="7"/>
        <v/>
      </c>
      <c r="U72" s="31"/>
    </row>
    <row r="73" spans="1:21" s="35" customFormat="1" ht="15" customHeight="1" x14ac:dyDescent="0.2">
      <c r="A73" s="82" t="s">
        <v>175</v>
      </c>
      <c r="B73" s="83" t="s">
        <v>231</v>
      </c>
      <c r="C73" s="29"/>
      <c r="D73" s="30"/>
      <c r="E73" s="30">
        <v>1</v>
      </c>
      <c r="F73" s="30"/>
      <c r="G73" s="30"/>
      <c r="H73" s="30"/>
      <c r="I73" s="31"/>
      <c r="J73" s="32"/>
      <c r="K73" s="33"/>
      <c r="L73" s="24">
        <f t="shared" si="4"/>
        <v>1</v>
      </c>
      <c r="M73" s="86">
        <f t="shared" si="5"/>
        <v>1</v>
      </c>
      <c r="N73" s="33"/>
      <c r="O73" s="31"/>
      <c r="P73" s="34"/>
      <c r="Q73" s="20" t="str">
        <f t="shared" si="6"/>
        <v/>
      </c>
      <c r="R73" s="31"/>
      <c r="S73" s="34"/>
      <c r="T73" s="23" t="str">
        <f t="shared" si="7"/>
        <v/>
      </c>
      <c r="U73" s="31"/>
    </row>
    <row r="74" spans="1:21" s="35" customFormat="1" ht="15" customHeight="1" x14ac:dyDescent="0.2">
      <c r="A74" s="82" t="s">
        <v>176</v>
      </c>
      <c r="B74" s="83" t="s">
        <v>232</v>
      </c>
      <c r="C74" s="29"/>
      <c r="D74" s="30">
        <v>2</v>
      </c>
      <c r="E74" s="30">
        <v>1</v>
      </c>
      <c r="F74" s="30">
        <v>4</v>
      </c>
      <c r="G74" s="30">
        <v>1</v>
      </c>
      <c r="H74" s="30">
        <v>2</v>
      </c>
      <c r="I74" s="31"/>
      <c r="J74" s="32"/>
      <c r="K74" s="33"/>
      <c r="L74" s="24">
        <f t="shared" si="4"/>
        <v>10</v>
      </c>
      <c r="M74" s="86">
        <f t="shared" si="5"/>
        <v>1</v>
      </c>
      <c r="N74" s="33"/>
      <c r="O74" s="31"/>
      <c r="P74" s="34"/>
      <c r="Q74" s="20">
        <f t="shared" si="6"/>
        <v>6</v>
      </c>
      <c r="R74" s="31"/>
      <c r="S74" s="34"/>
      <c r="T74" s="23">
        <f t="shared" si="7"/>
        <v>3</v>
      </c>
      <c r="U74" s="31"/>
    </row>
    <row r="75" spans="1:21" s="35" customFormat="1" ht="15" customHeight="1" x14ac:dyDescent="0.2">
      <c r="A75" s="17" t="s">
        <v>177</v>
      </c>
      <c r="B75" s="83" t="s">
        <v>233</v>
      </c>
      <c r="C75" s="29"/>
      <c r="D75" s="30"/>
      <c r="E75" s="30">
        <v>1</v>
      </c>
      <c r="F75" s="30"/>
      <c r="G75" s="30"/>
      <c r="H75" s="30"/>
      <c r="I75" s="31"/>
      <c r="J75" s="32"/>
      <c r="K75" s="33"/>
      <c r="L75" s="24">
        <f t="shared" si="4"/>
        <v>1</v>
      </c>
      <c r="M75" s="86">
        <f t="shared" si="5"/>
        <v>1</v>
      </c>
      <c r="N75" s="33"/>
      <c r="O75" s="31"/>
      <c r="P75" s="34"/>
      <c r="Q75" s="20" t="str">
        <f>IF(AND(H75="",F75=""),"",H75+F75)</f>
        <v/>
      </c>
      <c r="R75" s="31"/>
      <c r="S75" s="34"/>
      <c r="T75" s="23" t="str">
        <f t="shared" si="7"/>
        <v/>
      </c>
      <c r="U75" s="31"/>
    </row>
    <row r="76" spans="1:21" s="35" customFormat="1" ht="15" customHeight="1" x14ac:dyDescent="0.2">
      <c r="A76" s="17" t="s">
        <v>178</v>
      </c>
      <c r="B76" s="83" t="s">
        <v>234</v>
      </c>
      <c r="C76" s="29"/>
      <c r="D76" s="30"/>
      <c r="E76" s="30">
        <v>1</v>
      </c>
      <c r="F76" s="30"/>
      <c r="G76" s="30"/>
      <c r="H76" s="30"/>
      <c r="I76" s="31"/>
      <c r="J76" s="32"/>
      <c r="K76" s="33"/>
      <c r="L76" s="24">
        <f t="shared" si="4"/>
        <v>1</v>
      </c>
      <c r="M76" s="86">
        <f t="shared" si="5"/>
        <v>1</v>
      </c>
      <c r="N76" s="33"/>
      <c r="O76" s="31"/>
      <c r="P76" s="34"/>
      <c r="Q76" s="20" t="str">
        <f t="shared" ref="Q76:Q88" si="8">IF(AND(H76="",F76=""),"",H76+F76)</f>
        <v/>
      </c>
      <c r="R76" s="31"/>
      <c r="S76" s="34"/>
      <c r="T76" s="23" t="str">
        <f t="shared" si="7"/>
        <v/>
      </c>
      <c r="U76" s="31"/>
    </row>
    <row r="77" spans="1:21" s="35" customFormat="1" ht="15" customHeight="1" x14ac:dyDescent="0.2">
      <c r="A77" s="17" t="s">
        <v>179</v>
      </c>
      <c r="B77" s="83" t="s">
        <v>235</v>
      </c>
      <c r="C77" s="29"/>
      <c r="D77" s="30"/>
      <c r="E77" s="30">
        <v>1</v>
      </c>
      <c r="F77" s="30"/>
      <c r="G77" s="30"/>
      <c r="H77" s="30"/>
      <c r="I77" s="31"/>
      <c r="J77" s="32"/>
      <c r="K77" s="33"/>
      <c r="L77" s="24">
        <f t="shared" si="4"/>
        <v>1</v>
      </c>
      <c r="M77" s="86">
        <f t="shared" si="5"/>
        <v>1</v>
      </c>
      <c r="N77" s="33"/>
      <c r="O77" s="31"/>
      <c r="P77" s="34"/>
      <c r="Q77" s="20" t="str">
        <f t="shared" si="8"/>
        <v/>
      </c>
      <c r="R77" s="31"/>
      <c r="S77" s="34"/>
      <c r="T77" s="23" t="str">
        <f t="shared" si="7"/>
        <v/>
      </c>
      <c r="U77" s="31"/>
    </row>
    <row r="78" spans="1:21" s="35" customFormat="1" ht="15" customHeight="1" x14ac:dyDescent="0.2">
      <c r="A78" s="17" t="s">
        <v>180</v>
      </c>
      <c r="B78" s="83" t="s">
        <v>236</v>
      </c>
      <c r="C78" s="29"/>
      <c r="D78" s="30"/>
      <c r="E78" s="30">
        <v>1</v>
      </c>
      <c r="F78" s="30"/>
      <c r="G78" s="30"/>
      <c r="H78" s="30"/>
      <c r="I78" s="31"/>
      <c r="J78" s="32"/>
      <c r="K78" s="33"/>
      <c r="L78" s="24">
        <f t="shared" si="4"/>
        <v>1</v>
      </c>
      <c r="M78" s="86">
        <f t="shared" si="5"/>
        <v>1</v>
      </c>
      <c r="N78" s="33"/>
      <c r="O78" s="31"/>
      <c r="P78" s="34"/>
      <c r="Q78" s="20" t="str">
        <f t="shared" si="8"/>
        <v/>
      </c>
      <c r="R78" s="31"/>
      <c r="S78" s="34"/>
      <c r="T78" s="23" t="str">
        <f t="shared" si="7"/>
        <v/>
      </c>
      <c r="U78" s="31"/>
    </row>
    <row r="79" spans="1:21" s="35" customFormat="1" ht="15" customHeight="1" x14ac:dyDescent="0.2">
      <c r="A79" s="17" t="s">
        <v>181</v>
      </c>
      <c r="B79" s="83" t="s">
        <v>237</v>
      </c>
      <c r="C79" s="29"/>
      <c r="D79" s="30"/>
      <c r="E79" s="30">
        <v>1</v>
      </c>
      <c r="F79" s="30"/>
      <c r="G79" s="30"/>
      <c r="H79" s="30"/>
      <c r="I79" s="31"/>
      <c r="J79" s="32"/>
      <c r="K79" s="33"/>
      <c r="L79" s="24">
        <f t="shared" si="4"/>
        <v>1</v>
      </c>
      <c r="M79" s="86">
        <f t="shared" si="5"/>
        <v>1</v>
      </c>
      <c r="N79" s="33"/>
      <c r="O79" s="31"/>
      <c r="P79" s="34"/>
      <c r="Q79" s="20" t="str">
        <f t="shared" si="8"/>
        <v/>
      </c>
      <c r="R79" s="31"/>
      <c r="S79" s="34"/>
      <c r="T79" s="23" t="str">
        <f t="shared" si="7"/>
        <v/>
      </c>
      <c r="U79" s="31"/>
    </row>
    <row r="80" spans="1:21" s="35" customFormat="1" ht="15" customHeight="1" x14ac:dyDescent="0.2">
      <c r="A80" s="17" t="s">
        <v>182</v>
      </c>
      <c r="B80" s="83" t="s">
        <v>238</v>
      </c>
      <c r="C80" s="29"/>
      <c r="D80" s="30"/>
      <c r="E80" s="30">
        <v>1</v>
      </c>
      <c r="F80" s="30"/>
      <c r="G80" s="30"/>
      <c r="H80" s="30"/>
      <c r="I80" s="31"/>
      <c r="J80" s="32"/>
      <c r="K80" s="33"/>
      <c r="L80" s="24">
        <f t="shared" si="4"/>
        <v>1</v>
      </c>
      <c r="M80" s="86">
        <f t="shared" si="5"/>
        <v>1</v>
      </c>
      <c r="N80" s="33"/>
      <c r="O80" s="31"/>
      <c r="P80" s="34"/>
      <c r="Q80" s="20" t="str">
        <f t="shared" si="8"/>
        <v/>
      </c>
      <c r="R80" s="31"/>
      <c r="S80" s="34"/>
      <c r="T80" s="23" t="str">
        <f t="shared" si="7"/>
        <v/>
      </c>
      <c r="U80" s="31"/>
    </row>
    <row r="81" spans="1:21" s="35" customFormat="1" ht="15" customHeight="1" x14ac:dyDescent="0.2">
      <c r="A81" s="17" t="s">
        <v>183</v>
      </c>
      <c r="B81" s="83" t="s">
        <v>239</v>
      </c>
      <c r="C81" s="29"/>
      <c r="D81" s="30"/>
      <c r="E81" s="30">
        <v>1</v>
      </c>
      <c r="F81" s="30"/>
      <c r="G81" s="30"/>
      <c r="H81" s="30"/>
      <c r="I81" s="31"/>
      <c r="J81" s="32"/>
      <c r="K81" s="36"/>
      <c r="L81" s="24">
        <f t="shared" si="4"/>
        <v>1</v>
      </c>
      <c r="M81" s="86">
        <f t="shared" si="5"/>
        <v>1</v>
      </c>
      <c r="N81" s="33"/>
      <c r="O81" s="31"/>
      <c r="P81" s="34"/>
      <c r="Q81" s="20" t="str">
        <f t="shared" si="8"/>
        <v/>
      </c>
      <c r="R81" s="31"/>
      <c r="S81" s="34"/>
      <c r="T81" s="23" t="str">
        <f t="shared" si="7"/>
        <v/>
      </c>
      <c r="U81" s="31"/>
    </row>
    <row r="82" spans="1:21" s="35" customFormat="1" ht="15" customHeight="1" x14ac:dyDescent="0.2">
      <c r="A82" s="17" t="s">
        <v>184</v>
      </c>
      <c r="B82" s="83" t="s">
        <v>242</v>
      </c>
      <c r="C82" s="29"/>
      <c r="D82" s="30">
        <v>2</v>
      </c>
      <c r="E82" s="30">
        <v>1</v>
      </c>
      <c r="F82" s="30">
        <v>4</v>
      </c>
      <c r="G82" s="30"/>
      <c r="H82" s="30">
        <v>2</v>
      </c>
      <c r="I82" s="31"/>
      <c r="J82" s="32"/>
      <c r="K82" s="37"/>
      <c r="L82" s="24">
        <f t="shared" si="4"/>
        <v>9</v>
      </c>
      <c r="M82" s="86">
        <f t="shared" si="5"/>
        <v>1</v>
      </c>
      <c r="N82" s="33"/>
      <c r="O82" s="31"/>
      <c r="P82" s="34"/>
      <c r="Q82" s="20">
        <f t="shared" si="8"/>
        <v>6</v>
      </c>
      <c r="R82" s="31"/>
      <c r="S82" s="34"/>
      <c r="T82" s="23">
        <f t="shared" si="7"/>
        <v>2</v>
      </c>
      <c r="U82" s="31"/>
    </row>
    <row r="83" spans="1:21" s="35" customFormat="1" ht="15" customHeight="1" x14ac:dyDescent="0.2">
      <c r="A83" s="17" t="s">
        <v>185</v>
      </c>
      <c r="B83" s="83" t="s">
        <v>240</v>
      </c>
      <c r="C83" s="29"/>
      <c r="D83" s="30">
        <v>3</v>
      </c>
      <c r="E83" s="30"/>
      <c r="F83" s="30">
        <v>2</v>
      </c>
      <c r="G83" s="30">
        <v>1</v>
      </c>
      <c r="H83" s="30">
        <v>2</v>
      </c>
      <c r="I83" s="31"/>
      <c r="J83" s="32"/>
      <c r="K83" s="37"/>
      <c r="L83" s="24">
        <f t="shared" si="4"/>
        <v>8</v>
      </c>
      <c r="M83" s="86" t="str">
        <f t="shared" si="5"/>
        <v/>
      </c>
      <c r="N83" s="33"/>
      <c r="O83" s="31"/>
      <c r="P83" s="34"/>
      <c r="Q83" s="20">
        <f t="shared" si="8"/>
        <v>4</v>
      </c>
      <c r="R83" s="31"/>
      <c r="S83" s="34"/>
      <c r="T83" s="23">
        <f t="shared" si="7"/>
        <v>4</v>
      </c>
      <c r="U83" s="31"/>
    </row>
    <row r="84" spans="1:21" s="35" customFormat="1" ht="15" customHeight="1" x14ac:dyDescent="0.2">
      <c r="A84" s="17"/>
      <c r="B84" s="83" t="s">
        <v>241</v>
      </c>
      <c r="C84" s="29"/>
      <c r="D84" s="30"/>
      <c r="E84" s="30"/>
      <c r="F84" s="30">
        <v>17</v>
      </c>
      <c r="G84" s="30"/>
      <c r="H84" s="30"/>
      <c r="I84" s="31"/>
      <c r="J84" s="32"/>
      <c r="K84" s="33"/>
      <c r="L84" s="24">
        <f t="shared" si="4"/>
        <v>17</v>
      </c>
      <c r="M84" s="86" t="str">
        <f t="shared" si="5"/>
        <v/>
      </c>
      <c r="N84" s="33"/>
      <c r="O84" s="31"/>
      <c r="P84" s="34"/>
      <c r="Q84" s="20">
        <f t="shared" si="8"/>
        <v>17</v>
      </c>
      <c r="R84" s="31"/>
      <c r="S84" s="34"/>
      <c r="T84" s="23" t="str">
        <f t="shared" si="7"/>
        <v/>
      </c>
      <c r="U84" s="31"/>
    </row>
    <row r="85" spans="1:21" s="35" customFormat="1" ht="15" customHeight="1" x14ac:dyDescent="0.2">
      <c r="A85" s="17"/>
      <c r="B85" s="83"/>
      <c r="C85" s="29"/>
      <c r="D85" s="30"/>
      <c r="E85" s="30"/>
      <c r="F85" s="30"/>
      <c r="G85" s="30"/>
      <c r="H85" s="30"/>
      <c r="I85" s="31"/>
      <c r="J85" s="32"/>
      <c r="K85" s="33"/>
      <c r="L85" s="24" t="str">
        <f t="shared" si="4"/>
        <v/>
      </c>
      <c r="M85" s="86" t="str">
        <f t="shared" si="5"/>
        <v/>
      </c>
      <c r="N85" s="33"/>
      <c r="O85" s="31"/>
      <c r="P85" s="34"/>
      <c r="Q85" s="20" t="str">
        <f t="shared" si="8"/>
        <v/>
      </c>
      <c r="R85" s="31"/>
      <c r="S85" s="34"/>
      <c r="T85" s="23" t="str">
        <f t="shared" si="7"/>
        <v/>
      </c>
      <c r="U85" s="31"/>
    </row>
    <row r="86" spans="1:21" s="35" customFormat="1" ht="15" customHeight="1" x14ac:dyDescent="0.2">
      <c r="A86" s="17"/>
      <c r="B86" s="28"/>
      <c r="C86" s="29"/>
      <c r="D86" s="30"/>
      <c r="E86" s="30"/>
      <c r="F86" s="30"/>
      <c r="G86" s="30"/>
      <c r="H86" s="30"/>
      <c r="I86" s="31"/>
      <c r="J86" s="32"/>
      <c r="K86" s="33"/>
      <c r="L86" s="24" t="str">
        <f t="shared" si="4"/>
        <v/>
      </c>
      <c r="M86" s="86" t="str">
        <f t="shared" si="5"/>
        <v/>
      </c>
      <c r="N86" s="33"/>
      <c r="O86" s="31"/>
      <c r="P86" s="34"/>
      <c r="Q86" s="20" t="str">
        <f t="shared" si="8"/>
        <v/>
      </c>
      <c r="R86" s="31"/>
      <c r="S86" s="34"/>
      <c r="T86" s="23" t="str">
        <f t="shared" si="7"/>
        <v/>
      </c>
      <c r="U86" s="31"/>
    </row>
    <row r="87" spans="1:21" s="35" customFormat="1" ht="15" customHeight="1" x14ac:dyDescent="0.2">
      <c r="A87" s="17"/>
      <c r="B87" s="28"/>
      <c r="C87" s="29"/>
      <c r="D87" s="30"/>
      <c r="E87" s="30"/>
      <c r="F87" s="30"/>
      <c r="G87" s="30"/>
      <c r="H87" s="30"/>
      <c r="I87" s="31"/>
      <c r="J87" s="32"/>
      <c r="K87" s="33"/>
      <c r="L87" s="24" t="str">
        <f t="shared" si="4"/>
        <v/>
      </c>
      <c r="M87" s="86" t="str">
        <f t="shared" si="5"/>
        <v/>
      </c>
      <c r="N87" s="33"/>
      <c r="O87" s="31"/>
      <c r="P87" s="34"/>
      <c r="Q87" s="20" t="str">
        <f t="shared" si="8"/>
        <v/>
      </c>
      <c r="R87" s="31"/>
      <c r="S87" s="34"/>
      <c r="T87" s="23" t="str">
        <f t="shared" si="7"/>
        <v/>
      </c>
      <c r="U87" s="31"/>
    </row>
    <row r="88" spans="1:21" s="27" customFormat="1" ht="15" customHeight="1" thickBot="1" x14ac:dyDescent="0.25">
      <c r="A88" s="17"/>
      <c r="B88" s="38"/>
      <c r="C88" s="39"/>
      <c r="D88" s="40"/>
      <c r="E88" s="40"/>
      <c r="F88" s="40"/>
      <c r="G88" s="40"/>
      <c r="H88" s="40"/>
      <c r="I88" s="41"/>
      <c r="J88" s="42"/>
      <c r="K88" s="43"/>
      <c r="L88" s="24" t="str">
        <f t="shared" si="4"/>
        <v/>
      </c>
      <c r="M88" s="86" t="str">
        <f t="shared" si="5"/>
        <v/>
      </c>
      <c r="N88" s="43"/>
      <c r="O88" s="41"/>
      <c r="P88" s="44"/>
      <c r="Q88" s="20" t="str">
        <f t="shared" si="8"/>
        <v/>
      </c>
      <c r="R88" s="41"/>
      <c r="S88" s="44"/>
      <c r="T88" s="23" t="str">
        <f t="shared" si="7"/>
        <v/>
      </c>
      <c r="U88" s="41"/>
    </row>
    <row r="89" spans="1:21" s="27" customFormat="1" ht="14.25" customHeight="1" thickBot="1" x14ac:dyDescent="0.25">
      <c r="A89" s="104"/>
      <c r="B89" s="105"/>
      <c r="C89" s="45">
        <f>SUM(C9:C69)</f>
        <v>0</v>
      </c>
      <c r="D89" s="45">
        <f>SUM(D9:D69)</f>
        <v>49</v>
      </c>
      <c r="E89" s="45">
        <f>SUM(E9:E69)</f>
        <v>12</v>
      </c>
      <c r="F89" s="45">
        <f>SUM(F9:F69)</f>
        <v>28</v>
      </c>
      <c r="G89" s="45">
        <f>SUM(G9:G69)</f>
        <v>2</v>
      </c>
      <c r="H89" s="45">
        <f>SUM(H9:H69)</f>
        <v>34</v>
      </c>
      <c r="I89" s="45">
        <f>SUM(I9:I69)</f>
        <v>0</v>
      </c>
      <c r="J89" s="45">
        <f>SUM(J9:J69)</f>
        <v>0</v>
      </c>
      <c r="K89" s="45">
        <f>SUM(K9:K69)</f>
        <v>0</v>
      </c>
      <c r="L89" s="45">
        <f>SUM(L9:L69)</f>
        <v>125</v>
      </c>
      <c r="M89" s="45">
        <f>SUM(M9:M69)</f>
        <v>12</v>
      </c>
      <c r="N89" s="45">
        <f>SUM(N9:N69)</f>
        <v>0</v>
      </c>
      <c r="O89" s="45">
        <f>SUM(O9:O69)</f>
        <v>0</v>
      </c>
      <c r="P89" s="45">
        <f>SUM(P9:P69)</f>
        <v>0</v>
      </c>
      <c r="Q89" s="45">
        <f>SUM(Q9:Q69)</f>
        <v>62</v>
      </c>
      <c r="R89" s="45">
        <f>SUM(R9:R69)</f>
        <v>0</v>
      </c>
      <c r="S89" s="45">
        <f>SUM(S9:S69)</f>
        <v>0</v>
      </c>
      <c r="T89" s="45">
        <f>SUM(T9:T69)</f>
        <v>51</v>
      </c>
      <c r="U89" s="45">
        <f>SUM(U9:U69)</f>
        <v>0</v>
      </c>
    </row>
    <row r="90" spans="1:21" s="35" customFormat="1" ht="14.25" customHeight="1" x14ac:dyDescent="0.35">
      <c r="A90" s="104"/>
      <c r="B90" s="105"/>
      <c r="C90" s="46" t="s">
        <v>12</v>
      </c>
      <c r="D90" s="46" t="s">
        <v>13</v>
      </c>
      <c r="E90" s="46" t="s">
        <v>14</v>
      </c>
      <c r="F90" s="46" t="s">
        <v>15</v>
      </c>
      <c r="G90" s="46" t="s">
        <v>14</v>
      </c>
      <c r="H90" s="46" t="s">
        <v>15</v>
      </c>
      <c r="I90" s="47" t="s">
        <v>16</v>
      </c>
      <c r="J90" s="48" t="s">
        <v>29</v>
      </c>
      <c r="K90" s="49" t="s">
        <v>30</v>
      </c>
      <c r="L90" s="49" t="s">
        <v>31</v>
      </c>
      <c r="M90" s="49" t="s">
        <v>20</v>
      </c>
      <c r="N90" s="49" t="s">
        <v>21</v>
      </c>
      <c r="O90" s="49" t="s">
        <v>22</v>
      </c>
      <c r="P90" s="50" t="s">
        <v>32</v>
      </c>
      <c r="Q90" s="51" t="s">
        <v>33</v>
      </c>
      <c r="R90" s="49" t="s">
        <v>34</v>
      </c>
      <c r="S90" s="50" t="s">
        <v>35</v>
      </c>
      <c r="T90" s="51" t="s">
        <v>36</v>
      </c>
      <c r="U90" s="49" t="s">
        <v>37</v>
      </c>
    </row>
    <row r="91" spans="1:21" s="35" customFormat="1" ht="14.25" customHeight="1" x14ac:dyDescent="0.35">
      <c r="A91" s="52"/>
      <c r="B91" s="53"/>
      <c r="C91" s="54" t="s">
        <v>38</v>
      </c>
      <c r="D91" s="55">
        <f>C89+D89</f>
        <v>49</v>
      </c>
      <c r="E91" s="102" t="s">
        <v>39</v>
      </c>
      <c r="F91" s="102"/>
      <c r="G91" s="106">
        <f>E89+F89+G89+H89</f>
        <v>76</v>
      </c>
      <c r="H91" s="106"/>
      <c r="I91" s="56">
        <f>I89</f>
        <v>0</v>
      </c>
      <c r="J91" s="102" t="s">
        <v>40</v>
      </c>
      <c r="K91" s="102"/>
      <c r="L91" s="55">
        <f>J89+K89+L89</f>
        <v>125</v>
      </c>
      <c r="M91" s="102" t="s">
        <v>41</v>
      </c>
      <c r="N91" s="102"/>
      <c r="O91" s="55">
        <f>M89+N89+O89</f>
        <v>12</v>
      </c>
      <c r="P91" s="102" t="s">
        <v>39</v>
      </c>
      <c r="Q91" s="102"/>
      <c r="R91" s="55">
        <f>P89+Q89+R89</f>
        <v>62</v>
      </c>
      <c r="S91" s="102" t="s">
        <v>38</v>
      </c>
      <c r="T91" s="102"/>
      <c r="U91" s="55">
        <f>S89+T89+U89</f>
        <v>51</v>
      </c>
    </row>
    <row r="92" spans="1:21" s="35" customFormat="1" ht="14.25" customHeight="1" x14ac:dyDescent="0.25">
      <c r="A92" s="1"/>
      <c r="B92" s="1"/>
      <c r="C92" s="1"/>
      <c r="D92" s="1"/>
      <c r="E92" s="57"/>
      <c r="F92" s="57"/>
      <c r="G92" s="57"/>
      <c r="H92" s="57"/>
      <c r="I92" s="57"/>
      <c r="J92" s="5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35" customFormat="1" ht="14.25" customHeight="1" x14ac:dyDescent="0.25">
      <c r="A93" s="58"/>
      <c r="B93" s="103" t="s">
        <v>42</v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"/>
      <c r="N93" s="1"/>
      <c r="O93" s="1"/>
      <c r="P93" s="1"/>
      <c r="Q93" s="1"/>
      <c r="R93" s="1"/>
      <c r="S93" s="1"/>
      <c r="T93" s="1"/>
      <c r="U93" s="1"/>
    </row>
    <row r="94" spans="1:21" s="35" customFormat="1" ht="14.25" customHeight="1" x14ac:dyDescent="0.25">
      <c r="A94" s="58"/>
      <c r="B94" s="58"/>
      <c r="C94" s="58"/>
      <c r="D94" s="58"/>
      <c r="E94" s="58"/>
      <c r="F94" s="58"/>
      <c r="G94" s="58"/>
      <c r="H94" s="59"/>
      <c r="I94" s="60"/>
      <c r="J94" s="6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35" customFormat="1" ht="14.25" customHeight="1" x14ac:dyDescent="0.25">
      <c r="A95" s="58"/>
      <c r="B95" s="93" t="s">
        <v>43</v>
      </c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1"/>
      <c r="N95" s="1"/>
      <c r="O95" s="1"/>
      <c r="P95" s="1"/>
      <c r="Q95" s="1"/>
      <c r="R95" s="1"/>
      <c r="S95" s="1"/>
      <c r="T95" s="1"/>
      <c r="U95" s="1"/>
    </row>
    <row r="96" spans="1:21" s="35" customFormat="1" ht="14.25" customHeight="1" x14ac:dyDescent="0.2">
      <c r="A96" s="61"/>
      <c r="B96" s="101" t="s">
        <v>44</v>
      </c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62"/>
      <c r="N96" s="62"/>
      <c r="O96" s="62"/>
      <c r="P96" s="62"/>
      <c r="Q96" s="62"/>
      <c r="R96" s="62"/>
      <c r="S96" s="62"/>
      <c r="T96" s="62"/>
      <c r="U96" s="62"/>
    </row>
    <row r="97" spans="1:21" s="35" customFormat="1" ht="14.25" customHeight="1" x14ac:dyDescent="0.25">
      <c r="A97" s="58"/>
      <c r="B97" s="1" t="s">
        <v>45</v>
      </c>
      <c r="C97" s="58"/>
      <c r="D97" s="58"/>
      <c r="E97" s="58"/>
      <c r="F97" s="58"/>
      <c r="G97" s="58"/>
      <c r="H97" s="59"/>
      <c r="I97" s="60"/>
      <c r="J97" s="6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35" customFormat="1" ht="14.25" customHeight="1" x14ac:dyDescent="0.25">
      <c r="A98" s="58"/>
      <c r="B98" s="93" t="s">
        <v>46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1"/>
      <c r="N98" s="1"/>
      <c r="O98" s="1"/>
      <c r="P98" s="1"/>
      <c r="Q98" s="1"/>
      <c r="R98" s="1"/>
      <c r="S98" s="1"/>
      <c r="T98" s="1"/>
      <c r="U98" s="1"/>
    </row>
    <row r="99" spans="1:21" s="35" customFormat="1" ht="14.25" customHeight="1" x14ac:dyDescent="0.25">
      <c r="A99" s="58"/>
      <c r="B99" s="1" t="s">
        <v>47</v>
      </c>
      <c r="C99" s="58"/>
      <c r="D99" s="58"/>
      <c r="E99" s="58"/>
      <c r="F99" s="58"/>
      <c r="G99" s="58"/>
      <c r="H99" s="59"/>
      <c r="I99" s="60"/>
      <c r="J99" s="6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35" customFormat="1" ht="14.25" customHeight="1" x14ac:dyDescent="0.25">
      <c r="A100" s="58"/>
      <c r="B100" s="97" t="s">
        <v>48</v>
      </c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35" customFormat="1" ht="14.25" customHeight="1" x14ac:dyDescent="0.25">
      <c r="A101" s="58"/>
      <c r="B101" s="97" t="s">
        <v>49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1"/>
      <c r="N101" s="1"/>
      <c r="O101" s="1"/>
      <c r="P101" s="1"/>
      <c r="Q101" s="1"/>
      <c r="R101" s="1"/>
      <c r="S101" s="1"/>
      <c r="T101" s="1"/>
      <c r="U101" s="1"/>
    </row>
    <row r="102" spans="1:21" s="35" customFormat="1" ht="14.25" customHeight="1" x14ac:dyDescent="0.25">
      <c r="A102" s="58"/>
      <c r="B102" s="97" t="s">
        <v>50</v>
      </c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35" customFormat="1" ht="14.25" customHeight="1" x14ac:dyDescent="0.25">
      <c r="A103" s="58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1"/>
      <c r="N103" s="1"/>
      <c r="O103" s="1"/>
      <c r="P103" s="1"/>
      <c r="Q103" s="1"/>
      <c r="R103" s="1"/>
      <c r="S103" s="1"/>
      <c r="T103" s="1"/>
      <c r="U103" s="1"/>
    </row>
    <row r="104" spans="1:21" s="35" customFormat="1" ht="14.25" customHeight="1" x14ac:dyDescent="0.25">
      <c r="A104" s="58"/>
      <c r="B104" s="63" t="s">
        <v>51</v>
      </c>
      <c r="C104" s="99" t="s">
        <v>52</v>
      </c>
      <c r="D104" s="99"/>
      <c r="E104" s="64">
        <f>SUM(G91+D91)</f>
        <v>125</v>
      </c>
      <c r="F104" s="63"/>
      <c r="G104" s="63"/>
      <c r="H104" s="63"/>
      <c r="I104" s="63"/>
      <c r="J104" s="63"/>
      <c r="K104" s="63"/>
      <c r="L104" s="63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35" customFormat="1" ht="14.25" customHeight="1" x14ac:dyDescent="0.25">
      <c r="A105" s="58"/>
      <c r="B105" s="63"/>
      <c r="C105" s="99" t="s">
        <v>53</v>
      </c>
      <c r="D105" s="99"/>
      <c r="E105" s="64">
        <f>J89</f>
        <v>0</v>
      </c>
      <c r="F105" s="63"/>
      <c r="G105" s="63"/>
      <c r="H105" s="63"/>
      <c r="I105" s="63"/>
      <c r="J105" s="63"/>
      <c r="K105" s="63"/>
      <c r="L105" s="63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35" customFormat="1" ht="14.25" customHeight="1" x14ac:dyDescent="0.25">
      <c r="A106" s="58"/>
      <c r="B106" s="63"/>
      <c r="C106" s="99" t="s">
        <v>54</v>
      </c>
      <c r="D106" s="99"/>
      <c r="E106" s="64">
        <f>K89</f>
        <v>0</v>
      </c>
      <c r="F106" s="63"/>
      <c r="G106" s="63"/>
      <c r="H106" s="63"/>
      <c r="I106" s="63"/>
      <c r="J106" s="63"/>
      <c r="K106" s="63"/>
      <c r="L106" s="63"/>
      <c r="M106" s="1"/>
      <c r="N106" s="1"/>
      <c r="O106" s="1"/>
      <c r="P106" s="1"/>
      <c r="Q106" s="1"/>
      <c r="R106" s="1"/>
      <c r="S106" s="1"/>
      <c r="T106" s="1"/>
      <c r="U106" s="1"/>
    </row>
    <row r="107" spans="1:21" s="35" customFormat="1" ht="14.25" customHeight="1" x14ac:dyDescent="0.25">
      <c r="A107" s="58"/>
      <c r="B107" s="63"/>
      <c r="C107" s="99" t="s">
        <v>55</v>
      </c>
      <c r="D107" s="99"/>
      <c r="E107" s="64">
        <f>L89</f>
        <v>125</v>
      </c>
      <c r="F107" s="63"/>
      <c r="G107" s="63"/>
      <c r="H107" s="63"/>
      <c r="I107" s="63"/>
      <c r="J107" s="63"/>
      <c r="K107" s="63"/>
      <c r="L107" s="63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35" customFormat="1" ht="14.25" customHeight="1" x14ac:dyDescent="0.25">
      <c r="A108" s="58"/>
      <c r="B108" s="63" t="s">
        <v>56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35" customFormat="1" ht="14.25" customHeight="1" x14ac:dyDescent="0.25">
      <c r="A109" s="58"/>
      <c r="B109" s="100" t="s">
        <v>57</v>
      </c>
      <c r="C109" s="100"/>
      <c r="D109" s="63">
        <f>ROUND((1+0.313*E106/E104)*(1+0.566*E107/E104),4)</f>
        <v>1.5660000000000001</v>
      </c>
      <c r="E109" s="63"/>
      <c r="F109" s="63"/>
      <c r="G109" s="63"/>
      <c r="H109" s="63"/>
      <c r="I109" s="63"/>
      <c r="J109" s="63"/>
      <c r="K109" s="63"/>
      <c r="L109" s="63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35" customFormat="1" ht="14.25" customHeight="1" x14ac:dyDescent="0.25">
      <c r="A110" s="58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35" customFormat="1" ht="14.25" customHeight="1" x14ac:dyDescent="0.25">
      <c r="A111" s="58"/>
      <c r="B111" s="63" t="s">
        <v>58</v>
      </c>
      <c r="C111" s="63"/>
      <c r="D111" s="63"/>
      <c r="E111" s="63"/>
      <c r="F111" s="63"/>
      <c r="G111" s="63"/>
      <c r="H111" s="65"/>
      <c r="I111" s="64">
        <f>IF(D109&lt;1.313,1,IF(D109&lt;1.566,2,3))</f>
        <v>3</v>
      </c>
      <c r="J111" s="63"/>
      <c r="K111" s="63"/>
      <c r="L111" s="63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35" customFormat="1" ht="14.25" customHeight="1" x14ac:dyDescent="0.25">
      <c r="A112" s="58"/>
      <c r="B112" s="97" t="s">
        <v>59</v>
      </c>
      <c r="C112" s="97"/>
      <c r="D112" s="97"/>
      <c r="E112" s="97"/>
      <c r="F112" s="97"/>
      <c r="G112" s="97"/>
      <c r="H112" s="97"/>
      <c r="I112" s="97"/>
      <c r="J112" s="65">
        <f>I111</f>
        <v>3</v>
      </c>
      <c r="K112" s="97" t="s">
        <v>60</v>
      </c>
      <c r="L112" s="97"/>
      <c r="M112" s="1"/>
      <c r="N112" s="1"/>
      <c r="O112" s="1"/>
      <c r="P112" s="1"/>
      <c r="Q112" s="1"/>
      <c r="R112" s="1"/>
      <c r="S112" s="1"/>
      <c r="T112" s="1"/>
      <c r="U112" s="1"/>
    </row>
    <row r="113" spans="1:21" s="35" customFormat="1" ht="14.25" customHeight="1" x14ac:dyDescent="0.25">
      <c r="A113" s="58"/>
      <c r="B113" s="97" t="s">
        <v>61</v>
      </c>
      <c r="C113" s="97"/>
      <c r="D113" s="97"/>
      <c r="E113" s="97"/>
      <c r="F113" s="97"/>
      <c r="G113" s="97"/>
      <c r="H113" s="97"/>
      <c r="I113" s="97"/>
      <c r="J113" s="98">
        <f>IF(J112=3,1,IF(J112=2,D109/1.313,D109))</f>
        <v>1</v>
      </c>
      <c r="K113" s="98"/>
      <c r="L113" s="98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35" customFormat="1" ht="14.25" customHeight="1" x14ac:dyDescent="0.25">
      <c r="A114" s="58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35" customFormat="1" ht="14.25" customHeight="1" x14ac:dyDescent="0.25">
      <c r="A115" s="58"/>
      <c r="B115" s="66" t="s">
        <v>62</v>
      </c>
      <c r="C115" s="58"/>
      <c r="D115" s="67"/>
      <c r="E115" s="58"/>
      <c r="F115" s="58"/>
      <c r="G115" s="58"/>
      <c r="H115" s="59"/>
      <c r="I115" s="60"/>
      <c r="J115" s="6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35" customFormat="1" ht="14.25" customHeight="1" x14ac:dyDescent="0.35">
      <c r="A116" s="1"/>
      <c r="B116" s="91" t="s">
        <v>63</v>
      </c>
      <c r="C116" s="91"/>
      <c r="D116" s="95" t="str">
        <f>"(1+0,14*"&amp;N89&amp;"/"&amp;O91&amp;")*(1+0,51*"&amp;O89&amp;"/"&amp;O91&amp;") = "</f>
        <v xml:space="preserve">(1+0,14*0/12)*(1+0,51*0/12) = </v>
      </c>
      <c r="E116" s="95"/>
      <c r="F116" s="95"/>
      <c r="G116" s="95"/>
      <c r="H116" s="95"/>
      <c r="I116" s="95"/>
      <c r="J116" s="96">
        <f>ROUND((1+0.14*IF(O91=0,0,N89/O91))*(1+0.51*IF(O91=0,0,O89/O91)),4)</f>
        <v>1</v>
      </c>
      <c r="K116" s="96"/>
      <c r="L116" s="60"/>
      <c r="M116" s="60"/>
      <c r="N116" s="1"/>
      <c r="O116" s="1"/>
      <c r="P116" s="60"/>
      <c r="Q116" s="1"/>
      <c r="R116" s="1"/>
      <c r="S116" s="60"/>
      <c r="T116" s="1"/>
      <c r="U116" s="1"/>
    </row>
    <row r="117" spans="1:21" s="35" customFormat="1" ht="14.25" customHeight="1" x14ac:dyDescent="0.35">
      <c r="A117" s="1"/>
      <c r="B117" s="91" t="s">
        <v>64</v>
      </c>
      <c r="C117" s="91"/>
      <c r="D117" s="95" t="str">
        <f>"(1+0,51*"&amp;Q89&amp;"/"&amp;R91&amp;")*(1+1,03*"&amp;R89&amp;"/"&amp;R91&amp;") = "</f>
        <v xml:space="preserve">(1+0,51*62/62)*(1+1,03*0/62) = </v>
      </c>
      <c r="E117" s="95"/>
      <c r="F117" s="95"/>
      <c r="G117" s="95"/>
      <c r="H117" s="95"/>
      <c r="I117" s="95"/>
      <c r="J117" s="96">
        <f>ROUND((1+0.51*IF(R91=0,0,Q89/R91))*(1+1.03*IF(R91=0,0,R89/R91)),4)</f>
        <v>1.51</v>
      </c>
      <c r="K117" s="96"/>
      <c r="L117" s="60"/>
      <c r="M117" s="60"/>
      <c r="N117" s="1"/>
      <c r="O117" s="1"/>
      <c r="P117" s="1"/>
      <c r="Q117" s="1"/>
      <c r="R117" s="1"/>
      <c r="S117" s="60"/>
      <c r="T117" s="1"/>
      <c r="U117" s="1"/>
    </row>
    <row r="118" spans="1:21" s="35" customFormat="1" ht="14.25" customHeight="1" x14ac:dyDescent="0.35">
      <c r="A118" s="1"/>
      <c r="B118" s="91" t="s">
        <v>65</v>
      </c>
      <c r="C118" s="91"/>
      <c r="D118" s="95" t="str">
        <f>"(1+0,61 * "&amp;T89&amp;"/"&amp;U91&amp;") * (1+ 1,39*"&amp;U89&amp;"/"&amp;U91&amp;") = "</f>
        <v xml:space="preserve">(1+0,61 * 51/51) * (1+ 1,39*0/51) = </v>
      </c>
      <c r="E118" s="95"/>
      <c r="F118" s="95"/>
      <c r="G118" s="95"/>
      <c r="H118" s="95"/>
      <c r="I118" s="95"/>
      <c r="J118" s="96">
        <f>ROUND((1+0.61*IF(U91=0,0,T89/U91))*(1+1.39*IF(U91=0,0,U89/U91)),4)</f>
        <v>1.61</v>
      </c>
      <c r="K118" s="96"/>
      <c r="L118" s="60"/>
      <c r="M118" s="60"/>
      <c r="N118" s="1"/>
      <c r="O118" s="1"/>
      <c r="P118" s="60"/>
      <c r="Q118" s="1"/>
      <c r="R118" s="1"/>
      <c r="S118" s="60"/>
      <c r="T118" s="1"/>
      <c r="U118" s="1"/>
    </row>
    <row r="119" spans="1:21" s="35" customFormat="1" ht="14.25" customHeight="1" x14ac:dyDescent="0.35">
      <c r="A119" s="1"/>
      <c r="B119" s="91" t="s">
        <v>66</v>
      </c>
      <c r="C119" s="91"/>
      <c r="D119" s="95" t="str">
        <f>"0,5 + "&amp;O91&amp;"/"&amp;R91&amp;" * "&amp;J116&amp;" * "&amp;J117&amp;" = "</f>
        <v xml:space="preserve">0,5 + 12/62 * 1 * 1,51 = </v>
      </c>
      <c r="E119" s="95"/>
      <c r="F119" s="95"/>
      <c r="G119" s="95"/>
      <c r="H119" s="95"/>
      <c r="I119" s="95"/>
      <c r="J119" s="92">
        <f>ROUND(0.5+E89/G91*J116*J117,4)</f>
        <v>0.73839999999999995</v>
      </c>
      <c r="K119" s="92"/>
      <c r="L119" s="59"/>
      <c r="M119" s="59"/>
      <c r="N119" s="1"/>
      <c r="O119" s="1"/>
      <c r="P119" s="59"/>
      <c r="Q119" s="1"/>
      <c r="R119" s="1"/>
      <c r="S119" s="59"/>
      <c r="T119" s="1"/>
      <c r="U119" s="1"/>
    </row>
    <row r="120" spans="1:21" s="35" customFormat="1" ht="14.25" customHeight="1" x14ac:dyDescent="0.35">
      <c r="A120" s="1"/>
      <c r="B120" s="91" t="s">
        <v>67</v>
      </c>
      <c r="C120" s="91"/>
      <c r="D120" s="95" t="str">
        <f>"1,0+(1,3*"&amp;C89&amp;" + 0,95*"&amp;D89&amp;")/"&amp;L91&amp;"*"&amp;J118&amp;"= "</f>
        <v xml:space="preserve">1,0+(1,3*0 + 0,95*49)/125*1,61= </v>
      </c>
      <c r="E120" s="95"/>
      <c r="F120" s="95"/>
      <c r="G120" s="95"/>
      <c r="H120" s="95"/>
      <c r="I120" s="95"/>
      <c r="J120" s="92">
        <f>ROUND(1+(1.31*C89+0.95*D89)/L91*J118,4)</f>
        <v>1.5995999999999999</v>
      </c>
      <c r="K120" s="92"/>
      <c r="L120" s="58"/>
      <c r="M120" s="58"/>
      <c r="N120" s="1"/>
      <c r="O120" s="1"/>
      <c r="P120" s="58"/>
      <c r="Q120" s="1"/>
      <c r="R120" s="1"/>
      <c r="S120" s="58"/>
      <c r="T120" s="1"/>
      <c r="U120" s="1"/>
    </row>
    <row r="121" spans="1:21" s="35" customFormat="1" ht="14.25" customHeight="1" x14ac:dyDescent="0.35">
      <c r="A121" s="1"/>
      <c r="B121" s="91" t="s">
        <v>68</v>
      </c>
      <c r="C121" s="91"/>
      <c r="D121" s="91"/>
      <c r="E121" s="91"/>
      <c r="F121" s="69"/>
      <c r="G121" s="69"/>
      <c r="H121" s="70"/>
      <c r="I121" s="71"/>
      <c r="J121" s="92">
        <f>J119*J120</f>
        <v>1.1811446399999999</v>
      </c>
      <c r="K121" s="92"/>
      <c r="L121" s="59"/>
      <c r="M121" s="59"/>
      <c r="N121" s="1"/>
      <c r="O121" s="1"/>
      <c r="P121" s="59"/>
      <c r="Q121" s="1"/>
      <c r="R121" s="1"/>
      <c r="S121" s="59"/>
      <c r="T121" s="1"/>
      <c r="U121" s="1"/>
    </row>
    <row r="122" spans="1:21" s="35" customFormat="1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s="35" customFormat="1" ht="14.25" customHeight="1" x14ac:dyDescent="0.2">
      <c r="A123" s="1"/>
      <c r="B123" s="93" t="s">
        <v>69</v>
      </c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35" customFormat="1" ht="14.25" customHeight="1" x14ac:dyDescent="0.35">
      <c r="A124" s="1"/>
      <c r="B124" s="68" t="s">
        <v>70</v>
      </c>
      <c r="C124" s="68" t="s">
        <v>71</v>
      </c>
      <c r="D124" s="72">
        <f>I111</f>
        <v>3</v>
      </c>
      <c r="E124" s="73" t="s">
        <v>72</v>
      </c>
      <c r="F124" s="73" t="s">
        <v>73</v>
      </c>
      <c r="G124" s="73" t="s">
        <v>72</v>
      </c>
      <c r="H124" s="68" t="s">
        <v>74</v>
      </c>
      <c r="I124" s="73" t="s">
        <v>72</v>
      </c>
      <c r="J124" s="68" t="s">
        <v>75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35" customFormat="1" ht="14.25" customHeight="1" x14ac:dyDescent="0.2">
      <c r="A125" s="1"/>
      <c r="B125" s="1" t="s">
        <v>76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35" customFormat="1" ht="14.25" customHeight="1" x14ac:dyDescent="0.35">
      <c r="A126" s="1"/>
      <c r="B126" s="68" t="s">
        <v>70</v>
      </c>
      <c r="C126" s="68" t="s">
        <v>71</v>
      </c>
      <c r="D126" s="72">
        <f>I111</f>
        <v>3</v>
      </c>
      <c r="E126" s="73" t="s">
        <v>72</v>
      </c>
      <c r="F126" s="74">
        <f>J113</f>
        <v>1</v>
      </c>
      <c r="G126" s="73" t="s">
        <v>72</v>
      </c>
      <c r="H126" s="75">
        <f>J119</f>
        <v>0.73839999999999995</v>
      </c>
      <c r="I126" s="73" t="s">
        <v>72</v>
      </c>
      <c r="J126" s="75">
        <f>J120</f>
        <v>1.5995999999999999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35" customFormat="1" ht="14.25" customHeight="1" x14ac:dyDescent="0.2">
      <c r="A127" s="1"/>
      <c r="B127" s="1" t="s">
        <v>76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35" customFormat="1" ht="14.25" customHeight="1" x14ac:dyDescent="0.35">
      <c r="A128" s="1"/>
      <c r="B128" s="68" t="s">
        <v>70</v>
      </c>
      <c r="C128" s="68" t="s">
        <v>71</v>
      </c>
      <c r="D128" s="76">
        <f>I111</f>
        <v>3</v>
      </c>
      <c r="E128" s="77" t="s">
        <v>72</v>
      </c>
      <c r="F128" s="94">
        <f>F126*H126*J126</f>
        <v>1.1811446399999999</v>
      </c>
      <c r="G128" s="9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.25" customHeight="1" x14ac:dyDescent="0.2">
      <c r="N129" s="78"/>
      <c r="Q129" s="78"/>
    </row>
    <row r="130" spans="1:21" ht="18.75" customHeight="1" x14ac:dyDescent="0.2">
      <c r="B130" s="79" t="s">
        <v>77</v>
      </c>
    </row>
    <row r="131" spans="1:21" ht="22.5" customHeight="1" x14ac:dyDescent="0.25">
      <c r="B131" s="80" t="s">
        <v>78</v>
      </c>
      <c r="C131" s="87" t="s">
        <v>52</v>
      </c>
      <c r="D131" s="87"/>
      <c r="E131" s="88">
        <f>E104</f>
        <v>125</v>
      </c>
      <c r="F131" s="88"/>
    </row>
    <row r="132" spans="1:21" ht="16.5" customHeight="1" x14ac:dyDescent="0.25">
      <c r="B132" s="80" t="s">
        <v>79</v>
      </c>
      <c r="C132" s="87" t="s">
        <v>80</v>
      </c>
      <c r="D132" s="87"/>
      <c r="E132" s="88">
        <f>J112</f>
        <v>3</v>
      </c>
      <c r="F132" s="88"/>
    </row>
    <row r="133" spans="1:21" ht="16.5" customHeight="1" x14ac:dyDescent="0.25">
      <c r="B133" s="80" t="s">
        <v>81</v>
      </c>
      <c r="C133" s="87" t="s">
        <v>82</v>
      </c>
      <c r="D133" s="87"/>
      <c r="E133" s="89">
        <f>F128</f>
        <v>1.1811446399999999</v>
      </c>
      <c r="F133" s="89"/>
    </row>
    <row r="134" spans="1:21" ht="11.25" customHeight="1" x14ac:dyDescent="0.2">
      <c r="C134" s="90"/>
      <c r="D134" s="90"/>
      <c r="E134" s="90"/>
      <c r="F134" s="90"/>
    </row>
    <row r="135" spans="1:21" ht="39" customHeight="1" x14ac:dyDescent="0.2"/>
    <row r="136" spans="1:21" s="62" customFormat="1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6.5" customHeight="1" x14ac:dyDescent="0.2"/>
    <row r="138" spans="1:21" ht="25.5" customHeight="1" x14ac:dyDescent="0.2"/>
    <row r="139" spans="1:21" ht="16.5" customHeight="1" x14ac:dyDescent="0.2"/>
    <row r="140" spans="1:21" ht="16.5" customHeight="1" x14ac:dyDescent="0.2"/>
    <row r="141" spans="1:21" ht="16.5" customHeight="1" x14ac:dyDescent="0.2"/>
    <row r="142" spans="1:21" ht="16.5" customHeight="1" x14ac:dyDescent="0.2"/>
    <row r="143" spans="1:21" ht="16.5" customHeight="1" x14ac:dyDescent="0.2"/>
    <row r="144" spans="1:21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</sheetData>
  <mergeCells count="63">
    <mergeCell ref="A1:U1"/>
    <mergeCell ref="J3:L3"/>
    <mergeCell ref="M3:O3"/>
    <mergeCell ref="P3:R3"/>
    <mergeCell ref="S3:U3"/>
    <mergeCell ref="C2:I2"/>
    <mergeCell ref="J2:U2"/>
    <mergeCell ref="A3:A4"/>
    <mergeCell ref="B3:B4"/>
    <mergeCell ref="C3:D3"/>
    <mergeCell ref="E3:F3"/>
    <mergeCell ref="G3:H3"/>
    <mergeCell ref="A89:A90"/>
    <mergeCell ref="B89:B90"/>
    <mergeCell ref="E91:F91"/>
    <mergeCell ref="G91:H91"/>
    <mergeCell ref="J91:K91"/>
    <mergeCell ref="M91:N91"/>
    <mergeCell ref="P91:Q91"/>
    <mergeCell ref="S91:T91"/>
    <mergeCell ref="B93:L93"/>
    <mergeCell ref="B95:L95"/>
    <mergeCell ref="B96:L96"/>
    <mergeCell ref="B98:L98"/>
    <mergeCell ref="B100:L100"/>
    <mergeCell ref="B101:L101"/>
    <mergeCell ref="B102:L102"/>
    <mergeCell ref="C104:D104"/>
    <mergeCell ref="C105:D105"/>
    <mergeCell ref="C106:D106"/>
    <mergeCell ref="C107:D107"/>
    <mergeCell ref="B109:C109"/>
    <mergeCell ref="B112:I112"/>
    <mergeCell ref="K112:L112"/>
    <mergeCell ref="B113:I113"/>
    <mergeCell ref="J113:L113"/>
    <mergeCell ref="B116:C116"/>
    <mergeCell ref="D116:I116"/>
    <mergeCell ref="J116:K116"/>
    <mergeCell ref="B117:C117"/>
    <mergeCell ref="D117:I117"/>
    <mergeCell ref="J117:K117"/>
    <mergeCell ref="B118:C118"/>
    <mergeCell ref="D118:I118"/>
    <mergeCell ref="J118:K118"/>
    <mergeCell ref="B119:C119"/>
    <mergeCell ref="D119:I119"/>
    <mergeCell ref="J119:K119"/>
    <mergeCell ref="B120:C120"/>
    <mergeCell ref="D120:I120"/>
    <mergeCell ref="J120:K120"/>
    <mergeCell ref="B121:E121"/>
    <mergeCell ref="J121:K121"/>
    <mergeCell ref="B123:L123"/>
    <mergeCell ref="F128:G128"/>
    <mergeCell ref="C131:D131"/>
    <mergeCell ref="E131:F131"/>
    <mergeCell ref="C132:D132"/>
    <mergeCell ref="E132:F132"/>
    <mergeCell ref="C133:D133"/>
    <mergeCell ref="E133:F133"/>
    <mergeCell ref="C134:D134"/>
    <mergeCell ref="E134:F134"/>
  </mergeCells>
  <printOptions gridLines="1"/>
  <pageMargins left="0.59055118110236215" right="0.19685039370078741" top="0.19685039370078741" bottom="0.19685039370078741" header="0.31496062992125984" footer="0.31496062992125984"/>
  <pageSetup paperSize="8" scale="98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атм1</vt:lpstr>
      <vt:lpstr>атм1!Область_печати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tchistyakov</dc:creator>
  <dc:description/>
  <cp:lastModifiedBy>Admin</cp:lastModifiedBy>
  <cp:revision>1</cp:revision>
  <cp:lastPrinted>2022-12-04T16:40:18Z</cp:lastPrinted>
  <dcterms:created xsi:type="dcterms:W3CDTF">2005-04-14T09:48:41Z</dcterms:created>
  <dcterms:modified xsi:type="dcterms:W3CDTF">2022-12-04T16:40:19Z</dcterms:modified>
  <dc:language>en-US</dc:language>
</cp:coreProperties>
</file>