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  <sheet name="Лист2" sheetId="2" state="visible" r:id="rId2"/>
    <sheet name="Лист3" sheetId="3" state="visible" r:id="rId3"/>
  </sheets>
  <calcPr/>
</workbook>
</file>

<file path=xl/sharedStrings.xml><?xml version="1.0" encoding="utf-8"?>
<sst xmlns="http://schemas.openxmlformats.org/spreadsheetml/2006/main" count="48" uniqueCount="48">
  <si>
    <t xml:space="preserve">№ п/п</t>
  </si>
  <si>
    <t>Шифр</t>
  </si>
  <si>
    <t>Наименование</t>
  </si>
  <si>
    <t xml:space="preserve">Состав работ</t>
  </si>
  <si>
    <t xml:space="preserve">Трудо-емкость на ед., ч/ч</t>
  </si>
  <si>
    <t>Ед.изм.</t>
  </si>
  <si>
    <t>Кол-во</t>
  </si>
  <si>
    <t xml:space="preserve">Трудо-емкость общая, ч/ч</t>
  </si>
  <si>
    <t>Примечание</t>
  </si>
  <si>
    <t>м11-01-001-02</t>
  </si>
  <si>
    <t xml:space="preserve">Конструкции для установки приборов, масса до 2 кг</t>
  </si>
  <si>
    <t xml:space="preserve">Не предусмотрен</t>
  </si>
  <si>
    <t>шт</t>
  </si>
  <si>
    <t xml:space="preserve">din-рейка например, но не по метражу, а по кол-ву отрезков</t>
  </si>
  <si>
    <t>м11-01-001-04</t>
  </si>
  <si>
    <t xml:space="preserve">Конструкции для установки приборов, масса до 5 кг</t>
  </si>
  <si>
    <t>м08-01-082-01</t>
  </si>
  <si>
    <t xml:space="preserve">Зажим наборный без кожуха </t>
  </si>
  <si>
    <t xml:space="preserve">01. Сборка и установка зажимов без присоединения (присоединение делать отдельно по п.10).</t>
  </si>
  <si>
    <t>клеммник</t>
  </si>
  <si>
    <t>м11-03-001-01</t>
  </si>
  <si>
    <t xml:space="preserve">Приборы, устанавливаемые на металлоконструкциях, щитах и пультах, масса до 5 кг</t>
  </si>
  <si>
    <t xml:space="preserve">Все приборы: реле, автоматы, блоки питания, контроллеры, модули ввода-вывода, кнопки, лампочки и другие элементы лицевой панели</t>
  </si>
  <si>
    <t>м11-03-001-02</t>
  </si>
  <si>
    <t xml:space="preserve">Приборы, устанавливаемые на металлоконструкциях, щитах и пультах, масса до 10 кг</t>
  </si>
  <si>
    <t>м11-03-001-03</t>
  </si>
  <si>
    <t xml:space="preserve">Добавлять за каждые 5 кг свыше 10 кг</t>
  </si>
  <si>
    <t>кг</t>
  </si>
  <si>
    <t>м08-03-591-08</t>
  </si>
  <si>
    <t xml:space="preserve">Розетка штепсельная неутопленного типа при открытой проводке</t>
  </si>
  <si>
    <t xml:space="preserve">01. Установка приборов.
02. Присоединение.
03. Опробование на зажигание.</t>
  </si>
  <si>
    <t>м08-03-593-09</t>
  </si>
  <si>
    <t xml:space="preserve">Светильник местного освещения</t>
  </si>
  <si>
    <t xml:space="preserve">01. Монтаж светильника.
02. Присоединение.
03. Ввертывание ламп.
04. Опробование на зажигание.</t>
  </si>
  <si>
    <t>м11-06-002-01</t>
  </si>
  <si>
    <t xml:space="preserve">Электрические проводки в щитах и пультах шкафных и панельных</t>
  </si>
  <si>
    <t>м</t>
  </si>
  <si>
    <t>м11-08-001-01</t>
  </si>
  <si>
    <t xml:space="preserve">Присоединение к приборам электрических проводок под винт с оконцеванием наконечником</t>
  </si>
  <si>
    <t>жила</t>
  </si>
  <si>
    <t xml:space="preserve">Считаем, сколько жил подходит-отходит от каждого прибора из п.3-7 и все сюда</t>
  </si>
  <si>
    <t>ЕНиР32-88-3,4</t>
  </si>
  <si>
    <t xml:space="preserve">Маркировка кабелей</t>
  </si>
  <si>
    <t xml:space="preserve">01. Нанесение чертилкой надписей на бирках и оконцевателях.
02. Надевание бирки на поясок.
03. Cнятие временой бирки, закрепление пояска на кабелях или трубах</t>
  </si>
  <si>
    <t xml:space="preserve">на каждую жилу</t>
  </si>
  <si>
    <t>м08-02-390-01</t>
  </si>
  <si>
    <t xml:space="preserve">Короба пластмассовые шириной до 40 мм</t>
  </si>
  <si>
    <t xml:space="preserve">01. Разметка мест установки и креплений.
02. Установка основания короба с раскроем и подгонкой основания.
03. Установка оснований соединительных элементов (углов поворота, пересечений, отводов).
04. Надвижка крышек короба и соединительных элементов.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</si>
</sst>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3">
    <font>
      <name val="Calibri"/>
      <color theme="1"/>
      <sz val="11.000000"/>
      <scheme val="minor"/>
    </font>
    <font>
      <name val="Calibri"/>
      <i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0" fillId="0" borderId="1" numFmtId="160" xfId="0" applyNumberFormat="1" applyBorder="1" applyAlignment="1">
      <alignment wrapText="1"/>
    </xf>
    <xf fontId="0" fillId="0" borderId="1" numFmtId="0" xfId="0" applyBorder="1" applyAlignment="1">
      <alignment wrapText="1"/>
    </xf>
    <xf fontId="1" fillId="0" borderId="1" numFmtId="0" xfId="0" applyFont="1" applyBorder="1" applyAlignment="1">
      <alignment wrapText="1"/>
    </xf>
    <xf fontId="2" fillId="0" borderId="1" numFmtId="0" xfId="0" applyFont="1" applyBorder="1" applyAlignment="1">
      <alignment wrapText="1"/>
    </xf>
    <xf fontId="0" fillId="0" borderId="2" numFmtId="0" xfId="0" applyBorder="1" applyAlignment="1">
      <alignment horizontal="left" wrapText="1"/>
    </xf>
    <xf fontId="0" fillId="0" borderId="3" numFmtId="0" xfId="0" applyBorder="1" applyAlignment="1">
      <alignment horizontal="left" wrapText="1"/>
    </xf>
    <xf fontId="0" fillId="0" borderId="1" numFmtId="0" xfId="0" applyBorder="1" applyAlignment="1">
      <alignment horizontal="left" wrapText="1"/>
    </xf>
    <xf fontId="0" fillId="0" borderId="4" numFmtId="0" xfId="0" applyBorder="1" applyAlignment="1">
      <alignment horizontal="left" wrapText="1"/>
    </xf>
    <xf fontId="2" fillId="0" borderId="2" numFmtId="0" xfId="0" applyFont="1" applyBorder="1" applyAlignment="1">
      <alignment wrapText="1"/>
    </xf>
    <xf fontId="2" fillId="0" borderId="5" numFmtId="0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D7" zoomScale="70" workbookViewId="0">
      <selection activeCell="I12" activeCellId="0" sqref="I12"/>
    </sheetView>
  </sheetViews>
  <sheetFormatPr defaultRowHeight="14.25"/>
  <cols>
    <col bestFit="1" customWidth="1" min="1" max="1" width="4.140625"/>
    <col customWidth="1" hidden="1" min="2" max="2" width="13.7109375"/>
    <col bestFit="1" customWidth="1" min="3" max="3" width="52"/>
    <col customWidth="1" min="4" max="4" width="50.85546875"/>
    <col customWidth="1" min="5" max="5" width="8.28515625"/>
    <col bestFit="1" customWidth="1" min="6" max="6" width="7.7109375"/>
    <col bestFit="1" customWidth="1" min="7" max="7" width="5.140625"/>
    <col bestFit="1" customWidth="1" min="8" max="8" width="8.42578125"/>
    <col customWidth="1" min="9" max="9" width="51.140625"/>
  </cols>
  <sheetData>
    <row r="1" ht="5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>
      <c r="A2" s="2">
        <v>1</v>
      </c>
      <c r="B2" s="2" t="s">
        <v>9</v>
      </c>
      <c r="C2" s="2" t="s">
        <v>10</v>
      </c>
      <c r="D2" s="2" t="s">
        <v>11</v>
      </c>
      <c r="E2" s="2">
        <v>0.57999999999999996</v>
      </c>
      <c r="F2" s="2" t="s">
        <v>12</v>
      </c>
      <c r="G2" s="3">
        <v>6</v>
      </c>
      <c r="H2" s="4">
        <f t="shared" ref="H2:H13" si="0">G2*E2</f>
        <v>3.4799999999999995</v>
      </c>
      <c r="I2" s="5" t="s">
        <v>13</v>
      </c>
    </row>
    <row r="3">
      <c r="A3" s="2">
        <v>2</v>
      </c>
      <c r="B3" s="2" t="s">
        <v>14</v>
      </c>
      <c r="C3" s="2" t="s">
        <v>15</v>
      </c>
      <c r="D3" s="2" t="s">
        <v>11</v>
      </c>
      <c r="E3" s="2">
        <v>1.1499999999999999</v>
      </c>
      <c r="F3" s="2" t="s">
        <v>12</v>
      </c>
      <c r="G3" s="3">
        <v>0</v>
      </c>
      <c r="H3" s="4">
        <f t="shared" si="0"/>
        <v>0</v>
      </c>
      <c r="I3" s="6"/>
    </row>
    <row r="4" ht="28.5">
      <c r="A4" s="2">
        <v>3</v>
      </c>
      <c r="B4" s="2" t="s">
        <v>16</v>
      </c>
      <c r="C4" s="2" t="s">
        <v>17</v>
      </c>
      <c r="D4" s="2" t="s">
        <v>18</v>
      </c>
      <c r="E4" s="2">
        <f>47.11/100-2*E11</f>
        <v>0.24510000000000001</v>
      </c>
      <c r="F4" s="2" t="s">
        <v>12</v>
      </c>
      <c r="G4" s="3">
        <v>222</v>
      </c>
      <c r="H4" s="4">
        <f t="shared" si="0"/>
        <v>54.412200000000006</v>
      </c>
      <c r="I4" s="7" t="s">
        <v>19</v>
      </c>
    </row>
    <row r="5" ht="28.5">
      <c r="A5" s="2">
        <v>4</v>
      </c>
      <c r="B5" s="2" t="s">
        <v>20</v>
      </c>
      <c r="C5" s="2" t="s">
        <v>21</v>
      </c>
      <c r="D5" s="2" t="s">
        <v>11</v>
      </c>
      <c r="E5" s="2">
        <v>0.52000000000000002</v>
      </c>
      <c r="F5" s="2" t="s">
        <v>12</v>
      </c>
      <c r="G5" s="3">
        <v>106</v>
      </c>
      <c r="H5" s="4">
        <f t="shared" si="0"/>
        <v>55.120000000000005</v>
      </c>
      <c r="I5" s="5" t="s">
        <v>22</v>
      </c>
    </row>
    <row r="6" ht="28.5">
      <c r="A6" s="2">
        <v>5</v>
      </c>
      <c r="B6" s="2" t="s">
        <v>23</v>
      </c>
      <c r="C6" s="2" t="s">
        <v>24</v>
      </c>
      <c r="D6" s="2" t="s">
        <v>11</v>
      </c>
      <c r="E6" s="2">
        <v>1.03</v>
      </c>
      <c r="F6" s="2" t="s">
        <v>12</v>
      </c>
      <c r="G6" s="3">
        <v>0</v>
      </c>
      <c r="H6" s="4">
        <f t="shared" si="0"/>
        <v>0</v>
      </c>
      <c r="I6" s="8"/>
    </row>
    <row r="7">
      <c r="A7" s="2">
        <v>6</v>
      </c>
      <c r="B7" s="2" t="s">
        <v>25</v>
      </c>
      <c r="C7" s="2" t="s">
        <v>26</v>
      </c>
      <c r="D7" s="2" t="s">
        <v>11</v>
      </c>
      <c r="E7" s="2">
        <f>1.03/5</f>
        <v>0.20600000000000002</v>
      </c>
      <c r="F7" s="2" t="s">
        <v>27</v>
      </c>
      <c r="G7" s="3">
        <v>0</v>
      </c>
      <c r="H7" s="4">
        <f t="shared" si="0"/>
        <v>0</v>
      </c>
      <c r="I7" s="6"/>
    </row>
    <row r="8" ht="42.75">
      <c r="A8" s="2">
        <v>7</v>
      </c>
      <c r="B8" s="2" t="s">
        <v>28</v>
      </c>
      <c r="C8" s="2" t="s">
        <v>29</v>
      </c>
      <c r="D8" s="2" t="s">
        <v>30</v>
      </c>
      <c r="E8" s="2">
        <f>43.6/100</f>
        <v>0.436</v>
      </c>
      <c r="F8" s="2" t="s">
        <v>12</v>
      </c>
      <c r="G8" s="3">
        <v>1</v>
      </c>
      <c r="H8" s="4">
        <f t="shared" si="0"/>
        <v>0.436</v>
      </c>
      <c r="I8" s="2"/>
    </row>
    <row r="9" ht="57">
      <c r="A9" s="2">
        <v>8</v>
      </c>
      <c r="B9" s="2" t="s">
        <v>31</v>
      </c>
      <c r="C9" s="2" t="s">
        <v>32</v>
      </c>
      <c r="D9" s="2" t="s">
        <v>33</v>
      </c>
      <c r="E9" s="2">
        <f>85.46/100</f>
        <v>0.85459999999999992</v>
      </c>
      <c r="F9" s="2" t="s">
        <v>12</v>
      </c>
      <c r="G9" s="3">
        <v>1</v>
      </c>
      <c r="H9" s="4">
        <f t="shared" si="0"/>
        <v>0.85459999999999992</v>
      </c>
      <c r="I9" s="2"/>
    </row>
    <row r="10" ht="28.5">
      <c r="A10" s="2">
        <v>9</v>
      </c>
      <c r="B10" s="2" t="s">
        <v>34</v>
      </c>
      <c r="C10" s="2" t="s">
        <v>35</v>
      </c>
      <c r="D10" s="2" t="s">
        <v>11</v>
      </c>
      <c r="E10" s="2">
        <f>9.27/100</f>
        <v>0.092699999999999991</v>
      </c>
      <c r="F10" s="2" t="s">
        <v>36</v>
      </c>
      <c r="G10" s="3">
        <v>200</v>
      </c>
      <c r="H10" s="4">
        <f t="shared" si="0"/>
        <v>18.539999999999999</v>
      </c>
      <c r="I10" s="2"/>
    </row>
    <row r="11" ht="28.5">
      <c r="A11" s="2">
        <v>10</v>
      </c>
      <c r="B11" s="2" t="s">
        <v>37</v>
      </c>
      <c r="C11" s="2" t="s">
        <v>38</v>
      </c>
      <c r="D11" s="2" t="s">
        <v>11</v>
      </c>
      <c r="E11" s="2">
        <f>11.3/100</f>
        <v>0.113</v>
      </c>
      <c r="F11" s="2" t="s">
        <v>39</v>
      </c>
      <c r="G11" s="3">
        <v>752</v>
      </c>
      <c r="H11" s="4">
        <f t="shared" si="0"/>
        <v>84.975999999999999</v>
      </c>
      <c r="I11" s="2" t="s">
        <v>40</v>
      </c>
    </row>
    <row r="12" ht="71.25">
      <c r="A12" s="2">
        <v>11</v>
      </c>
      <c r="B12" s="2" t="s">
        <v>41</v>
      </c>
      <c r="C12" s="2" t="s">
        <v>42</v>
      </c>
      <c r="D12" s="2" t="s">
        <v>43</v>
      </c>
      <c r="E12" s="2">
        <f>(2.3+2.2)/100</f>
        <v>0.044999999999999998</v>
      </c>
      <c r="F12" s="2" t="s">
        <v>39</v>
      </c>
      <c r="G12" s="4">
        <f>G11</f>
        <v>752</v>
      </c>
      <c r="H12" s="4">
        <f>G12*E12</f>
        <v>33.839999999999996</v>
      </c>
      <c r="I12" s="7" t="s">
        <v>44</v>
      </c>
    </row>
    <row r="13" ht="99.75">
      <c r="A13" s="2">
        <v>12</v>
      </c>
      <c r="B13" s="2" t="s">
        <v>45</v>
      </c>
      <c r="C13" s="2" t="s">
        <v>46</v>
      </c>
      <c r="D13" s="2" t="s">
        <v>47</v>
      </c>
      <c r="E13" s="2">
        <f>16.29/100</f>
        <v>0.16289999999999999</v>
      </c>
      <c r="F13" s="2" t="s">
        <v>36</v>
      </c>
      <c r="G13" s="3">
        <v>7</v>
      </c>
      <c r="H13" s="9">
        <f t="shared" si="0"/>
        <v>1.1402999999999999</v>
      </c>
      <c r="I13" s="2"/>
    </row>
    <row r="14" ht="15.75">
      <c r="H14" s="10">
        <f>SUM(H5:H13)</f>
        <v>194.90690000000001</v>
      </c>
    </row>
  </sheetData>
  <mergeCells count="2">
    <mergeCell ref="I2:I3"/>
    <mergeCell ref="I5:I7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Company>diakov.net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Кирилл Новокрещенов</cp:lastModifiedBy>
  <cp:revision>1</cp:revision>
  <dcterms:created xsi:type="dcterms:W3CDTF">2018-03-10T08:14:26Z</dcterms:created>
  <dcterms:modified xsi:type="dcterms:W3CDTF">2022-12-29T06:45:26Z</dcterms:modified>
</cp:coreProperties>
</file>