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Projects\370-24_Balakovo_PTVM180_#3#4\АК\"/>
    </mc:Choice>
  </mc:AlternateContent>
  <bookViews>
    <workbookView xWindow="-105" yWindow="-105" windowWidth="19425" windowHeight="10425"/>
  </bookViews>
  <sheets>
    <sheet name="атм1" sheetId="1" r:id="rId1"/>
  </sheets>
  <definedNames>
    <definedName name="_xlnm.Print_Area" localSheetId="0">атм1!$A$1:$U$148,атм1!$A$150:$U$190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T114" i="1" l="1"/>
  <c r="Q114" i="1"/>
  <c r="M114" i="1"/>
  <c r="L114" i="1"/>
  <c r="T113" i="1"/>
  <c r="Q113" i="1"/>
  <c r="M113" i="1"/>
  <c r="L113" i="1"/>
  <c r="T112" i="1"/>
  <c r="Q112" i="1"/>
  <c r="M112" i="1"/>
  <c r="L112" i="1"/>
  <c r="T111" i="1"/>
  <c r="Q111" i="1"/>
  <c r="M111" i="1"/>
  <c r="L111" i="1"/>
  <c r="T110" i="1"/>
  <c r="Q110" i="1"/>
  <c r="L110" i="1"/>
  <c r="T109" i="1"/>
  <c r="Q109" i="1"/>
  <c r="L109" i="1"/>
  <c r="T108" i="1"/>
  <c r="Q108" i="1"/>
  <c r="L108" i="1"/>
  <c r="T107" i="1"/>
  <c r="Q107" i="1"/>
  <c r="M107" i="1"/>
  <c r="L107" i="1"/>
  <c r="T106" i="1"/>
  <c r="Q106" i="1"/>
  <c r="M106" i="1"/>
  <c r="L106" i="1"/>
  <c r="T105" i="1"/>
  <c r="Q105" i="1"/>
  <c r="M105" i="1"/>
  <c r="L105" i="1"/>
  <c r="T70" i="1"/>
  <c r="Q70" i="1"/>
  <c r="M70" i="1"/>
  <c r="L70" i="1"/>
  <c r="Q62" i="1"/>
  <c r="Q63" i="1"/>
  <c r="Q64" i="1"/>
  <c r="Q65" i="1"/>
  <c r="Q66" i="1"/>
  <c r="Q67" i="1"/>
  <c r="Q68" i="1"/>
  <c r="Q69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01" i="1"/>
  <c r="L102" i="1"/>
  <c r="L103" i="1"/>
  <c r="L104" i="1"/>
  <c r="L115" i="1"/>
  <c r="L116" i="1"/>
  <c r="L117" i="1"/>
  <c r="L118" i="1"/>
  <c r="L119" i="1"/>
  <c r="L120" i="1"/>
  <c r="L121" i="1"/>
  <c r="L122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75" i="1"/>
  <c r="L76" i="1"/>
  <c r="L77" i="1"/>
  <c r="L78" i="1"/>
  <c r="L79" i="1"/>
  <c r="L80" i="1"/>
  <c r="L81" i="1"/>
  <c r="L82" i="1"/>
  <c r="L83" i="1"/>
  <c r="L84" i="1"/>
  <c r="L85" i="1"/>
  <c r="L86" i="1"/>
  <c r="L72" i="1"/>
  <c r="L73" i="1"/>
  <c r="L74" i="1"/>
  <c r="L60" i="1"/>
  <c r="L61" i="1"/>
  <c r="L62" i="1"/>
  <c r="L63" i="1"/>
  <c r="L64" i="1"/>
  <c r="L65" i="1"/>
  <c r="L66" i="1"/>
  <c r="L67" i="1"/>
  <c r="L68" i="1"/>
  <c r="L69" i="1"/>
  <c r="L71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26" i="1"/>
  <c r="L27" i="1"/>
  <c r="L28" i="1"/>
  <c r="L29" i="1"/>
  <c r="L30" i="1"/>
  <c r="L31" i="1"/>
  <c r="M22" i="1"/>
  <c r="L22" i="1"/>
  <c r="T20" i="1"/>
  <c r="Q20" i="1"/>
  <c r="M20" i="1"/>
  <c r="L20" i="1"/>
  <c r="T18" i="1"/>
  <c r="Q18" i="1"/>
  <c r="M18" i="1"/>
  <c r="L18" i="1"/>
  <c r="T17" i="1"/>
  <c r="Q17" i="1"/>
  <c r="M17" i="1"/>
  <c r="L17" i="1"/>
  <c r="T13" i="1"/>
  <c r="Q13" i="1"/>
  <c r="M13" i="1"/>
  <c r="L13" i="1"/>
  <c r="L5" i="1" l="1"/>
  <c r="M134" i="1" l="1"/>
  <c r="C146" i="1" l="1"/>
  <c r="D146" i="1" l="1"/>
  <c r="F146" i="1"/>
  <c r="H146" i="1"/>
  <c r="E146" i="1"/>
  <c r="M21" i="1" l="1"/>
  <c r="L21" i="1"/>
  <c r="G146" i="1" l="1"/>
  <c r="I146" i="1"/>
  <c r="J146" i="1"/>
  <c r="K146" i="1"/>
  <c r="N146" i="1"/>
  <c r="O146" i="1"/>
  <c r="P146" i="1"/>
  <c r="R146" i="1"/>
  <c r="S146" i="1"/>
  <c r="U146" i="1"/>
  <c r="T15" i="1"/>
  <c r="T16" i="1"/>
  <c r="T14" i="1"/>
  <c r="T5" i="1"/>
  <c r="T6" i="1"/>
  <c r="T7" i="1"/>
  <c r="T25" i="1"/>
  <c r="T24" i="1"/>
  <c r="T23" i="1"/>
  <c r="T12" i="1"/>
  <c r="T8" i="1"/>
  <c r="T9" i="1"/>
  <c r="T10" i="1"/>
  <c r="T11" i="1"/>
  <c r="T19" i="1"/>
  <c r="T145" i="1"/>
  <c r="Q15" i="1"/>
  <c r="Q16" i="1"/>
  <c r="Q14" i="1"/>
  <c r="Q5" i="1"/>
  <c r="Q6" i="1"/>
  <c r="Q7" i="1"/>
  <c r="Q25" i="1"/>
  <c r="Q24" i="1"/>
  <c r="Q23" i="1"/>
  <c r="Q12" i="1"/>
  <c r="Q8" i="1"/>
  <c r="Q9" i="1"/>
  <c r="Q10" i="1"/>
  <c r="Q11" i="1"/>
  <c r="Q19" i="1"/>
  <c r="Q145" i="1"/>
  <c r="M26" i="1"/>
  <c r="M5" i="1"/>
  <c r="M32" i="1"/>
  <c r="M38" i="1"/>
  <c r="M6" i="1"/>
  <c r="M7" i="1"/>
  <c r="M73" i="1"/>
  <c r="M79" i="1"/>
  <c r="M81" i="1"/>
  <c r="M82" i="1"/>
  <c r="M46" i="1"/>
  <c r="M83" i="1"/>
  <c r="M89" i="1"/>
  <c r="M25" i="1"/>
  <c r="M24" i="1"/>
  <c r="M23" i="1"/>
  <c r="M95" i="1"/>
  <c r="M96" i="1"/>
  <c r="M97" i="1"/>
  <c r="M101" i="1"/>
  <c r="M102" i="1"/>
  <c r="M103" i="1"/>
  <c r="M104" i="1"/>
  <c r="M115" i="1"/>
  <c r="M12" i="1"/>
  <c r="M8" i="1"/>
  <c r="M9" i="1"/>
  <c r="M10" i="1"/>
  <c r="M11" i="1"/>
  <c r="M19" i="1"/>
  <c r="M117" i="1"/>
  <c r="M122" i="1"/>
  <c r="M123" i="1"/>
  <c r="M126" i="1"/>
  <c r="M129" i="1"/>
  <c r="M130" i="1"/>
  <c r="M131" i="1"/>
  <c r="M132" i="1"/>
  <c r="M145" i="1"/>
  <c r="M60" i="1"/>
  <c r="M61" i="1"/>
  <c r="M62" i="1"/>
  <c r="M64" i="1"/>
  <c r="M65" i="1"/>
  <c r="M66" i="1"/>
  <c r="M67" i="1"/>
  <c r="M68" i="1"/>
  <c r="M69" i="1"/>
  <c r="M72" i="1"/>
  <c r="M15" i="1"/>
  <c r="L12" i="1"/>
  <c r="L8" i="1"/>
  <c r="L9" i="1"/>
  <c r="L10" i="1"/>
  <c r="L11" i="1"/>
  <c r="L19" i="1"/>
  <c r="L145" i="1"/>
  <c r="L15" i="1"/>
  <c r="L16" i="1"/>
  <c r="Q61" i="1"/>
  <c r="M16" i="1"/>
  <c r="L14" i="1"/>
  <c r="M14" i="1"/>
  <c r="M146" i="1" l="1"/>
  <c r="L23" i="1"/>
  <c r="L24" i="1"/>
  <c r="L25" i="1"/>
  <c r="T146" i="1" l="1"/>
  <c r="L6" i="1"/>
  <c r="L7" i="1"/>
  <c r="Q146" i="1"/>
  <c r="L146" i="1" l="1"/>
  <c r="E164" i="1" s="1"/>
  <c r="E163" i="1"/>
  <c r="E162" i="1"/>
  <c r="I148" i="1"/>
  <c r="U148" i="1" l="1"/>
  <c r="O148" i="1"/>
  <c r="L148" i="1"/>
  <c r="G148" i="1"/>
  <c r="R148" i="1"/>
  <c r="J174" i="1" s="1"/>
  <c r="D148" i="1"/>
  <c r="D173" i="1" l="1"/>
  <c r="J173" i="1"/>
  <c r="J176" i="1" s="1"/>
  <c r="D175" i="1"/>
  <c r="J175" i="1"/>
  <c r="D177" i="1" s="1"/>
  <c r="D174" i="1"/>
  <c r="E161" i="1"/>
  <c r="D166" i="1" s="1"/>
  <c r="I168" i="1" s="1"/>
  <c r="J169" i="1" s="1"/>
  <c r="J177" i="1" l="1"/>
  <c r="J183" i="1" s="1"/>
  <c r="E189" i="1"/>
  <c r="J170" i="1"/>
  <c r="F183" i="1" s="1"/>
  <c r="D176" i="1"/>
  <c r="E188" i="1"/>
  <c r="H183" i="1"/>
  <c r="J178" i="1" l="1"/>
  <c r="F185" i="1"/>
  <c r="E190" i="1" s="1"/>
  <c r="D181" i="1"/>
  <c r="D183" i="1"/>
  <c r="D185" i="1"/>
</calcChain>
</file>

<file path=xl/sharedStrings.xml><?xml version="1.0" encoding="utf-8"?>
<sst xmlns="http://schemas.openxmlformats.org/spreadsheetml/2006/main" count="287" uniqueCount="216">
  <si>
    <t>№ поз.</t>
  </si>
  <si>
    <t>Для расчета сметных норм</t>
  </si>
  <si>
    <t>Распределение каналов по принадлежности</t>
  </si>
  <si>
    <t>поз. по ФСА</t>
  </si>
  <si>
    <t>Описание сигнала</t>
  </si>
  <si>
    <t>КПТС-ТОУ</t>
  </si>
  <si>
    <t>ТОУ-КПТС</t>
  </si>
  <si>
    <t>Оп-КПТС</t>
  </si>
  <si>
    <t xml:space="preserve"> к подсистемам I,II,III категории техн. сложности</t>
  </si>
  <si>
    <t>Метрологическая сложность</t>
  </si>
  <si>
    <t>Развитость информац. функций</t>
  </si>
  <si>
    <t>Развитость функций управления</t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</si>
  <si>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у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</si>
  <si>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д</t>
    </r>
    <r>
      <rPr>
        <vertAlign val="subscript"/>
        <sz val="12"/>
        <color rgb="FF000000"/>
        <rFont val="Times New Roman"/>
        <family val="1"/>
        <charset val="204"/>
      </rPr>
      <t>у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</si>
  <si>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и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</si>
  <si>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д</t>
    </r>
    <r>
      <rPr>
        <vertAlign val="subscript"/>
        <sz val="12"/>
        <color rgb="FF000000"/>
        <rFont val="Times New Roman"/>
        <family val="1"/>
        <charset val="204"/>
      </rPr>
      <t>и</t>
    </r>
  </si>
  <si>
    <t>СмС</t>
  </si>
  <si>
    <t>I</t>
  </si>
  <si>
    <t>II</t>
  </si>
  <si>
    <t>III</t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</si>
  <si>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иМ1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</si>
  <si>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иМ2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</si>
  <si>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иМ3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</si>
  <si>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bscript"/>
        <sz val="12"/>
        <color rgb="FF000000"/>
        <rFont val="Times New Roman"/>
        <family val="1"/>
        <charset val="204"/>
      </rPr>
      <t>иИ1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</si>
  <si>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bscript"/>
        <sz val="12"/>
        <color rgb="FF000000"/>
        <rFont val="Times New Roman"/>
        <family val="1"/>
        <charset val="204"/>
      </rPr>
      <t>иИ2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</si>
  <si>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bscript"/>
        <sz val="12"/>
        <color rgb="FF000000"/>
        <rFont val="Times New Roman"/>
        <family val="1"/>
        <charset val="204"/>
      </rPr>
      <t>иИ3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</si>
  <si>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bscript"/>
        <sz val="12"/>
        <color rgb="FF000000"/>
        <rFont val="Times New Roman"/>
        <family val="1"/>
        <charset val="204"/>
      </rPr>
      <t>уУ1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</si>
  <si>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bscript"/>
        <sz val="12"/>
        <color rgb="FF000000"/>
        <rFont val="Times New Roman"/>
        <family val="1"/>
        <charset val="204"/>
      </rPr>
      <t>уУ2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</si>
  <si>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bscript"/>
        <sz val="12"/>
        <color rgb="FF000000"/>
        <rFont val="Times New Roman"/>
        <family val="1"/>
        <charset val="204"/>
      </rPr>
      <t>уУ3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</si>
  <si>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иИ1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</si>
  <si>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иИ2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</si>
  <si>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иИ3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</si>
  <si>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уУ1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</si>
  <si>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уУ2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</si>
  <si>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уУ3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</si>
  <si>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 xml:space="preserve">у </t>
    </r>
    <r>
      <rPr>
        <sz val="12"/>
        <color rgb="FF000000"/>
        <rFont val="Times New Roman"/>
        <family val="1"/>
        <charset val="204"/>
      </rPr>
      <t xml:space="preserve">= 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</si>
  <si>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 xml:space="preserve">и </t>
    </r>
    <r>
      <rPr>
        <sz val="12"/>
        <color rgb="FF000000"/>
        <rFont val="Times New Roman"/>
        <family val="1"/>
        <charset val="204"/>
      </rPr>
      <t xml:space="preserve">= 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</si>
  <si>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 xml:space="preserve"> </t>
    </r>
    <r>
      <rPr>
        <sz val="12"/>
        <color rgb="FF000000"/>
        <rFont val="Times New Roman"/>
        <family val="1"/>
        <charset val="204"/>
      </rPr>
      <t xml:space="preserve">= </t>
    </r>
  </si>
  <si>
    <r>
      <rPr>
        <sz val="12"/>
        <color rgb="FF000000"/>
        <rFont val="Times New Roman"/>
        <family val="1"/>
        <charset val="204"/>
      </rPr>
      <t>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 xml:space="preserve">и </t>
    </r>
    <r>
      <rPr>
        <sz val="12"/>
        <color rgb="FF000000"/>
        <rFont val="Times New Roman"/>
        <family val="1"/>
        <charset val="204"/>
      </rPr>
      <t xml:space="preserve">= </t>
    </r>
  </si>
  <si>
    <t>Исчисление объемов работ.</t>
  </si>
  <si>
    <t xml:space="preserve">1. В соответствии с п. 2.2.2 (ТЕРп 81-05-2001-И1) Базовая норма для сложной системы, имеющие в своем составе подсистемы с разной категорией технической сложности, определяется  применением к соответствующей базовой норме для системы I категории технической сложности коэффициента сложности (С) расчиываемого по формуле: </t>
  </si>
  <si>
    <t>С=(1+0,313хК2общ/Кобщ)*(1+0,566*К3общ/Кобщ)</t>
  </si>
  <si>
    <t>где:</t>
  </si>
  <si>
    <t>К1общ, К2общ, К3общ - общее количество аналоговых и дискретных каналов информационных и управления относимых к подсистемам соответственноI, II и III категории технической сложности</t>
  </si>
  <si>
    <t>Кобщ = К1общ + К2общ + К3общ</t>
  </si>
  <si>
    <t>В этом случае базовая норма для сложной системы расчитывается по формуле:</t>
  </si>
  <si>
    <t>Нбсл=Нб1 х С;               при условии  1 &lt; C &lt; 1,313           (УСЛОВИЕ №1)</t>
  </si>
  <si>
    <t>Нбсл=Нб2 х С:1,313;     при условии  1,313 &lt; C &lt; 1,566    (УСЛОВИЕ №2)</t>
  </si>
  <si>
    <t>По результатам расчета количества каналов имеем</t>
  </si>
  <si>
    <t>Кобщ =</t>
  </si>
  <si>
    <t>К1общ =</t>
  </si>
  <si>
    <t>К2общ =</t>
  </si>
  <si>
    <t>К3общ =</t>
  </si>
  <si>
    <t>Таким образом:</t>
  </si>
  <si>
    <t xml:space="preserve">С=(1+0,313хК2общ/Кобщ)*(1+0,566*К3общ/Кобщ) = </t>
  </si>
  <si>
    <t>На основании расчета величина получившегося коэффициента С удовлетворяет условию №</t>
  </si>
  <si>
    <t>Принимая это во внимание базовая норма сложной системы Нбсл будет расчитываться исходя из</t>
  </si>
  <si>
    <t>категории</t>
  </si>
  <si>
    <t>технической сложности системы управления с применением к ней результирующего коэффициента С=</t>
  </si>
  <si>
    <t>Расчет коэфициентов</t>
  </si>
  <si>
    <r>
      <rPr>
        <sz val="12"/>
        <color rgb="FF000000"/>
        <rFont val="Times New Roman"/>
        <family val="1"/>
        <charset val="204"/>
      </rPr>
      <t>М = (1+0,14*К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иМ2</t>
    </r>
    <r>
      <rPr>
        <sz val="12"/>
        <color rgb="FF000000"/>
        <rFont val="Times New Roman"/>
        <family val="1"/>
        <charset val="204"/>
      </rPr>
      <t>/К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и</t>
    </r>
    <r>
      <rPr>
        <sz val="12"/>
        <color rgb="FF000000"/>
        <rFont val="Times New Roman"/>
        <family val="1"/>
        <charset val="204"/>
      </rPr>
      <t>) * (1+0,51*К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иМ3</t>
    </r>
    <r>
      <rPr>
        <sz val="12"/>
        <color rgb="FF000000"/>
        <rFont val="Times New Roman"/>
        <family val="1"/>
        <charset val="204"/>
      </rPr>
      <t>/К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и</t>
    </r>
    <r>
      <rPr>
        <sz val="12"/>
        <color rgb="FF000000"/>
        <rFont val="Times New Roman"/>
        <family val="1"/>
        <charset val="204"/>
      </rPr>
      <t xml:space="preserve">) = </t>
    </r>
  </si>
  <si>
    <r>
      <rPr>
        <sz val="12"/>
        <color rgb="FF000000"/>
        <rFont val="Times New Roman"/>
        <family val="1"/>
        <charset val="204"/>
      </rPr>
      <t>И = (1+0,51*К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иИ2</t>
    </r>
    <r>
      <rPr>
        <sz val="12"/>
        <color rgb="FF000000"/>
        <rFont val="Times New Roman"/>
        <family val="1"/>
        <charset val="204"/>
      </rPr>
      <t>/К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и</t>
    </r>
    <r>
      <rPr>
        <sz val="12"/>
        <color rgb="FF000000"/>
        <rFont val="Times New Roman"/>
        <family val="1"/>
        <charset val="204"/>
      </rPr>
      <t>) * (1+1,03*К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иИ3</t>
    </r>
    <r>
      <rPr>
        <sz val="12"/>
        <color rgb="FF000000"/>
        <rFont val="Times New Roman"/>
        <family val="1"/>
        <charset val="204"/>
      </rPr>
      <t>/К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и</t>
    </r>
    <r>
      <rPr>
        <sz val="12"/>
        <color rgb="FF000000"/>
        <rFont val="Times New Roman"/>
        <family val="1"/>
        <charset val="204"/>
      </rPr>
      <t xml:space="preserve">) = </t>
    </r>
  </si>
  <si>
    <r>
      <rPr>
        <sz val="12"/>
        <color rgb="FF000000"/>
        <rFont val="Times New Roman"/>
        <family val="1"/>
        <charset val="204"/>
      </rPr>
      <t>У = (1+0,61* 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 xml:space="preserve">уУ2 </t>
    </r>
    <r>
      <rPr>
        <sz val="12"/>
        <color rgb="FF000000"/>
        <rFont val="Times New Roman"/>
        <family val="1"/>
        <charset val="204"/>
      </rPr>
      <t>/ 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у</t>
    </r>
    <r>
      <rPr>
        <sz val="12"/>
        <color rgb="FF000000"/>
        <rFont val="Times New Roman"/>
        <family val="1"/>
        <charset val="204"/>
      </rPr>
      <t>)*( 1+1,39* 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 xml:space="preserve">уУ3 </t>
    </r>
    <r>
      <rPr>
        <sz val="12"/>
        <color rgb="FF000000"/>
        <rFont val="Times New Roman"/>
        <family val="1"/>
        <charset val="204"/>
      </rPr>
      <t>/ 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у</t>
    </r>
    <r>
      <rPr>
        <sz val="12"/>
        <color rgb="FF000000"/>
        <rFont val="Times New Roman"/>
        <family val="1"/>
        <charset val="204"/>
      </rPr>
      <t xml:space="preserve">) = </t>
    </r>
  </si>
  <si>
    <r>
      <rPr>
        <sz val="12"/>
        <color rgb="FF000000"/>
        <rFont val="Times New Roman"/>
        <family val="1"/>
        <charset val="204"/>
      </rPr>
      <t>Ф</t>
    </r>
    <r>
      <rPr>
        <vertAlign val="superscript"/>
        <sz val="12"/>
        <color rgb="FF000000"/>
        <rFont val="Times New Roman"/>
        <family val="1"/>
        <charset val="204"/>
      </rPr>
      <t>м</t>
    </r>
    <r>
      <rPr>
        <vertAlign val="subscript"/>
        <sz val="12"/>
        <color rgb="FF000000"/>
        <rFont val="Times New Roman"/>
        <family val="1"/>
        <charset val="204"/>
      </rPr>
      <t xml:space="preserve">и </t>
    </r>
    <r>
      <rPr>
        <sz val="12"/>
        <color rgb="FF000000"/>
        <rFont val="Times New Roman"/>
        <family val="1"/>
        <charset val="204"/>
      </rPr>
      <t>= 0,5+ 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 xml:space="preserve">и </t>
    </r>
    <r>
      <rPr>
        <sz val="12"/>
        <color rgb="FF000000"/>
        <rFont val="Times New Roman"/>
        <family val="1"/>
        <charset val="204"/>
      </rPr>
      <t>/ 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 xml:space="preserve">и </t>
    </r>
    <r>
      <rPr>
        <sz val="12"/>
        <color rgb="FF000000"/>
        <rFont val="Times New Roman"/>
        <family val="1"/>
        <charset val="204"/>
      </rPr>
      <t xml:space="preserve">* М * И = </t>
    </r>
  </si>
  <si>
    <r>
      <rPr>
        <sz val="12"/>
        <color rgb="FF000000"/>
        <rFont val="Times New Roman"/>
        <family val="1"/>
        <charset val="204"/>
      </rPr>
      <t>Ф</t>
    </r>
    <r>
      <rPr>
        <vertAlign val="subscript"/>
        <sz val="12"/>
        <color rgb="FF000000"/>
        <rFont val="Times New Roman"/>
        <family val="1"/>
        <charset val="204"/>
      </rPr>
      <t xml:space="preserve">у </t>
    </r>
    <r>
      <rPr>
        <sz val="12"/>
        <color rgb="FF000000"/>
        <rFont val="Times New Roman"/>
        <family val="1"/>
        <charset val="204"/>
      </rPr>
      <t>= 1,0+(1,3* 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 xml:space="preserve">у </t>
    </r>
    <r>
      <rPr>
        <sz val="12"/>
        <color rgb="FF000000"/>
        <rFont val="Times New Roman"/>
        <family val="1"/>
        <charset val="204"/>
      </rPr>
      <t xml:space="preserve"> + 0,95* К</t>
    </r>
    <r>
      <rPr>
        <vertAlign val="superscript"/>
        <sz val="12"/>
        <color rgb="FF000000"/>
        <rFont val="Times New Roman"/>
        <family val="1"/>
        <charset val="204"/>
      </rPr>
      <t>д</t>
    </r>
    <r>
      <rPr>
        <vertAlign val="subscript"/>
        <sz val="12"/>
        <color rgb="FF000000"/>
        <rFont val="Times New Roman"/>
        <family val="1"/>
        <charset val="204"/>
      </rPr>
      <t xml:space="preserve">у </t>
    </r>
    <r>
      <rPr>
        <sz val="12"/>
        <color rgb="FF000000"/>
        <rFont val="Times New Roman"/>
        <family val="1"/>
        <charset val="204"/>
      </rPr>
      <t xml:space="preserve"> )/ 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 xml:space="preserve">АСУ </t>
    </r>
    <r>
      <rPr>
        <sz val="12"/>
        <color rgb="FF000000"/>
        <rFont val="Times New Roman"/>
        <family val="1"/>
        <charset val="204"/>
      </rPr>
      <t xml:space="preserve">* У = </t>
    </r>
  </si>
  <si>
    <r>
      <rPr>
        <sz val="12"/>
        <color rgb="FF000000"/>
        <rFont val="Times New Roman"/>
        <family val="1"/>
        <charset val="204"/>
      </rPr>
      <t>(Ф</t>
    </r>
    <r>
      <rPr>
        <vertAlign val="subscript"/>
        <sz val="12"/>
        <color rgb="FF000000"/>
        <rFont val="Times New Roman"/>
        <family val="1"/>
        <charset val="204"/>
      </rPr>
      <t>и</t>
    </r>
    <r>
      <rPr>
        <vertAlign val="superscript"/>
        <sz val="12"/>
        <color rgb="FF000000"/>
        <rFont val="Times New Roman"/>
        <family val="1"/>
        <charset val="204"/>
      </rPr>
      <t xml:space="preserve">м </t>
    </r>
    <r>
      <rPr>
        <sz val="12"/>
        <color rgb="FF000000"/>
        <rFont val="Times New Roman"/>
        <family val="1"/>
        <charset val="204"/>
      </rPr>
      <t>x Ф</t>
    </r>
    <r>
      <rPr>
        <vertAlign val="subscript"/>
        <sz val="12"/>
        <color rgb="FF000000"/>
        <rFont val="Times New Roman"/>
        <family val="1"/>
        <charset val="204"/>
      </rPr>
      <t>у</t>
    </r>
    <r>
      <rPr>
        <sz val="12"/>
        <color rgb="FF000000"/>
        <rFont val="Times New Roman"/>
        <family val="1"/>
        <charset val="204"/>
      </rPr>
      <t>) =</t>
    </r>
  </si>
  <si>
    <t>Таким образом по результатам расчета общий коэффициент для расчета базовой нормы сложной системы будет иметь вид:</t>
  </si>
  <si>
    <r>
      <rPr>
        <sz val="12"/>
        <color rgb="FF000000"/>
        <rFont val="Times New Roman"/>
        <family val="1"/>
        <charset val="204"/>
      </rPr>
      <t>Н</t>
    </r>
    <r>
      <rPr>
        <vertAlign val="superscript"/>
        <sz val="12"/>
        <color rgb="FF000000"/>
        <rFont val="Times New Roman"/>
        <family val="1"/>
        <charset val="204"/>
      </rPr>
      <t>сл</t>
    </r>
    <r>
      <rPr>
        <vertAlign val="subscript"/>
        <sz val="12"/>
        <color rgb="FF000000"/>
        <rFont val="Times New Roman"/>
        <family val="1"/>
        <charset val="204"/>
      </rPr>
      <t>б</t>
    </r>
  </si>
  <si>
    <r>
      <rPr>
        <sz val="12"/>
        <color rgb="FF000000"/>
        <rFont val="Times New Roman"/>
        <family val="1"/>
        <charset val="204"/>
      </rPr>
      <t xml:space="preserve"> = Н</t>
    </r>
    <r>
      <rPr>
        <vertAlign val="subscript"/>
        <sz val="12"/>
        <color rgb="FF000000"/>
        <rFont val="Times New Roman"/>
        <family val="1"/>
        <charset val="204"/>
      </rPr>
      <t>б</t>
    </r>
  </si>
  <si>
    <t>х</t>
  </si>
  <si>
    <t>С</t>
  </si>
  <si>
    <r>
      <rPr>
        <sz val="12"/>
        <color rgb="FF000000"/>
        <rFont val="Times New Roman"/>
        <family val="1"/>
        <charset val="204"/>
      </rPr>
      <t>Ф</t>
    </r>
    <r>
      <rPr>
        <vertAlign val="superscript"/>
        <sz val="12"/>
        <color rgb="FF000000"/>
        <rFont val="Times New Roman"/>
        <family val="1"/>
        <charset val="204"/>
      </rPr>
      <t>м</t>
    </r>
    <r>
      <rPr>
        <vertAlign val="subscript"/>
        <sz val="12"/>
        <color rgb="FF000000"/>
        <rFont val="Times New Roman"/>
        <family val="1"/>
        <charset val="204"/>
      </rPr>
      <t>и</t>
    </r>
  </si>
  <si>
    <r>
      <rPr>
        <sz val="12"/>
        <color rgb="FF000000"/>
        <rFont val="Times New Roman"/>
        <family val="1"/>
        <charset val="204"/>
      </rPr>
      <t>Ф</t>
    </r>
    <r>
      <rPr>
        <vertAlign val="subscript"/>
        <sz val="12"/>
        <color rgb="FF000000"/>
        <rFont val="Times New Roman"/>
        <family val="1"/>
        <charset val="204"/>
      </rPr>
      <t>у</t>
    </r>
  </si>
  <si>
    <t>или</t>
  </si>
  <si>
    <t>Для расчета сметных норм:</t>
  </si>
  <si>
    <t>Количество сигналов системы управления</t>
  </si>
  <si>
    <t>Категория сложности системы</t>
  </si>
  <si>
    <t>катег. т.с. =</t>
  </si>
  <si>
    <t>Коэффициент к заработной плате</t>
  </si>
  <si>
    <t>Козп =</t>
  </si>
  <si>
    <t>Расход газа на котел</t>
  </si>
  <si>
    <t>Температура уход.газов на выходе из котла</t>
  </si>
  <si>
    <t>Разрежение в топке котла</t>
  </si>
  <si>
    <t>Температура теплоносителя на входе в котел</t>
  </si>
  <si>
    <t>Давление теплоносителя на входе в котел</t>
  </si>
  <si>
    <t>Температура теплоносителя на выходе из котла</t>
  </si>
  <si>
    <t>Давление теплоносителя на выходе из котла</t>
  </si>
  <si>
    <t>Закрыть</t>
  </si>
  <si>
    <t>Открыть</t>
  </si>
  <si>
    <t>Открыта</t>
  </si>
  <si>
    <t>Закрыта</t>
  </si>
  <si>
    <t>Температура газа в коллекторе</t>
  </si>
  <si>
    <t>Давление газа в коллекторе</t>
  </si>
  <si>
    <t>Прибор контроля загазованности поСН4</t>
  </si>
  <si>
    <r>
      <t>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у</t>
    </r>
  </si>
  <si>
    <r>
      <t>К</t>
    </r>
    <r>
      <rPr>
        <vertAlign val="superscript"/>
        <sz val="12"/>
        <color rgb="FF000000"/>
        <rFont val="Times New Roman"/>
        <family val="1"/>
        <charset val="204"/>
      </rPr>
      <t>д</t>
    </r>
    <r>
      <rPr>
        <vertAlign val="subscript"/>
        <sz val="12"/>
        <color rgb="FF000000"/>
        <rFont val="Times New Roman"/>
        <family val="1"/>
        <charset val="204"/>
      </rPr>
      <t>у</t>
    </r>
  </si>
  <si>
    <r>
      <t>К</t>
    </r>
    <r>
      <rPr>
        <vertAlign val="superscript"/>
        <sz val="12"/>
        <color rgb="FF000000"/>
        <rFont val="Times New Roman"/>
        <family val="1"/>
        <charset val="204"/>
      </rPr>
      <t>а</t>
    </r>
    <r>
      <rPr>
        <vertAlign val="subscript"/>
        <sz val="12"/>
        <color rgb="FF000000"/>
        <rFont val="Times New Roman"/>
        <family val="1"/>
        <charset val="204"/>
      </rPr>
      <t>и</t>
    </r>
  </si>
  <si>
    <r>
      <t>К</t>
    </r>
    <r>
      <rPr>
        <vertAlign val="superscript"/>
        <sz val="12"/>
        <color rgb="FF000000"/>
        <rFont val="Times New Roman"/>
        <family val="1"/>
        <charset val="204"/>
      </rPr>
      <t>д</t>
    </r>
    <r>
      <rPr>
        <vertAlign val="subscript"/>
        <sz val="12"/>
        <color rgb="FF000000"/>
        <rFont val="Times New Roman"/>
        <family val="1"/>
        <charset val="204"/>
      </rPr>
      <t>и</t>
    </r>
  </si>
  <si>
    <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I</t>
    </r>
  </si>
  <si>
    <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II</t>
    </r>
  </si>
  <si>
    <r>
      <t>К</t>
    </r>
    <r>
      <rPr>
        <vertAlign val="superscript"/>
        <sz val="12"/>
        <color rgb="FF000000"/>
        <rFont val="Times New Roman"/>
        <family val="1"/>
        <charset val="204"/>
      </rPr>
      <t>общ</t>
    </r>
    <r>
      <rPr>
        <vertAlign val="subscript"/>
        <sz val="12"/>
        <color rgb="FF000000"/>
        <rFont val="Times New Roman"/>
        <family val="1"/>
        <charset val="204"/>
      </rPr>
      <t>III</t>
    </r>
  </si>
  <si>
    <t>Сигнализация</t>
  </si>
  <si>
    <t xml:space="preserve">Закрыта </t>
  </si>
  <si>
    <t>Кнопка Сброс звуковой сигнализации</t>
  </si>
  <si>
    <t>Аварийная световая сигнализация</t>
  </si>
  <si>
    <t>Аварийная звуковая сигнализация</t>
  </si>
  <si>
    <t>Ручной/Автомат (Панель оператора)</t>
  </si>
  <si>
    <t>Открыть (Панель оператора)</t>
  </si>
  <si>
    <t>Открыто</t>
  </si>
  <si>
    <t>Закрыто</t>
  </si>
  <si>
    <t>Открыт</t>
  </si>
  <si>
    <t>Включить</t>
  </si>
  <si>
    <t>Включен</t>
  </si>
  <si>
    <t>Закрыть (Панель оператора)</t>
  </si>
  <si>
    <t>Открыть от поста</t>
  </si>
  <si>
    <t>Закрыть от поста</t>
  </si>
  <si>
    <t>Движение</t>
  </si>
  <si>
    <t>Стоп</t>
  </si>
  <si>
    <t>Автомат</t>
  </si>
  <si>
    <t>Клапан продувочный газа</t>
  </si>
  <si>
    <t>Ручной/Автомат (АРМ)</t>
  </si>
  <si>
    <t>Открыть (АРМ)</t>
  </si>
  <si>
    <t>Закрыть (АРМ)</t>
  </si>
  <si>
    <t>Пуск котла</t>
  </si>
  <si>
    <t>Стоп котла</t>
  </si>
  <si>
    <t>Пуск котла (АРМ)</t>
  </si>
  <si>
    <t>Стоп котла (АРМ)</t>
  </si>
  <si>
    <t>Ручной/автомат (АРМ)</t>
  </si>
  <si>
    <t>Задание разрежения (АРМ)</t>
  </si>
  <si>
    <t>Предупредительная сигнализация</t>
  </si>
  <si>
    <t>Котел в работе</t>
  </si>
  <si>
    <t>Включить (АРМ)</t>
  </si>
  <si>
    <t>Отключить (АРМ)</t>
  </si>
  <si>
    <t>Сброс звуковой сигнализации (АРМ)</t>
  </si>
  <si>
    <t>Пуск</t>
  </si>
  <si>
    <t>Пуск опрессовки (АРМ)</t>
  </si>
  <si>
    <t>Сброс опрессовки (АРМ)</t>
  </si>
  <si>
    <t>Кнопка Аварийного отключения группы</t>
  </si>
  <si>
    <t>АРМ</t>
  </si>
  <si>
    <t>ФГУ Розжига</t>
  </si>
  <si>
    <t>Стоп от поста</t>
  </si>
  <si>
    <t>Автомат (АРМ, Панель оператора)</t>
  </si>
  <si>
    <t>Ручной (АРМ, Панель оператора)</t>
  </si>
  <si>
    <t>Закрыть (АРМ, Панель оператора)</t>
  </si>
  <si>
    <t>Открыть (АРМ, Панель оператора)</t>
  </si>
  <si>
    <t>Стоп (АРМ, Панель оператора)</t>
  </si>
  <si>
    <t>Общая мнемосхема, кнопки управления экранами (АРМ, Панель оператора)</t>
  </si>
  <si>
    <t>Пуск (АРМ, Панель оператора)</t>
  </si>
  <si>
    <t>Давление газа между ПЗК гр.1..20 (20шт)</t>
  </si>
  <si>
    <t xml:space="preserve">g3P 01..20 1 </t>
  </si>
  <si>
    <t>Давление газа перед горелками 1..20 (20шт)</t>
  </si>
  <si>
    <t>g3P 01..20 2</t>
  </si>
  <si>
    <t>Давление воздуха перед гор. 1..20 (20шт)</t>
  </si>
  <si>
    <t>a3P 01..20 1</t>
  </si>
  <si>
    <t>w3T001</t>
  </si>
  <si>
    <t>w3P001</t>
  </si>
  <si>
    <t>w3P00 2..4</t>
  </si>
  <si>
    <t>w3T00 2..4</t>
  </si>
  <si>
    <t>w3dP00 1..3</t>
  </si>
  <si>
    <t>Расход теплоносителя на входе в котел</t>
  </si>
  <si>
    <t>g3P00 2..4</t>
  </si>
  <si>
    <t>g3P001</t>
  </si>
  <si>
    <t>Давление газа на входе</t>
  </si>
  <si>
    <t>g3dP001</t>
  </si>
  <si>
    <t>g3T001</t>
  </si>
  <si>
    <t>f3P00 1..3</t>
  </si>
  <si>
    <t>f3T001</t>
  </si>
  <si>
    <t>Датчик интенсивности пламени в топке</t>
  </si>
  <si>
    <t>b3X00 1..6</t>
  </si>
  <si>
    <t>Датчик загазованности СО</t>
  </si>
  <si>
    <t>a3CO00 1..4</t>
  </si>
  <si>
    <t>g3sM 01..20 1</t>
  </si>
  <si>
    <t>a3sM 01..20 1</t>
  </si>
  <si>
    <t>Газоанализатор дымовых газов</t>
  </si>
  <si>
    <t>f3X001</t>
  </si>
  <si>
    <t>f3sM00 1..3</t>
  </si>
  <si>
    <t>Датчик положения регулятора Разрежения</t>
  </si>
  <si>
    <t>Датчик положения регулятора Воздуха перед горелкой</t>
  </si>
  <si>
    <t>Датчик положения регулятора Газа перед горелкой</t>
  </si>
  <si>
    <t>g3sM001</t>
  </si>
  <si>
    <t>Датчик положения регулятора газа в коллекторе</t>
  </si>
  <si>
    <t>g3V 01..20 1</t>
  </si>
  <si>
    <t>ПЗК1 подачи газа на горелку 1..20 (20шт)</t>
  </si>
  <si>
    <t>g3V 01..20 2</t>
  </si>
  <si>
    <t>ПЗК2 подачи газа на горелку 1..20 (20шт)</t>
  </si>
  <si>
    <t>g3V 01..20 3</t>
  </si>
  <si>
    <t>Клапан безопасности горелок 1..20 (20шт)</t>
  </si>
  <si>
    <t>g3V00 1..2</t>
  </si>
  <si>
    <t>g3V(03,04,10,11,17,18)4</t>
  </si>
  <si>
    <t>Клапан запальника растоп. гор. гр. 1..5(6шт)</t>
  </si>
  <si>
    <t>Регулирующий затвор газа перед гор. 1..20 (20шт)</t>
  </si>
  <si>
    <t>Шибер воздуха горелки 1..20 (20шт)</t>
  </si>
  <si>
    <t>Задвижка на газопроводе перед котлом, воды до и после котла</t>
  </si>
  <si>
    <t>g3M001, w3M00 1..2</t>
  </si>
  <si>
    <t>b3X(03,04,10,11,17,18)1</t>
  </si>
  <si>
    <t>Трансформатор розжига растоп. гор. гр. 1..5(6шт)</t>
  </si>
  <si>
    <t>b3X(03,04,10,11,17,18)2</t>
  </si>
  <si>
    <t>Контроль факела запальн. растоп.гор.гр. 1..5 (6шт)</t>
  </si>
  <si>
    <t>b3X(03,04,10,11,17,18)3</t>
  </si>
  <si>
    <t>Контроль факела горелки растоп.гор.гр. 1..5 (6шт)</t>
  </si>
  <si>
    <t>a3M 01..20 1</t>
  </si>
  <si>
    <t>Вентилятор горелки 1..20 (20шт)</t>
  </si>
  <si>
    <t>Дистанционный режим</t>
  </si>
  <si>
    <t>Регулятор разрежения 1, 2, 3</t>
  </si>
  <si>
    <t>Регулятор давления газа в коллекторе</t>
  </si>
  <si>
    <t>a3CH00 1..4</t>
  </si>
  <si>
    <t>СН4 порог</t>
  </si>
  <si>
    <t>Управление горелками 01..20</t>
  </si>
  <si>
    <t>ШУГ1..5</t>
  </si>
  <si>
    <t>Автомат разрежения 1, 2, 3</t>
  </si>
  <si>
    <t>Автомат регулятора газа</t>
  </si>
  <si>
    <t>Режим Вводов Автомат</t>
  </si>
  <si>
    <t>Ввод 2 Включен</t>
  </si>
  <si>
    <t>Ввод 2 в норме</t>
  </si>
  <si>
    <t>Ввод 1 в норме</t>
  </si>
  <si>
    <t>Список каналов на ПНР по объекту "Балаковская ТЭЦ-4 филиал "Саратовский" ПАО "Т Плюс"" г.Балаково, котел ПТВМ-180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</si>
</sst>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#,##0.0000"/>
    <numFmt numFmtId="166" formatCode="0.000"/>
  </numFmts>
  <fonts count="25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0"/>
      <color rgb="FF000000"/>
      <name val="Arial Cyr"/>
      <charset val="204"/>
    </font>
    <font>
      <sz val="9"/>
      <color rgb="FF000000"/>
      <name val="Arial Cyr"/>
      <charset val="204"/>
    </font>
    <font>
      <sz val="11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per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9"/>
      <name val="Arial Cyr"/>
      <charset val="204"/>
    </font>
    <font>
      <i/>
      <sz val="11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2"/>
      <color rgb="FF000000"/>
      <name val="Arial Cyr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sz val="9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20" fillId="0" borderId="0" applyBorder="0" applyAlignment="0" applyProtection="0"/>
  </cellStyleXfs>
  <cellXfs count="29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vertic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4" fillId="0" borderId="0" xfId="0" applyFont="1"/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20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0" fillId="0" borderId="0" xfId="0"/>
    <xf numFmtId="0" fontId="0" fillId="0" borderId="8" xfId="0" applyBorder="1"/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21" xfId="0" applyFont="1" applyBorder="1"/>
    <xf numFmtId="0" fontId="10" fillId="0" borderId="10" xfId="0" applyFont="1" applyBorder="1"/>
    <xf numFmtId="0" fontId="10" fillId="0" borderId="22" xfId="0" applyFont="1" applyBorder="1"/>
    <xf numFmtId="0" fontId="10" fillId="0" borderId="23" xfId="0" applyFont="1" applyBorder="1"/>
    <xf numFmtId="0" fontId="15" fillId="0" borderId="12" xfId="0" applyFont="1" applyBorder="1"/>
    <xf numFmtId="0" fontId="2" fillId="0" borderId="13" xfId="0" applyFont="1" applyBorder="1"/>
    <xf numFmtId="0" fontId="10" fillId="0" borderId="23" xfId="0" applyFont="1" applyBorder="1" applyAlignment="1">
      <alignment horizontal="right"/>
    </xf>
    <xf numFmtId="0" fontId="7" fillId="0" borderId="21" xfId="0" applyFont="1" applyBorder="1" applyAlignment="1">
      <alignment horizontal="left"/>
    </xf>
    <xf numFmtId="0" fontId="7" fillId="0" borderId="21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/>
    <xf numFmtId="0" fontId="1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0" borderId="0" xfId="0" applyFont="1" applyBorder="1"/>
    <xf numFmtId="166" fontId="10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0" xfId="0" applyFont="1" applyBorder="1" applyAlignment="1">
      <alignment horizontal="right"/>
    </xf>
    <xf numFmtId="0" fontId="7" fillId="0" borderId="0" xfId="0" applyFont="1"/>
    <xf numFmtId="0" fontId="7" fillId="0" borderId="8" xfId="0" applyFont="1" applyBorder="1"/>
    <xf numFmtId="0" fontId="1" fillId="0" borderId="8" xfId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1" fillId="2" borderId="16" xfId="0" applyFont="1" applyFill="1" applyBorder="1" applyAlignment="1">
      <alignment wrapText="1"/>
    </xf>
    <xf numFmtId="0" fontId="22" fillId="0" borderId="17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23" fillId="0" borderId="18" xfId="0" applyFont="1" applyBorder="1" applyAlignment="1">
      <alignment horizontal="center"/>
    </xf>
    <xf numFmtId="0" fontId="24" fillId="0" borderId="29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14" fillId="0" borderId="18" xfId="0" applyFont="1" applyFill="1" applyBorder="1" applyAlignment="1">
      <alignment horizontal="center"/>
    </xf>
    <xf numFmtId="0" fontId="5" fillId="0" borderId="29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0" fillId="0" borderId="0" xfId="0" applyFill="1"/>
    <xf numFmtId="0" fontId="22" fillId="0" borderId="18" xfId="0" applyFont="1" applyFill="1" applyBorder="1" applyAlignment="1">
      <alignment horizontal="center"/>
    </xf>
    <xf numFmtId="0" fontId="23" fillId="0" borderId="17" xfId="0" applyFont="1" applyFill="1" applyBorder="1" applyAlignment="1">
      <alignment horizontal="center"/>
    </xf>
    <xf numFmtId="0" fontId="23" fillId="0" borderId="18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2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right"/>
    </xf>
    <xf numFmtId="0" fontId="15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0" fillId="0" borderId="12" xfId="0" applyFont="1" applyBorder="1" applyAlignment="1">
      <alignment horizontal="right"/>
    </xf>
    <xf numFmtId="0" fontId="7" fillId="0" borderId="13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8" xfId="0" applyFont="1" applyBorder="1" applyAlignment="1">
      <alignment horizontal="right"/>
    </xf>
    <xf numFmtId="165" fontId="3" fillId="0" borderId="8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0" fillId="0" borderId="0" xfId="0" applyFont="1" applyBorder="1" applyAlignment="1">
      <alignment horizontal="left" vertical="center"/>
    </xf>
    <xf numFmtId="0" fontId="1" fillId="0" borderId="18" xfId="1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5" fillId="0" borderId="42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/>
    </xf>
    <xf numFmtId="0" fontId="5" fillId="0" borderId="4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1" fillId="0" borderId="44" xfId="1" applyFont="1" applyBorder="1" applyAlignment="1">
      <alignment horizontal="center" vertical="center" wrapText="1"/>
    </xf>
    <xf numFmtId="0" fontId="21" fillId="2" borderId="1" xfId="0" applyFont="1" applyFill="1" applyBorder="1" applyAlignment="1">
      <alignment wrapText="1"/>
    </xf>
    <xf numFmtId="0" fontId="5" fillId="0" borderId="45" xfId="0" applyFont="1" applyBorder="1" applyAlignment="1">
      <alignment horizontal="center"/>
    </xf>
    <xf numFmtId="0" fontId="4" fillId="0" borderId="33" xfId="0" applyFont="1" applyFill="1" applyBorder="1"/>
    <xf numFmtId="0" fontId="14" fillId="0" borderId="32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5" fillId="0" borderId="44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5" fillId="0" borderId="45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14" xfId="1" applyFont="1" applyBorder="1" applyAlignment="1">
      <alignment horizontal="center" vertical="center" wrapText="1"/>
    </xf>
    <xf numFmtId="0" fontId="1" fillId="0" borderId="5" xfId="1" applyFont="1" applyBorder="1" applyAlignment="1">
      <alignment horizontal="center" vertical="center" wrapText="1"/>
    </xf>
    <xf numFmtId="0" fontId="1" fillId="2" borderId="6" xfId="0" applyFont="1" applyFill="1" applyBorder="1" applyAlignment="1">
      <alignment wrapText="1"/>
    </xf>
    <xf numFmtId="0" fontId="5" fillId="0" borderId="48" xfId="0" applyFont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/>
    </xf>
    <xf numFmtId="0" fontId="5" fillId="0" borderId="48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0" borderId="46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2" fillId="2" borderId="6" xfId="0" applyFont="1" applyFill="1" applyBorder="1" applyAlignment="1">
      <alignment horizontal="left" vertical="center" wrapText="1"/>
    </xf>
    <xf numFmtId="0" fontId="22" fillId="0" borderId="48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9" fillId="0" borderId="50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23" fillId="0" borderId="48" xfId="0" applyFont="1" applyFill="1" applyBorder="1" applyAlignment="1">
      <alignment horizontal="center"/>
    </xf>
    <xf numFmtId="0" fontId="23" fillId="0" borderId="25" xfId="0" applyFont="1" applyFill="1" applyBorder="1" applyAlignment="1">
      <alignment horizontal="center"/>
    </xf>
    <xf numFmtId="0" fontId="23" fillId="0" borderId="25" xfId="0" applyFont="1" applyBorder="1" applyAlignment="1">
      <alignment horizontal="center"/>
    </xf>
    <xf numFmtId="0" fontId="24" fillId="0" borderId="5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5" fillId="0" borderId="45" xfId="0" applyFont="1" applyFill="1" applyBorder="1" applyAlignment="1">
      <alignment horizontal="center"/>
    </xf>
    <xf numFmtId="0" fontId="5" fillId="0" borderId="48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32" xfId="0" applyFont="1" applyFill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" fillId="0" borderId="51" xfId="1" applyFont="1" applyBorder="1" applyAlignment="1">
      <alignment horizontal="center" vertical="center" wrapText="1"/>
    </xf>
    <xf numFmtId="0" fontId="1" fillId="0" borderId="52" xfId="1" applyFont="1" applyBorder="1" applyAlignment="1">
      <alignment horizontal="center" vertical="center" wrapText="1"/>
    </xf>
    <xf numFmtId="0" fontId="1" fillId="0" borderId="23" xfId="1" applyFont="1" applyBorder="1" applyAlignment="1">
      <alignment horizontal="center" vertical="center" wrapText="1"/>
    </xf>
    <xf numFmtId="0" fontId="1" fillId="0" borderId="53" xfId="1" applyFont="1" applyBorder="1" applyAlignment="1">
      <alignment horizontal="center" vertical="center" wrapText="1"/>
    </xf>
    <xf numFmtId="0" fontId="21" fillId="2" borderId="4" xfId="0" applyFont="1" applyFill="1" applyBorder="1" applyAlignment="1">
      <alignment wrapText="1"/>
    </xf>
    <xf numFmtId="0" fontId="5" fillId="0" borderId="54" xfId="0" applyFont="1" applyFill="1" applyBorder="1" applyAlignment="1">
      <alignment horizontal="center"/>
    </xf>
    <xf numFmtId="0" fontId="5" fillId="0" borderId="55" xfId="0" applyFont="1" applyFill="1" applyBorder="1" applyAlignment="1">
      <alignment horizontal="center"/>
    </xf>
    <xf numFmtId="0" fontId="14" fillId="0" borderId="55" xfId="0" applyFont="1" applyFill="1" applyBorder="1" applyAlignment="1">
      <alignment horizontal="center"/>
    </xf>
    <xf numFmtId="0" fontId="5" fillId="0" borderId="55" xfId="0" applyFont="1" applyBorder="1" applyAlignment="1">
      <alignment horizontal="center"/>
    </xf>
    <xf numFmtId="0" fontId="5" fillId="0" borderId="53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1" fillId="0" borderId="58" xfId="1" applyFont="1" applyBorder="1" applyAlignment="1">
      <alignment horizontal="center" vertical="center" wrapText="1"/>
    </xf>
    <xf numFmtId="0" fontId="1" fillId="0" borderId="36" xfId="1" applyFont="1" applyBorder="1" applyAlignment="1">
      <alignment horizontal="center" vertical="center" wrapText="1"/>
    </xf>
    <xf numFmtId="0" fontId="1" fillId="0" borderId="59" xfId="1" applyFont="1" applyBorder="1" applyAlignment="1">
      <alignment horizontal="center" vertical="center" wrapText="1"/>
    </xf>
    <xf numFmtId="0" fontId="14" fillId="0" borderId="60" xfId="0" applyFont="1" applyBorder="1" applyAlignment="1">
      <alignment horizontal="center"/>
    </xf>
    <xf numFmtId="0" fontId="14" fillId="0" borderId="26" xfId="0" applyFont="1" applyBorder="1" applyAlignment="1">
      <alignment horizontal="center"/>
    </xf>
    <xf numFmtId="0" fontId="14" fillId="0" borderId="61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4" fillId="0" borderId="31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13" fillId="0" borderId="62" xfId="1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/>
    </xf>
    <xf numFmtId="0" fontId="5" fillId="0" borderId="61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/>
    </xf>
    <xf numFmtId="0" fontId="13" fillId="0" borderId="38" xfId="1" applyFont="1" applyBorder="1" applyAlignment="1">
      <alignment horizontal="center" vertical="center" wrapText="1"/>
    </xf>
    <xf numFmtId="0" fontId="2" fillId="0" borderId="39" xfId="0" applyFont="1" applyBorder="1" applyAlignment="1">
      <alignment wrapText="1"/>
    </xf>
    <xf numFmtId="0" fontId="5" fillId="0" borderId="61" xfId="0" applyFont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0" borderId="32" xfId="0" applyFont="1" applyFill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21" fillId="2" borderId="37" xfId="0" applyFont="1" applyFill="1" applyBorder="1" applyAlignment="1">
      <alignment wrapText="1"/>
    </xf>
    <xf numFmtId="0" fontId="1" fillId="2" borderId="30" xfId="0" applyFont="1" applyFill="1" applyBorder="1" applyAlignment="1">
      <alignment wrapText="1"/>
    </xf>
    <xf numFmtId="0" fontId="1" fillId="2" borderId="49" xfId="0" applyFont="1" applyFill="1" applyBorder="1" applyAlignment="1">
      <alignment wrapText="1"/>
    </xf>
    <xf numFmtId="0" fontId="13" fillId="0" borderId="2" xfId="1" applyFont="1" applyBorder="1" applyAlignment="1">
      <alignment vertical="center" wrapText="1"/>
    </xf>
    <xf numFmtId="0" fontId="13" fillId="0" borderId="64" xfId="1" applyFont="1" applyBorder="1" applyAlignment="1">
      <alignment vertical="center" wrapText="1"/>
    </xf>
    <xf numFmtId="0" fontId="13" fillId="0" borderId="6" xfId="1" applyFont="1" applyBorder="1" applyAlignment="1">
      <alignment vertical="center" wrapText="1"/>
    </xf>
    <xf numFmtId="0" fontId="2" fillId="2" borderId="30" xfId="0" applyFont="1" applyFill="1" applyBorder="1" applyAlignment="1">
      <alignment wrapText="1"/>
    </xf>
    <xf numFmtId="0" fontId="2" fillId="2" borderId="49" xfId="0" applyFont="1" applyFill="1" applyBorder="1" applyAlignment="1">
      <alignment wrapText="1"/>
    </xf>
    <xf numFmtId="0" fontId="1" fillId="0" borderId="2" xfId="1" applyFont="1" applyBorder="1" applyAlignment="1">
      <alignment vertical="center" wrapText="1"/>
    </xf>
    <xf numFmtId="0" fontId="1" fillId="0" borderId="64" xfId="1" applyFont="1" applyBorder="1" applyAlignment="1">
      <alignment vertical="center" wrapText="1"/>
    </xf>
    <xf numFmtId="0" fontId="1" fillId="0" borderId="64" xfId="1" applyFont="1" applyBorder="1" applyAlignment="1">
      <alignment horizontal="center" vertical="center" wrapText="1"/>
    </xf>
    <xf numFmtId="0" fontId="1" fillId="0" borderId="62" xfId="1" applyFont="1" applyFill="1" applyBorder="1" applyAlignment="1">
      <alignment horizontal="center" vertical="center" wrapText="1"/>
    </xf>
    <xf numFmtId="0" fontId="1" fillId="0" borderId="62" xfId="1" applyFont="1" applyBorder="1" applyAlignment="1">
      <alignment horizontal="center" vertical="center" wrapText="1"/>
    </xf>
    <xf numFmtId="0" fontId="1" fillId="0" borderId="10" xfId="1" applyFont="1" applyBorder="1" applyAlignment="1">
      <alignment horizontal="center" vertical="center" wrapText="1"/>
    </xf>
    <xf numFmtId="0" fontId="5" fillId="0" borderId="65" xfId="0" applyFont="1" applyBorder="1" applyAlignment="1">
      <alignment horizontal="center"/>
    </xf>
    <xf numFmtId="0" fontId="5" fillId="0" borderId="66" xfId="0" applyFont="1" applyBorder="1" applyAlignment="1">
      <alignment horizontal="center"/>
    </xf>
    <xf numFmtId="0" fontId="5" fillId="0" borderId="67" xfId="0" applyFont="1" applyBorder="1" applyAlignment="1">
      <alignment horizontal="center"/>
    </xf>
    <xf numFmtId="0" fontId="14" fillId="0" borderId="35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50" xfId="0" applyFont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1" fillId="0" borderId="2" xfId="1" applyFont="1" applyBorder="1" applyAlignment="1">
      <alignment horizontal="center" vertical="center" wrapText="1"/>
    </xf>
    <xf numFmtId="0" fontId="1" fillId="2" borderId="63" xfId="0" applyFont="1" applyFill="1" applyBorder="1" applyAlignment="1">
      <alignment wrapText="1"/>
    </xf>
    <xf numFmtId="0" fontId="14" fillId="0" borderId="57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1" fillId="2" borderId="15" xfId="0" applyFont="1" applyFill="1" applyBorder="1" applyAlignment="1">
      <alignment wrapText="1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66" xfId="0" applyFont="1" applyBorder="1" applyAlignment="1">
      <alignment horizontal="center"/>
    </xf>
    <xf numFmtId="0" fontId="14" fillId="0" borderId="14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/>
    </xf>
    <xf numFmtId="0" fontId="14" fillId="0" borderId="7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/>
    </xf>
    <xf numFmtId="0" fontId="10" fillId="0" borderId="55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0" borderId="67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10" fillId="0" borderId="53" xfId="0" applyFont="1" applyBorder="1" applyAlignment="1">
      <alignment horizontal="center"/>
    </xf>
    <xf numFmtId="0" fontId="9" fillId="0" borderId="56" xfId="0" applyFont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Процентный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31"/>
  <sheetViews>
    <sheetView tabSelected="1" zoomScaleNormal="100" zoomScaleSheetLayoutView="115" zoomScalePageLayoutView="70" workbookViewId="0">
      <selection activeCell="J13" sqref="J13"/>
    </sheetView>
  </sheetViews>
  <sheetFormatPr defaultColWidth="9.140625" defaultRowHeight="12.75" x14ac:dyDescent="0.2"/>
  <cols>
    <col min="1" max="1" width="18.5703125" style="1" customWidth="1"/>
    <col min="2" max="2" width="67.5703125" style="1" customWidth="1"/>
    <col min="3" max="3" width="4.5703125" style="1" customWidth="1"/>
    <col min="4" max="4" width="5.42578125" style="1" customWidth="1"/>
    <col min="5" max="5" width="4.85546875" style="1" customWidth="1"/>
    <col min="6" max="6" width="5" style="1" customWidth="1"/>
    <col min="7" max="7" width="6.140625" style="1" customWidth="1"/>
    <col min="8" max="8" width="6.7109375" style="1" customWidth="1"/>
    <col min="9" max="9" width="5.5703125" style="1" customWidth="1"/>
    <col min="10" max="11" width="6.5703125" style="1" customWidth="1"/>
    <col min="12" max="12" width="7.140625" style="1" customWidth="1"/>
    <col min="13" max="15" width="6.42578125" style="1" customWidth="1"/>
    <col min="16" max="21" width="8.28515625" style="1" customWidth="1"/>
    <col min="22" max="257" width="9.140625" style="1"/>
  </cols>
  <sheetData>
    <row r="1" spans="1:257" s="2" customFormat="1" ht="18" customHeight="1" thickBot="1" x14ac:dyDescent="0.25">
      <c r="A1" s="105" t="s">
        <v>215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</row>
    <row r="2" spans="1:257" s="20" customFormat="1" ht="20.25" customHeight="1" thickBot="1" x14ac:dyDescent="0.25">
      <c r="A2" s="3" t="s">
        <v>0</v>
      </c>
      <c r="B2" s="4"/>
      <c r="C2" s="107" t="s">
        <v>1</v>
      </c>
      <c r="D2" s="107"/>
      <c r="E2" s="107"/>
      <c r="F2" s="107"/>
      <c r="G2" s="107"/>
      <c r="H2" s="107"/>
      <c r="I2" s="107"/>
      <c r="J2" s="108" t="s">
        <v>2</v>
      </c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ht="38.25" customHeight="1" thickBot="1" x14ac:dyDescent="0.25">
      <c r="A3" s="109" t="s">
        <v>3</v>
      </c>
      <c r="B3" s="110" t="s">
        <v>4</v>
      </c>
      <c r="C3" s="285" t="s">
        <v>5</v>
      </c>
      <c r="D3" s="285"/>
      <c r="E3" s="286" t="s">
        <v>6</v>
      </c>
      <c r="F3" s="286"/>
      <c r="G3" s="286" t="s">
        <v>7</v>
      </c>
      <c r="H3" s="286"/>
      <c r="I3" s="287"/>
      <c r="J3" s="106" t="s">
        <v>8</v>
      </c>
      <c r="K3" s="106"/>
      <c r="L3" s="106"/>
      <c r="M3" s="106" t="s">
        <v>9</v>
      </c>
      <c r="N3" s="106"/>
      <c r="O3" s="106"/>
      <c r="P3" s="106" t="s">
        <v>10</v>
      </c>
      <c r="Q3" s="106"/>
      <c r="R3" s="106"/>
      <c r="S3" s="106" t="s">
        <v>11</v>
      </c>
      <c r="T3" s="106"/>
      <c r="U3" s="106"/>
    </row>
    <row r="4" spans="1:257" ht="21" thickBot="1" x14ac:dyDescent="0.4">
      <c r="A4" s="109"/>
      <c r="B4" s="110"/>
      <c r="C4" s="288" t="s">
        <v>12</v>
      </c>
      <c r="D4" s="279" t="s">
        <v>13</v>
      </c>
      <c r="E4" s="279" t="s">
        <v>14</v>
      </c>
      <c r="F4" s="279" t="s">
        <v>15</v>
      </c>
      <c r="G4" s="279" t="s">
        <v>14</v>
      </c>
      <c r="H4" s="279" t="s">
        <v>15</v>
      </c>
      <c r="I4" s="289" t="s">
        <v>16</v>
      </c>
      <c r="J4" s="275" t="s">
        <v>17</v>
      </c>
      <c r="K4" s="276" t="s">
        <v>18</v>
      </c>
      <c r="L4" s="277" t="s">
        <v>19</v>
      </c>
      <c r="M4" s="278" t="s">
        <v>20</v>
      </c>
      <c r="N4" s="279" t="s">
        <v>21</v>
      </c>
      <c r="O4" s="280" t="s">
        <v>22</v>
      </c>
      <c r="P4" s="281" t="s">
        <v>23</v>
      </c>
      <c r="Q4" s="278" t="s">
        <v>24</v>
      </c>
      <c r="R4" s="282" t="s">
        <v>25</v>
      </c>
      <c r="S4" s="283" t="s">
        <v>26</v>
      </c>
      <c r="T4" s="279" t="s">
        <v>27</v>
      </c>
      <c r="U4" s="284" t="s">
        <v>28</v>
      </c>
    </row>
    <row r="5" spans="1:257" s="13" customFormat="1" ht="15" customHeight="1" x14ac:dyDescent="0.2">
      <c r="A5" s="62" t="s">
        <v>149</v>
      </c>
      <c r="B5" s="72" t="s">
        <v>148</v>
      </c>
      <c r="C5" s="5"/>
      <c r="D5" s="6"/>
      <c r="E5" s="15">
        <v>20</v>
      </c>
      <c r="F5" s="6"/>
      <c r="G5" s="6"/>
      <c r="H5" s="6"/>
      <c r="I5" s="6"/>
      <c r="J5" s="126"/>
      <c r="K5" s="127"/>
      <c r="L5" s="128">
        <f t="shared" ref="L5:L19" si="0">IF(SUM(C5:H5)=0,"",SUM(C5:H5))</f>
        <v>20</v>
      </c>
      <c r="M5" s="266">
        <f t="shared" ref="M5:M19" si="1">IF(E5="","",E5)</f>
        <v>20</v>
      </c>
      <c r="N5" s="130"/>
      <c r="O5" s="131"/>
      <c r="P5" s="130"/>
      <c r="Q5" s="125" t="str">
        <f t="shared" ref="Q5:Q19" si="2">IF(AND(H5="",F5=""),"",H5+F5)</f>
        <v/>
      </c>
      <c r="R5" s="132"/>
      <c r="S5" s="130"/>
      <c r="T5" s="127" t="str">
        <f t="shared" ref="T5:T19" si="3">IF(AND(D5="",G5=""),"",D5+G5)</f>
        <v/>
      </c>
      <c r="U5" s="131"/>
    </row>
    <row r="6" spans="1:257" s="13" customFormat="1" ht="15" customHeight="1" x14ac:dyDescent="0.2">
      <c r="A6" s="62" t="s">
        <v>151</v>
      </c>
      <c r="B6" s="72" t="s">
        <v>150</v>
      </c>
      <c r="C6" s="5"/>
      <c r="D6" s="6"/>
      <c r="E6" s="15">
        <v>20</v>
      </c>
      <c r="F6" s="6"/>
      <c r="G6" s="6"/>
      <c r="H6" s="6"/>
      <c r="I6" s="6"/>
      <c r="J6" s="8"/>
      <c r="K6" s="9"/>
      <c r="L6" s="10">
        <f t="shared" si="0"/>
        <v>20</v>
      </c>
      <c r="M6" s="256">
        <f t="shared" si="1"/>
        <v>20</v>
      </c>
      <c r="N6" s="11"/>
      <c r="O6" s="7"/>
      <c r="P6" s="11"/>
      <c r="Q6" s="6" t="str">
        <f t="shared" si="2"/>
        <v/>
      </c>
      <c r="R6" s="12"/>
      <c r="S6" s="11"/>
      <c r="T6" s="9" t="str">
        <f t="shared" si="3"/>
        <v/>
      </c>
      <c r="U6" s="7"/>
    </row>
    <row r="7" spans="1:257" s="13" customFormat="1" ht="15" customHeight="1" x14ac:dyDescent="0.2">
      <c r="A7" s="62" t="s">
        <v>153</v>
      </c>
      <c r="B7" s="72" t="s">
        <v>152</v>
      </c>
      <c r="C7" s="5"/>
      <c r="D7" s="6"/>
      <c r="E7" s="15">
        <v>20</v>
      </c>
      <c r="F7" s="6"/>
      <c r="G7" s="6"/>
      <c r="H7" s="6"/>
      <c r="I7" s="6"/>
      <c r="J7" s="8"/>
      <c r="K7" s="9"/>
      <c r="L7" s="10">
        <f t="shared" si="0"/>
        <v>20</v>
      </c>
      <c r="M7" s="256">
        <f t="shared" si="1"/>
        <v>20</v>
      </c>
      <c r="N7" s="11"/>
      <c r="O7" s="7"/>
      <c r="P7" s="11"/>
      <c r="Q7" s="6" t="str">
        <f t="shared" si="2"/>
        <v/>
      </c>
      <c r="R7" s="12"/>
      <c r="S7" s="11"/>
      <c r="T7" s="9" t="str">
        <f t="shared" si="3"/>
        <v/>
      </c>
      <c r="U7" s="7"/>
    </row>
    <row r="8" spans="1:257" s="20" customFormat="1" ht="15" customHeight="1" x14ac:dyDescent="0.2">
      <c r="A8" s="62" t="s">
        <v>154</v>
      </c>
      <c r="B8" s="72" t="s">
        <v>83</v>
      </c>
      <c r="C8" s="5"/>
      <c r="D8" s="6"/>
      <c r="E8" s="15">
        <v>1</v>
      </c>
      <c r="F8" s="6"/>
      <c r="G8" s="6"/>
      <c r="H8" s="6"/>
      <c r="I8" s="6"/>
      <c r="J8" s="8"/>
      <c r="K8" s="9"/>
      <c r="L8" s="10">
        <f t="shared" si="0"/>
        <v>1</v>
      </c>
      <c r="M8" s="256">
        <f t="shared" si="1"/>
        <v>1</v>
      </c>
      <c r="N8" s="11"/>
      <c r="O8" s="7"/>
      <c r="P8" s="11"/>
      <c r="Q8" s="6" t="str">
        <f t="shared" si="2"/>
        <v/>
      </c>
      <c r="R8" s="12"/>
      <c r="S8" s="11"/>
      <c r="T8" s="9" t="str">
        <f t="shared" si="3"/>
        <v/>
      </c>
      <c r="U8" s="7"/>
    </row>
    <row r="9" spans="1:257" s="20" customFormat="1" ht="15" customHeight="1" x14ac:dyDescent="0.2">
      <c r="A9" s="62" t="s">
        <v>155</v>
      </c>
      <c r="B9" s="72" t="s">
        <v>84</v>
      </c>
      <c r="C9" s="5"/>
      <c r="D9" s="6"/>
      <c r="E9" s="15">
        <v>1</v>
      </c>
      <c r="F9" s="6"/>
      <c r="G9" s="6"/>
      <c r="H9" s="6"/>
      <c r="I9" s="6"/>
      <c r="J9" s="8"/>
      <c r="K9" s="9"/>
      <c r="L9" s="10">
        <f t="shared" si="0"/>
        <v>1</v>
      </c>
      <c r="M9" s="256">
        <f t="shared" si="1"/>
        <v>1</v>
      </c>
      <c r="N9" s="11"/>
      <c r="O9" s="7"/>
      <c r="P9" s="11"/>
      <c r="Q9" s="6" t="str">
        <f t="shared" si="2"/>
        <v/>
      </c>
      <c r="R9" s="12"/>
      <c r="S9" s="11"/>
      <c r="T9" s="9" t="str">
        <f t="shared" si="3"/>
        <v/>
      </c>
      <c r="U9" s="7"/>
    </row>
    <row r="10" spans="1:257" s="20" customFormat="1" ht="15" customHeight="1" x14ac:dyDescent="0.2">
      <c r="A10" s="62" t="s">
        <v>157</v>
      </c>
      <c r="B10" s="72" t="s">
        <v>85</v>
      </c>
      <c r="C10" s="5"/>
      <c r="D10" s="6"/>
      <c r="E10" s="15">
        <v>3</v>
      </c>
      <c r="F10" s="6"/>
      <c r="G10" s="6"/>
      <c r="H10" s="6"/>
      <c r="I10" s="6"/>
      <c r="J10" s="8"/>
      <c r="K10" s="9"/>
      <c r="L10" s="10">
        <f t="shared" si="0"/>
        <v>3</v>
      </c>
      <c r="M10" s="256">
        <f t="shared" si="1"/>
        <v>3</v>
      </c>
      <c r="N10" s="11"/>
      <c r="O10" s="7"/>
      <c r="P10" s="11"/>
      <c r="Q10" s="6" t="str">
        <f t="shared" si="2"/>
        <v/>
      </c>
      <c r="R10" s="12"/>
      <c r="S10" s="11"/>
      <c r="T10" s="9" t="str">
        <f t="shared" si="3"/>
        <v/>
      </c>
      <c r="U10" s="7"/>
    </row>
    <row r="11" spans="1:257" s="20" customFormat="1" ht="15" customHeight="1" x14ac:dyDescent="0.2">
      <c r="A11" s="62" t="s">
        <v>156</v>
      </c>
      <c r="B11" s="72" t="s">
        <v>86</v>
      </c>
      <c r="C11" s="5"/>
      <c r="D11" s="6"/>
      <c r="E11" s="15">
        <v>3</v>
      </c>
      <c r="F11" s="6"/>
      <c r="G11" s="6"/>
      <c r="H11" s="6"/>
      <c r="I11" s="6"/>
      <c r="J11" s="8"/>
      <c r="K11" s="9"/>
      <c r="L11" s="10">
        <f t="shared" si="0"/>
        <v>3</v>
      </c>
      <c r="M11" s="256">
        <f t="shared" si="1"/>
        <v>3</v>
      </c>
      <c r="N11" s="11"/>
      <c r="O11" s="7"/>
      <c r="P11" s="11"/>
      <c r="Q11" s="6" t="str">
        <f t="shared" si="2"/>
        <v/>
      </c>
      <c r="R11" s="12"/>
      <c r="S11" s="11"/>
      <c r="T11" s="9" t="str">
        <f t="shared" si="3"/>
        <v/>
      </c>
      <c r="U11" s="7"/>
    </row>
    <row r="12" spans="1:257" s="20" customFormat="1" ht="15" customHeight="1" x14ac:dyDescent="0.2">
      <c r="A12" s="62" t="s">
        <v>158</v>
      </c>
      <c r="B12" s="72" t="s">
        <v>159</v>
      </c>
      <c r="C12" s="5"/>
      <c r="D12" s="6"/>
      <c r="E12" s="15">
        <v>3</v>
      </c>
      <c r="F12" s="6"/>
      <c r="G12" s="6"/>
      <c r="H12" s="6"/>
      <c r="I12" s="6"/>
      <c r="J12" s="8"/>
      <c r="K12" s="9"/>
      <c r="L12" s="10">
        <f t="shared" si="0"/>
        <v>3</v>
      </c>
      <c r="M12" s="256">
        <f t="shared" si="1"/>
        <v>3</v>
      </c>
      <c r="N12" s="11"/>
      <c r="O12" s="7"/>
      <c r="P12" s="11"/>
      <c r="Q12" s="6" t="str">
        <f t="shared" si="2"/>
        <v/>
      </c>
      <c r="R12" s="12"/>
      <c r="S12" s="11"/>
      <c r="T12" s="9" t="str">
        <f t="shared" si="3"/>
        <v/>
      </c>
      <c r="U12" s="7"/>
    </row>
    <row r="13" spans="1:257" s="20" customFormat="1" ht="15" customHeight="1" x14ac:dyDescent="0.2">
      <c r="A13" s="62" t="s">
        <v>161</v>
      </c>
      <c r="B13" s="72" t="s">
        <v>162</v>
      </c>
      <c r="C13" s="5"/>
      <c r="D13" s="6"/>
      <c r="E13" s="15">
        <v>1</v>
      </c>
      <c r="F13" s="6"/>
      <c r="G13" s="6"/>
      <c r="H13" s="6"/>
      <c r="I13" s="6"/>
      <c r="J13" s="8"/>
      <c r="K13" s="9"/>
      <c r="L13" s="10">
        <f t="shared" ref="L13" si="4">IF(SUM(C13:H13)=0,"",SUM(C13:H13))</f>
        <v>1</v>
      </c>
      <c r="M13" s="256">
        <f t="shared" ref="M13" si="5">IF(E13="","",E13)</f>
        <v>1</v>
      </c>
      <c r="N13" s="11"/>
      <c r="O13" s="7"/>
      <c r="P13" s="11"/>
      <c r="Q13" s="6" t="str">
        <f t="shared" ref="Q13" si="6">IF(AND(H13="",F13=""),"",H13+F13)</f>
        <v/>
      </c>
      <c r="R13" s="12"/>
      <c r="S13" s="11"/>
      <c r="T13" s="9" t="str">
        <f t="shared" ref="T13" si="7">IF(AND(D13="",G13=""),"",D13+G13)</f>
        <v/>
      </c>
      <c r="U13" s="7"/>
    </row>
    <row r="14" spans="1:257" s="20" customFormat="1" ht="15" customHeight="1" x14ac:dyDescent="0.2">
      <c r="A14" s="62" t="s">
        <v>160</v>
      </c>
      <c r="B14" s="72" t="s">
        <v>92</v>
      </c>
      <c r="C14" s="5"/>
      <c r="D14" s="6"/>
      <c r="E14" s="15">
        <v>3</v>
      </c>
      <c r="F14" s="6"/>
      <c r="G14" s="6"/>
      <c r="H14" s="6"/>
      <c r="I14" s="6"/>
      <c r="J14" s="8"/>
      <c r="K14" s="9"/>
      <c r="L14" s="10">
        <f t="shared" si="0"/>
        <v>3</v>
      </c>
      <c r="M14" s="256">
        <f t="shared" si="1"/>
        <v>3</v>
      </c>
      <c r="N14" s="11"/>
      <c r="O14" s="7"/>
      <c r="P14" s="11"/>
      <c r="Q14" s="6" t="str">
        <f t="shared" si="2"/>
        <v/>
      </c>
      <c r="R14" s="12"/>
      <c r="S14" s="11"/>
      <c r="T14" s="9" t="str">
        <f t="shared" si="3"/>
        <v/>
      </c>
      <c r="U14" s="7"/>
    </row>
    <row r="15" spans="1:257" s="20" customFormat="1" ht="15" customHeight="1" x14ac:dyDescent="0.2">
      <c r="A15" s="62" t="s">
        <v>163</v>
      </c>
      <c r="B15" s="72" t="s">
        <v>80</v>
      </c>
      <c r="C15" s="5"/>
      <c r="D15" s="6"/>
      <c r="E15" s="15">
        <v>1</v>
      </c>
      <c r="F15" s="6"/>
      <c r="G15" s="6"/>
      <c r="H15" s="6"/>
      <c r="I15" s="6"/>
      <c r="J15" s="8"/>
      <c r="K15" s="9"/>
      <c r="L15" s="10">
        <f t="shared" si="0"/>
        <v>1</v>
      </c>
      <c r="M15" s="256">
        <f t="shared" si="1"/>
        <v>1</v>
      </c>
      <c r="N15" s="11"/>
      <c r="O15" s="7"/>
      <c r="P15" s="11"/>
      <c r="Q15" s="6" t="str">
        <f t="shared" si="2"/>
        <v/>
      </c>
      <c r="R15" s="12"/>
      <c r="S15" s="11"/>
      <c r="T15" s="9" t="str">
        <f t="shared" si="3"/>
        <v/>
      </c>
      <c r="U15" s="7"/>
    </row>
    <row r="16" spans="1:257" s="20" customFormat="1" ht="15" customHeight="1" x14ac:dyDescent="0.2">
      <c r="A16" s="62" t="s">
        <v>164</v>
      </c>
      <c r="B16" s="72" t="s">
        <v>91</v>
      </c>
      <c r="C16" s="5"/>
      <c r="D16" s="6"/>
      <c r="E16" s="15">
        <v>1</v>
      </c>
      <c r="F16" s="6"/>
      <c r="G16" s="6"/>
      <c r="H16" s="6"/>
      <c r="I16" s="6"/>
      <c r="J16" s="8"/>
      <c r="K16" s="9"/>
      <c r="L16" s="10">
        <f t="shared" si="0"/>
        <v>1</v>
      </c>
      <c r="M16" s="256">
        <f t="shared" si="1"/>
        <v>1</v>
      </c>
      <c r="N16" s="11"/>
      <c r="O16" s="7"/>
      <c r="P16" s="11"/>
      <c r="Q16" s="6" t="str">
        <f t="shared" si="2"/>
        <v/>
      </c>
      <c r="R16" s="12"/>
      <c r="S16" s="11"/>
      <c r="T16" s="9" t="str">
        <f t="shared" si="3"/>
        <v/>
      </c>
      <c r="U16" s="7"/>
    </row>
    <row r="17" spans="1:21" s="20" customFormat="1" ht="15" customHeight="1" x14ac:dyDescent="0.2">
      <c r="A17" s="62" t="s">
        <v>168</v>
      </c>
      <c r="B17" s="72" t="s">
        <v>167</v>
      </c>
      <c r="C17" s="5"/>
      <c r="D17" s="6"/>
      <c r="E17" s="15">
        <v>6</v>
      </c>
      <c r="F17" s="6"/>
      <c r="G17" s="6"/>
      <c r="H17" s="6"/>
      <c r="I17" s="6"/>
      <c r="J17" s="8"/>
      <c r="K17" s="9"/>
      <c r="L17" s="10">
        <f t="shared" ref="L17" si="8">IF(SUM(C17:H17)=0,"",SUM(C17:H17))</f>
        <v>6</v>
      </c>
      <c r="M17" s="256">
        <f t="shared" ref="M17" si="9">IF(E17="","",E17)</f>
        <v>6</v>
      </c>
      <c r="N17" s="11"/>
      <c r="O17" s="7"/>
      <c r="P17" s="11"/>
      <c r="Q17" s="6" t="str">
        <f t="shared" ref="Q17" si="10">IF(AND(H17="",F17=""),"",H17+F17)</f>
        <v/>
      </c>
      <c r="R17" s="12"/>
      <c r="S17" s="11"/>
      <c r="T17" s="9" t="str">
        <f t="shared" ref="T17" si="11">IF(AND(D17="",G17=""),"",D17+G17)</f>
        <v/>
      </c>
      <c r="U17" s="7"/>
    </row>
    <row r="18" spans="1:21" s="20" customFormat="1" ht="15" customHeight="1" x14ac:dyDescent="0.2">
      <c r="A18" s="62" t="s">
        <v>170</v>
      </c>
      <c r="B18" s="72" t="s">
        <v>169</v>
      </c>
      <c r="C18" s="5"/>
      <c r="D18" s="6"/>
      <c r="E18" s="15">
        <v>4</v>
      </c>
      <c r="F18" s="6"/>
      <c r="G18" s="6"/>
      <c r="H18" s="6"/>
      <c r="I18" s="6"/>
      <c r="J18" s="8"/>
      <c r="K18" s="9"/>
      <c r="L18" s="10">
        <f t="shared" ref="L18" si="12">IF(SUM(C18:H18)=0,"",SUM(C18:H18))</f>
        <v>4</v>
      </c>
      <c r="M18" s="256">
        <f t="shared" ref="M18" si="13">IF(E18="","",E18)</f>
        <v>4</v>
      </c>
      <c r="N18" s="11"/>
      <c r="O18" s="7"/>
      <c r="P18" s="11"/>
      <c r="Q18" s="6" t="str">
        <f t="shared" ref="Q18" si="14">IF(AND(H18="",F18=""),"",H18+F18)</f>
        <v/>
      </c>
      <c r="R18" s="12"/>
      <c r="S18" s="11"/>
      <c r="T18" s="9" t="str">
        <f t="shared" ref="T18" si="15">IF(AND(D18="",G18=""),"",D18+G18)</f>
        <v/>
      </c>
      <c r="U18" s="7"/>
    </row>
    <row r="19" spans="1:21" s="20" customFormat="1" ht="15" customHeight="1" x14ac:dyDescent="0.2">
      <c r="A19" s="62" t="s">
        <v>171</v>
      </c>
      <c r="B19" s="72" t="s">
        <v>178</v>
      </c>
      <c r="C19" s="5"/>
      <c r="D19" s="6"/>
      <c r="E19" s="15">
        <v>20</v>
      </c>
      <c r="F19" s="6"/>
      <c r="G19" s="6"/>
      <c r="H19" s="6"/>
      <c r="I19" s="6"/>
      <c r="J19" s="8"/>
      <c r="K19" s="9"/>
      <c r="L19" s="10">
        <f t="shared" si="0"/>
        <v>20</v>
      </c>
      <c r="M19" s="256">
        <f t="shared" si="1"/>
        <v>20</v>
      </c>
      <c r="N19" s="11"/>
      <c r="O19" s="7"/>
      <c r="P19" s="11"/>
      <c r="Q19" s="6" t="str">
        <f t="shared" si="2"/>
        <v/>
      </c>
      <c r="R19" s="12"/>
      <c r="S19" s="11"/>
      <c r="T19" s="9" t="str">
        <f t="shared" si="3"/>
        <v/>
      </c>
      <c r="U19" s="7"/>
    </row>
    <row r="20" spans="1:21" s="20" customFormat="1" ht="15" customHeight="1" x14ac:dyDescent="0.2">
      <c r="A20" s="62" t="s">
        <v>172</v>
      </c>
      <c r="B20" s="72" t="s">
        <v>177</v>
      </c>
      <c r="C20" s="5"/>
      <c r="D20" s="6"/>
      <c r="E20" s="15">
        <v>20</v>
      </c>
      <c r="F20" s="6"/>
      <c r="G20" s="6"/>
      <c r="H20" s="6"/>
      <c r="I20" s="6"/>
      <c r="J20" s="8"/>
      <c r="K20" s="9"/>
      <c r="L20" s="10">
        <f t="shared" ref="L20" si="16">IF(SUM(C20:H20)=0,"",SUM(C20:H20))</f>
        <v>20</v>
      </c>
      <c r="M20" s="256">
        <f t="shared" ref="M20" si="17">IF(E20="","",E20)</f>
        <v>20</v>
      </c>
      <c r="N20" s="11"/>
      <c r="O20" s="7"/>
      <c r="P20" s="11"/>
      <c r="Q20" s="6" t="str">
        <f t="shared" ref="Q20" si="18">IF(AND(H20="",F20=""),"",H20+F20)</f>
        <v/>
      </c>
      <c r="R20" s="12"/>
      <c r="S20" s="11"/>
      <c r="T20" s="9" t="str">
        <f t="shared" ref="T20" si="19">IF(AND(D20="",G20=""),"",D20+G20)</f>
        <v/>
      </c>
      <c r="U20" s="7"/>
    </row>
    <row r="21" spans="1:21" s="20" customFormat="1" ht="15" customHeight="1" x14ac:dyDescent="0.2">
      <c r="A21" s="62" t="s">
        <v>175</v>
      </c>
      <c r="B21" s="72" t="s">
        <v>176</v>
      </c>
      <c r="C21" s="5"/>
      <c r="D21" s="6"/>
      <c r="E21" s="15">
        <v>3</v>
      </c>
      <c r="F21" s="6"/>
      <c r="G21" s="6"/>
      <c r="H21" s="6"/>
      <c r="I21" s="6"/>
      <c r="J21" s="8"/>
      <c r="K21" s="9"/>
      <c r="L21" s="10">
        <f t="shared" ref="L21" si="20">IF(SUM(C21:H21)=0,"",SUM(C21:H21))</f>
        <v>3</v>
      </c>
      <c r="M21" s="256">
        <f t="shared" ref="M21" si="21">IF(E21="","",E21)</f>
        <v>3</v>
      </c>
      <c r="N21" s="11"/>
      <c r="O21" s="7"/>
      <c r="P21" s="11"/>
      <c r="Q21" s="6"/>
      <c r="R21" s="12"/>
      <c r="S21" s="11"/>
      <c r="T21" s="9"/>
      <c r="U21" s="7"/>
    </row>
    <row r="22" spans="1:21" s="20" customFormat="1" ht="15" customHeight="1" x14ac:dyDescent="0.2">
      <c r="A22" s="62" t="s">
        <v>179</v>
      </c>
      <c r="B22" s="72" t="s">
        <v>180</v>
      </c>
      <c r="C22" s="5"/>
      <c r="D22" s="6"/>
      <c r="E22" s="15">
        <v>1</v>
      </c>
      <c r="F22" s="6"/>
      <c r="G22" s="6"/>
      <c r="H22" s="6"/>
      <c r="I22" s="6"/>
      <c r="J22" s="8"/>
      <c r="K22" s="9"/>
      <c r="L22" s="10">
        <f t="shared" ref="L22" si="22">IF(SUM(C22:H22)=0,"",SUM(C22:H22))</f>
        <v>1</v>
      </c>
      <c r="M22" s="256">
        <f t="shared" ref="M22" si="23">IF(E22="","",E22)</f>
        <v>1</v>
      </c>
      <c r="N22" s="11"/>
      <c r="O22" s="7"/>
      <c r="P22" s="11"/>
      <c r="Q22" s="6"/>
      <c r="R22" s="12"/>
      <c r="S22" s="11"/>
      <c r="T22" s="9"/>
      <c r="U22" s="7"/>
    </row>
    <row r="23" spans="1:21" s="20" customFormat="1" ht="15" customHeight="1" x14ac:dyDescent="0.2">
      <c r="A23" s="62" t="s">
        <v>174</v>
      </c>
      <c r="B23" s="72" t="s">
        <v>173</v>
      </c>
      <c r="C23" s="5"/>
      <c r="D23" s="6"/>
      <c r="E23" s="15">
        <v>2</v>
      </c>
      <c r="F23" s="6"/>
      <c r="G23" s="6"/>
      <c r="H23" s="6"/>
      <c r="I23" s="6"/>
      <c r="J23" s="8"/>
      <c r="K23" s="9"/>
      <c r="L23" s="10">
        <f>IF(SUM(C23:H23)=0,"",SUM(C23:H23))</f>
        <v>2</v>
      </c>
      <c r="M23" s="256">
        <f t="shared" ref="M23:M38" si="24">IF(E23="","",E23)</f>
        <v>2</v>
      </c>
      <c r="N23" s="11"/>
      <c r="O23" s="7"/>
      <c r="P23" s="11"/>
      <c r="Q23" s="6" t="str">
        <f>IF(AND(H23="",F23=""),"",H23+F23)</f>
        <v/>
      </c>
      <c r="R23" s="12"/>
      <c r="S23" s="11"/>
      <c r="T23" s="9" t="str">
        <f>IF(AND(D23="",G23=""),"",D23+G23)</f>
        <v/>
      </c>
      <c r="U23" s="7"/>
    </row>
    <row r="24" spans="1:21" s="20" customFormat="1" ht="15" customHeight="1" x14ac:dyDescent="0.2">
      <c r="A24" s="62" t="s">
        <v>165</v>
      </c>
      <c r="B24" s="72" t="s">
        <v>82</v>
      </c>
      <c r="C24" s="5"/>
      <c r="D24" s="6"/>
      <c r="E24" s="15">
        <v>3</v>
      </c>
      <c r="F24" s="6"/>
      <c r="G24" s="6"/>
      <c r="H24" s="6"/>
      <c r="I24" s="6"/>
      <c r="J24" s="8"/>
      <c r="K24" s="9"/>
      <c r="L24" s="10">
        <f>IF(SUM(C24:H24)=0,"",SUM(C24:H24))</f>
        <v>3</v>
      </c>
      <c r="M24" s="256">
        <f t="shared" si="24"/>
        <v>3</v>
      </c>
      <c r="N24" s="11"/>
      <c r="O24" s="7"/>
      <c r="P24" s="11"/>
      <c r="Q24" s="6" t="str">
        <f>IF(AND(H24="",F24=""),"",H24+F24)</f>
        <v/>
      </c>
      <c r="R24" s="12"/>
      <c r="S24" s="11"/>
      <c r="T24" s="9" t="str">
        <f>IF(AND(D24="",G24=""),"",D24+G24)</f>
        <v/>
      </c>
      <c r="U24" s="7"/>
    </row>
    <row r="25" spans="1:21" s="20" customFormat="1" ht="15" customHeight="1" thickBot="1" x14ac:dyDescent="0.25">
      <c r="A25" s="122" t="s">
        <v>166</v>
      </c>
      <c r="B25" s="72" t="s">
        <v>81</v>
      </c>
      <c r="C25" s="66"/>
      <c r="D25" s="22"/>
      <c r="E25" s="15">
        <v>1</v>
      </c>
      <c r="F25" s="22"/>
      <c r="G25" s="22"/>
      <c r="H25" s="22"/>
      <c r="I25" s="22"/>
      <c r="J25" s="24"/>
      <c r="K25" s="25"/>
      <c r="L25" s="123">
        <f>IF(SUM(C25:H25)=0,"",SUM(C25:H25))</f>
        <v>1</v>
      </c>
      <c r="M25" s="257">
        <f t="shared" si="24"/>
        <v>1</v>
      </c>
      <c r="N25" s="26"/>
      <c r="O25" s="23"/>
      <c r="P25" s="26"/>
      <c r="Q25" s="22" t="str">
        <f>IF(AND(H25="",F25=""),"",H25+F25)</f>
        <v/>
      </c>
      <c r="R25" s="68"/>
      <c r="S25" s="26"/>
      <c r="T25" s="25" t="str">
        <f>IF(AND(D25="",G25=""),"",D25+G25)</f>
        <v/>
      </c>
      <c r="U25" s="23"/>
    </row>
    <row r="26" spans="1:21" s="13" customFormat="1" ht="15" customHeight="1" x14ac:dyDescent="0.2">
      <c r="A26" s="133" t="s">
        <v>181</v>
      </c>
      <c r="B26" s="134" t="s">
        <v>182</v>
      </c>
      <c r="C26" s="135"/>
      <c r="D26" s="136"/>
      <c r="E26" s="137"/>
      <c r="F26" s="138"/>
      <c r="G26" s="138"/>
      <c r="H26" s="138"/>
      <c r="I26" s="138"/>
      <c r="J26" s="139"/>
      <c r="K26" s="140"/>
      <c r="L26" s="141" t="str">
        <f t="shared" ref="L26:L75" si="25">IF(SUM(C26:H26)=0,"",SUM(C26:H26))</f>
        <v/>
      </c>
      <c r="M26" s="255" t="str">
        <f t="shared" si="24"/>
        <v/>
      </c>
      <c r="N26" s="143"/>
      <c r="O26" s="144"/>
      <c r="P26" s="143"/>
      <c r="Q26" s="138" t="str">
        <f t="shared" ref="Q26:Q60" si="26">IF(AND(H26="",F26=""),"",H26+F26)</f>
        <v/>
      </c>
      <c r="R26" s="145"/>
      <c r="S26" s="143"/>
      <c r="T26" s="140" t="str">
        <f t="shared" ref="T26:T74" si="27">IF(AND(D26="",G26=""),"",D26+G26)</f>
        <v/>
      </c>
      <c r="U26" s="144"/>
    </row>
    <row r="27" spans="1:21" s="13" customFormat="1" ht="15" customHeight="1" x14ac:dyDescent="0.2">
      <c r="A27" s="146"/>
      <c r="B27" s="72" t="s">
        <v>88</v>
      </c>
      <c r="C27" s="5"/>
      <c r="D27" s="89">
        <v>20</v>
      </c>
      <c r="E27" s="15"/>
      <c r="F27" s="6"/>
      <c r="G27" s="6"/>
      <c r="H27" s="6"/>
      <c r="I27" s="6"/>
      <c r="J27" s="8"/>
      <c r="K27" s="9"/>
      <c r="L27" s="10">
        <f t="shared" si="25"/>
        <v>20</v>
      </c>
      <c r="M27" s="256"/>
      <c r="N27" s="11"/>
      <c r="O27" s="7"/>
      <c r="P27" s="11"/>
      <c r="Q27" s="6" t="str">
        <f t="shared" si="26"/>
        <v/>
      </c>
      <c r="R27" s="12"/>
      <c r="S27" s="11"/>
      <c r="T27" s="9">
        <f t="shared" si="27"/>
        <v>20</v>
      </c>
      <c r="U27" s="7"/>
    </row>
    <row r="28" spans="1:21" s="13" customFormat="1" ht="15" customHeight="1" x14ac:dyDescent="0.2">
      <c r="A28" s="146"/>
      <c r="B28" s="72" t="s">
        <v>110</v>
      </c>
      <c r="C28" s="5"/>
      <c r="D28" s="89"/>
      <c r="E28" s="15"/>
      <c r="F28" s="6">
        <v>20</v>
      </c>
      <c r="G28" s="6"/>
      <c r="H28" s="6"/>
      <c r="I28" s="6"/>
      <c r="J28" s="8"/>
      <c r="K28" s="9"/>
      <c r="L28" s="10">
        <f t="shared" si="25"/>
        <v>20</v>
      </c>
      <c r="M28" s="256"/>
      <c r="N28" s="11"/>
      <c r="O28" s="7"/>
      <c r="P28" s="11"/>
      <c r="Q28" s="6">
        <f t="shared" si="26"/>
        <v>20</v>
      </c>
      <c r="R28" s="12"/>
      <c r="S28" s="11"/>
      <c r="T28" s="9" t="str">
        <f t="shared" si="27"/>
        <v/>
      </c>
      <c r="U28" s="7"/>
    </row>
    <row r="29" spans="1:21" s="13" customFormat="1" ht="15" customHeight="1" x14ac:dyDescent="0.2">
      <c r="A29" s="146"/>
      <c r="B29" s="72" t="s">
        <v>106</v>
      </c>
      <c r="C29" s="5"/>
      <c r="D29" s="89"/>
      <c r="E29" s="15"/>
      <c r="F29" s="6"/>
      <c r="G29" s="6"/>
      <c r="H29" s="6">
        <v>40</v>
      </c>
      <c r="I29" s="6"/>
      <c r="J29" s="8"/>
      <c r="K29" s="9"/>
      <c r="L29" s="10">
        <f t="shared" si="25"/>
        <v>40</v>
      </c>
      <c r="M29" s="256"/>
      <c r="N29" s="11"/>
      <c r="O29" s="7"/>
      <c r="P29" s="11"/>
      <c r="Q29" s="6">
        <f t="shared" si="26"/>
        <v>40</v>
      </c>
      <c r="R29" s="12"/>
      <c r="S29" s="11"/>
      <c r="T29" s="9" t="str">
        <f t="shared" si="27"/>
        <v/>
      </c>
      <c r="U29" s="7"/>
    </row>
    <row r="30" spans="1:21" s="13" customFormat="1" ht="15" customHeight="1" x14ac:dyDescent="0.2">
      <c r="A30" s="146"/>
      <c r="B30" s="72" t="s">
        <v>107</v>
      </c>
      <c r="C30" s="5"/>
      <c r="D30" s="89"/>
      <c r="E30" s="15"/>
      <c r="F30" s="6"/>
      <c r="G30" s="6"/>
      <c r="H30" s="6">
        <v>20</v>
      </c>
      <c r="I30" s="6"/>
      <c r="J30" s="8"/>
      <c r="K30" s="9"/>
      <c r="L30" s="10">
        <f t="shared" si="25"/>
        <v>20</v>
      </c>
      <c r="M30" s="256"/>
      <c r="N30" s="11"/>
      <c r="O30" s="7"/>
      <c r="P30" s="11"/>
      <c r="Q30" s="6">
        <f t="shared" si="26"/>
        <v>20</v>
      </c>
      <c r="R30" s="12"/>
      <c r="S30" s="11"/>
      <c r="T30" s="9" t="str">
        <f t="shared" si="27"/>
        <v/>
      </c>
      <c r="U30" s="7"/>
    </row>
    <row r="31" spans="1:21" s="13" customFormat="1" ht="15" customHeight="1" thickBot="1" x14ac:dyDescent="0.25">
      <c r="A31" s="147"/>
      <c r="B31" s="148" t="s">
        <v>113</v>
      </c>
      <c r="C31" s="149"/>
      <c r="D31" s="150"/>
      <c r="E31" s="151"/>
      <c r="F31" s="152"/>
      <c r="G31" s="152"/>
      <c r="H31" s="152">
        <v>20</v>
      </c>
      <c r="I31" s="152"/>
      <c r="J31" s="153"/>
      <c r="K31" s="154"/>
      <c r="L31" s="155">
        <f t="shared" si="25"/>
        <v>20</v>
      </c>
      <c r="M31" s="258"/>
      <c r="N31" s="157"/>
      <c r="O31" s="158"/>
      <c r="P31" s="157"/>
      <c r="Q31" s="152">
        <f t="shared" si="26"/>
        <v>20</v>
      </c>
      <c r="R31" s="159"/>
      <c r="S31" s="157"/>
      <c r="T31" s="154" t="str">
        <f t="shared" si="27"/>
        <v/>
      </c>
      <c r="U31" s="158"/>
    </row>
    <row r="32" spans="1:21" s="13" customFormat="1" ht="15" customHeight="1" x14ac:dyDescent="0.2">
      <c r="A32" s="133" t="s">
        <v>183</v>
      </c>
      <c r="B32" s="134" t="s">
        <v>184</v>
      </c>
      <c r="C32" s="135"/>
      <c r="D32" s="160"/>
      <c r="E32" s="137"/>
      <c r="F32" s="138"/>
      <c r="G32" s="138"/>
      <c r="H32" s="138"/>
      <c r="I32" s="138"/>
      <c r="J32" s="139"/>
      <c r="K32" s="140"/>
      <c r="L32" s="141" t="str">
        <f t="shared" si="25"/>
        <v/>
      </c>
      <c r="M32" s="255" t="str">
        <f t="shared" si="24"/>
        <v/>
      </c>
      <c r="N32" s="143"/>
      <c r="O32" s="144"/>
      <c r="P32" s="139"/>
      <c r="Q32" s="138" t="str">
        <f t="shared" si="26"/>
        <v/>
      </c>
      <c r="R32" s="145"/>
      <c r="S32" s="143"/>
      <c r="T32" s="140" t="str">
        <f t="shared" si="27"/>
        <v/>
      </c>
      <c r="U32" s="144"/>
    </row>
    <row r="33" spans="1:257" s="13" customFormat="1" ht="15" customHeight="1" x14ac:dyDescent="0.2">
      <c r="A33" s="146"/>
      <c r="B33" s="72" t="s">
        <v>88</v>
      </c>
      <c r="C33" s="5"/>
      <c r="D33" s="89">
        <v>20</v>
      </c>
      <c r="E33" s="15"/>
      <c r="F33" s="6"/>
      <c r="G33" s="6"/>
      <c r="H33" s="6"/>
      <c r="I33" s="6"/>
      <c r="J33" s="8"/>
      <c r="K33" s="9"/>
      <c r="L33" s="10">
        <f t="shared" si="25"/>
        <v>20</v>
      </c>
      <c r="M33" s="256"/>
      <c r="N33" s="11"/>
      <c r="O33" s="7"/>
      <c r="P33" s="8"/>
      <c r="Q33" s="6" t="str">
        <f t="shared" si="26"/>
        <v/>
      </c>
      <c r="R33" s="12"/>
      <c r="S33" s="11"/>
      <c r="T33" s="9">
        <f t="shared" si="27"/>
        <v>20</v>
      </c>
      <c r="U33" s="7"/>
    </row>
    <row r="34" spans="1:257" s="13" customFormat="1" ht="15" customHeight="1" x14ac:dyDescent="0.2">
      <c r="A34" s="146"/>
      <c r="B34" s="72" t="s">
        <v>110</v>
      </c>
      <c r="C34" s="5"/>
      <c r="D34" s="89"/>
      <c r="E34" s="15"/>
      <c r="F34" s="6">
        <v>20</v>
      </c>
      <c r="G34" s="6"/>
      <c r="H34" s="6"/>
      <c r="I34" s="6"/>
      <c r="J34" s="8"/>
      <c r="K34" s="9"/>
      <c r="L34" s="10">
        <f t="shared" si="25"/>
        <v>20</v>
      </c>
      <c r="M34" s="256"/>
      <c r="N34" s="11"/>
      <c r="O34" s="7"/>
      <c r="P34" s="8"/>
      <c r="Q34" s="6">
        <f t="shared" si="26"/>
        <v>20</v>
      </c>
      <c r="R34" s="12"/>
      <c r="S34" s="11"/>
      <c r="T34" s="9" t="str">
        <f t="shared" si="27"/>
        <v/>
      </c>
      <c r="U34" s="7"/>
    </row>
    <row r="35" spans="1:257" s="13" customFormat="1" ht="15" customHeight="1" x14ac:dyDescent="0.2">
      <c r="A35" s="146"/>
      <c r="B35" s="72" t="s">
        <v>120</v>
      </c>
      <c r="C35" s="5"/>
      <c r="D35" s="89"/>
      <c r="E35" s="15"/>
      <c r="F35" s="6"/>
      <c r="G35" s="6"/>
      <c r="H35" s="6">
        <v>40</v>
      </c>
      <c r="I35" s="6"/>
      <c r="J35" s="8"/>
      <c r="K35" s="9"/>
      <c r="L35" s="10">
        <f t="shared" si="25"/>
        <v>40</v>
      </c>
      <c r="M35" s="256"/>
      <c r="N35" s="11"/>
      <c r="O35" s="7"/>
      <c r="P35" s="8"/>
      <c r="Q35" s="6">
        <f t="shared" si="26"/>
        <v>40</v>
      </c>
      <c r="R35" s="12"/>
      <c r="S35" s="11"/>
      <c r="T35" s="9" t="str">
        <f t="shared" si="27"/>
        <v/>
      </c>
      <c r="U35" s="7"/>
    </row>
    <row r="36" spans="1:257" s="13" customFormat="1" ht="15" customHeight="1" x14ac:dyDescent="0.2">
      <c r="A36" s="146"/>
      <c r="B36" s="72" t="s">
        <v>121</v>
      </c>
      <c r="C36" s="5"/>
      <c r="D36" s="89"/>
      <c r="E36" s="15"/>
      <c r="F36" s="6"/>
      <c r="G36" s="6"/>
      <c r="H36" s="6">
        <v>20</v>
      </c>
      <c r="I36" s="6"/>
      <c r="J36" s="8"/>
      <c r="K36" s="9"/>
      <c r="L36" s="10">
        <f t="shared" si="25"/>
        <v>20</v>
      </c>
      <c r="M36" s="256"/>
      <c r="N36" s="11"/>
      <c r="O36" s="7"/>
      <c r="P36" s="8"/>
      <c r="Q36" s="6">
        <f t="shared" si="26"/>
        <v>20</v>
      </c>
      <c r="R36" s="12"/>
      <c r="S36" s="11"/>
      <c r="T36" s="9" t="str">
        <f t="shared" si="27"/>
        <v/>
      </c>
      <c r="U36" s="7"/>
    </row>
    <row r="37" spans="1:257" s="13" customFormat="1" ht="15" customHeight="1" thickBot="1" x14ac:dyDescent="0.25">
      <c r="A37" s="147"/>
      <c r="B37" s="148" t="s">
        <v>122</v>
      </c>
      <c r="C37" s="149"/>
      <c r="D37" s="150"/>
      <c r="E37" s="151"/>
      <c r="F37" s="152"/>
      <c r="G37" s="152"/>
      <c r="H37" s="152">
        <v>20</v>
      </c>
      <c r="I37" s="152"/>
      <c r="J37" s="153"/>
      <c r="K37" s="154"/>
      <c r="L37" s="155">
        <f t="shared" si="25"/>
        <v>20</v>
      </c>
      <c r="M37" s="258"/>
      <c r="N37" s="157"/>
      <c r="O37" s="158"/>
      <c r="P37" s="153"/>
      <c r="Q37" s="152">
        <f t="shared" si="26"/>
        <v>20</v>
      </c>
      <c r="R37" s="159"/>
      <c r="S37" s="157"/>
      <c r="T37" s="154" t="str">
        <f t="shared" si="27"/>
        <v/>
      </c>
      <c r="U37" s="158"/>
    </row>
    <row r="38" spans="1:257" s="13" customFormat="1" ht="15" customHeight="1" x14ac:dyDescent="0.2">
      <c r="A38" s="133" t="s">
        <v>171</v>
      </c>
      <c r="B38" s="134" t="s">
        <v>190</v>
      </c>
      <c r="C38" s="135"/>
      <c r="D38" s="160"/>
      <c r="E38" s="137"/>
      <c r="F38" s="138"/>
      <c r="G38" s="138"/>
      <c r="H38" s="138"/>
      <c r="I38" s="244"/>
      <c r="J38" s="139"/>
      <c r="K38" s="140"/>
      <c r="L38" s="141" t="str">
        <f t="shared" si="25"/>
        <v/>
      </c>
      <c r="M38" s="255" t="str">
        <f t="shared" si="24"/>
        <v/>
      </c>
      <c r="N38" s="143"/>
      <c r="O38" s="144"/>
      <c r="P38" s="139"/>
      <c r="Q38" s="138" t="str">
        <f t="shared" si="26"/>
        <v/>
      </c>
      <c r="R38" s="145"/>
      <c r="S38" s="143"/>
      <c r="T38" s="140" t="str">
        <f t="shared" si="27"/>
        <v/>
      </c>
      <c r="U38" s="144"/>
    </row>
    <row r="39" spans="1:257" s="20" customFormat="1" ht="15.75" x14ac:dyDescent="0.25">
      <c r="A39" s="146"/>
      <c r="B39" s="72" t="s">
        <v>88</v>
      </c>
      <c r="C39" s="73"/>
      <c r="D39" s="92">
        <v>20</v>
      </c>
      <c r="E39" s="74"/>
      <c r="F39" s="74"/>
      <c r="G39" s="74"/>
      <c r="H39" s="74"/>
      <c r="I39" s="70"/>
      <c r="J39" s="250"/>
      <c r="K39" s="75"/>
      <c r="L39" s="10">
        <f t="shared" si="25"/>
        <v>20</v>
      </c>
      <c r="M39" s="259"/>
      <c r="N39" s="71"/>
      <c r="O39" s="161"/>
      <c r="P39" s="259"/>
      <c r="Q39" s="6" t="str">
        <f t="shared" si="26"/>
        <v/>
      </c>
      <c r="R39" s="161"/>
      <c r="S39" s="254"/>
      <c r="T39" s="9">
        <f t="shared" si="27"/>
        <v>20</v>
      </c>
      <c r="U39" s="16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s="20" customFormat="1" ht="15.75" x14ac:dyDescent="0.25">
      <c r="A40" s="146"/>
      <c r="B40" s="72" t="s">
        <v>87</v>
      </c>
      <c r="C40" s="73"/>
      <c r="D40" s="92">
        <v>20</v>
      </c>
      <c r="E40" s="74"/>
      <c r="F40" s="74"/>
      <c r="G40" s="74"/>
      <c r="H40" s="74"/>
      <c r="I40" s="70"/>
      <c r="J40" s="250"/>
      <c r="K40" s="75"/>
      <c r="L40" s="10">
        <f t="shared" si="25"/>
        <v>20</v>
      </c>
      <c r="M40" s="259"/>
      <c r="N40" s="71"/>
      <c r="O40" s="161"/>
      <c r="P40" s="259"/>
      <c r="Q40" s="6" t="str">
        <f t="shared" si="26"/>
        <v/>
      </c>
      <c r="R40" s="161"/>
      <c r="S40" s="254"/>
      <c r="T40" s="9">
        <f t="shared" si="27"/>
        <v>20</v>
      </c>
      <c r="U40" s="16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s="20" customFormat="1" ht="15.75" x14ac:dyDescent="0.25">
      <c r="A41" s="146"/>
      <c r="B41" s="72" t="s">
        <v>108</v>
      </c>
      <c r="C41" s="73"/>
      <c r="D41" s="92"/>
      <c r="E41" s="74"/>
      <c r="F41" s="74">
        <v>20</v>
      </c>
      <c r="G41" s="74"/>
      <c r="H41" s="74"/>
      <c r="I41" s="70"/>
      <c r="J41" s="250"/>
      <c r="K41" s="75"/>
      <c r="L41" s="10">
        <f t="shared" si="25"/>
        <v>20</v>
      </c>
      <c r="M41" s="259"/>
      <c r="N41" s="71"/>
      <c r="O41" s="161"/>
      <c r="P41" s="259"/>
      <c r="Q41" s="6">
        <f t="shared" si="26"/>
        <v>20</v>
      </c>
      <c r="R41" s="161"/>
      <c r="S41" s="254"/>
      <c r="T41" s="9" t="str">
        <f t="shared" si="27"/>
        <v/>
      </c>
      <c r="U41" s="16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s="20" customFormat="1" ht="15.75" x14ac:dyDescent="0.25">
      <c r="A42" s="146"/>
      <c r="B42" s="72" t="s">
        <v>109</v>
      </c>
      <c r="C42" s="73"/>
      <c r="D42" s="92"/>
      <c r="E42" s="74"/>
      <c r="F42" s="74">
        <v>20</v>
      </c>
      <c r="G42" s="74"/>
      <c r="H42" s="74"/>
      <c r="I42" s="70"/>
      <c r="J42" s="250"/>
      <c r="K42" s="75"/>
      <c r="L42" s="10">
        <f t="shared" si="25"/>
        <v>20</v>
      </c>
      <c r="M42" s="259"/>
      <c r="N42" s="71"/>
      <c r="O42" s="161"/>
      <c r="P42" s="259"/>
      <c r="Q42" s="6">
        <f t="shared" si="26"/>
        <v>20</v>
      </c>
      <c r="R42" s="161"/>
      <c r="S42" s="254"/>
      <c r="T42" s="9" t="str">
        <f t="shared" si="27"/>
        <v/>
      </c>
      <c r="U42" s="16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s="20" customFormat="1" ht="15.75" x14ac:dyDescent="0.25">
      <c r="A43" s="146"/>
      <c r="B43" s="72" t="s">
        <v>120</v>
      </c>
      <c r="C43" s="73"/>
      <c r="D43" s="92"/>
      <c r="E43" s="74"/>
      <c r="F43" s="74"/>
      <c r="G43" s="74"/>
      <c r="H43" s="74">
        <v>40</v>
      </c>
      <c r="I43" s="70"/>
      <c r="J43" s="250"/>
      <c r="K43" s="75"/>
      <c r="L43" s="10">
        <f t="shared" si="25"/>
        <v>40</v>
      </c>
      <c r="M43" s="259"/>
      <c r="N43" s="71"/>
      <c r="O43" s="161"/>
      <c r="P43" s="259"/>
      <c r="Q43" s="6">
        <f t="shared" si="26"/>
        <v>40</v>
      </c>
      <c r="R43" s="161"/>
      <c r="S43" s="254"/>
      <c r="T43" s="9" t="str">
        <f t="shared" si="27"/>
        <v/>
      </c>
      <c r="U43" s="16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s="20" customFormat="1" ht="15.75" x14ac:dyDescent="0.25">
      <c r="A44" s="146"/>
      <c r="B44" s="72" t="s">
        <v>121</v>
      </c>
      <c r="C44" s="73"/>
      <c r="D44" s="74"/>
      <c r="E44" s="74"/>
      <c r="F44" s="74"/>
      <c r="G44" s="74"/>
      <c r="H44" s="74">
        <v>20</v>
      </c>
      <c r="I44" s="70"/>
      <c r="J44" s="250"/>
      <c r="K44" s="75"/>
      <c r="L44" s="10">
        <f t="shared" si="25"/>
        <v>20</v>
      </c>
      <c r="M44" s="259"/>
      <c r="N44" s="71"/>
      <c r="O44" s="161"/>
      <c r="P44" s="259"/>
      <c r="Q44" s="6">
        <f t="shared" si="26"/>
        <v>20</v>
      </c>
      <c r="R44" s="161"/>
      <c r="S44" s="254"/>
      <c r="T44" s="9" t="str">
        <f t="shared" si="27"/>
        <v/>
      </c>
      <c r="U44" s="16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s="20" customFormat="1" ht="16.5" thickBot="1" x14ac:dyDescent="0.3">
      <c r="A45" s="147"/>
      <c r="B45" s="162" t="s">
        <v>122</v>
      </c>
      <c r="C45" s="163"/>
      <c r="D45" s="164"/>
      <c r="E45" s="164"/>
      <c r="F45" s="164"/>
      <c r="G45" s="164"/>
      <c r="H45" s="164">
        <v>20</v>
      </c>
      <c r="I45" s="165"/>
      <c r="J45" s="251"/>
      <c r="K45" s="166"/>
      <c r="L45" s="155">
        <f t="shared" si="25"/>
        <v>20</v>
      </c>
      <c r="M45" s="63"/>
      <c r="N45" s="64"/>
      <c r="O45" s="167"/>
      <c r="P45" s="63"/>
      <c r="Q45" s="152">
        <f t="shared" si="26"/>
        <v>20</v>
      </c>
      <c r="R45" s="167"/>
      <c r="S45" s="177"/>
      <c r="T45" s="154" t="str">
        <f t="shared" si="27"/>
        <v/>
      </c>
      <c r="U45" s="167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s="20" customFormat="1" ht="15" customHeight="1" x14ac:dyDescent="0.2">
      <c r="A46" s="133" t="s">
        <v>172</v>
      </c>
      <c r="B46" s="134" t="s">
        <v>191</v>
      </c>
      <c r="C46" s="135"/>
      <c r="D46" s="138"/>
      <c r="E46" s="137"/>
      <c r="F46" s="138"/>
      <c r="G46" s="138"/>
      <c r="H46" s="138"/>
      <c r="I46" s="244"/>
      <c r="J46" s="139"/>
      <c r="K46" s="140"/>
      <c r="L46" s="141" t="str">
        <f t="shared" si="25"/>
        <v/>
      </c>
      <c r="M46" s="255" t="str">
        <f>IF(E46="","",E46)</f>
        <v/>
      </c>
      <c r="N46" s="143"/>
      <c r="O46" s="144"/>
      <c r="P46" s="139"/>
      <c r="Q46" s="138" t="str">
        <f t="shared" si="26"/>
        <v/>
      </c>
      <c r="R46" s="145"/>
      <c r="S46" s="143"/>
      <c r="T46" s="140" t="str">
        <f t="shared" si="27"/>
        <v/>
      </c>
      <c r="U46" s="144"/>
    </row>
    <row r="47" spans="1:257" s="20" customFormat="1" ht="15.75" x14ac:dyDescent="0.25">
      <c r="A47" s="146"/>
      <c r="B47" s="72" t="s">
        <v>88</v>
      </c>
      <c r="C47" s="93"/>
      <c r="D47" s="94">
        <v>20</v>
      </c>
      <c r="E47" s="76"/>
      <c r="F47" s="76"/>
      <c r="G47" s="76"/>
      <c r="H47" s="76"/>
      <c r="I47" s="77"/>
      <c r="J47" s="252"/>
      <c r="K47" s="78"/>
      <c r="L47" s="10">
        <f t="shared" si="25"/>
        <v>20</v>
      </c>
      <c r="M47" s="260"/>
      <c r="N47" s="79"/>
      <c r="O47" s="161"/>
      <c r="P47" s="259"/>
      <c r="Q47" s="6" t="str">
        <f t="shared" si="26"/>
        <v/>
      </c>
      <c r="R47" s="161"/>
      <c r="S47" s="254"/>
      <c r="T47" s="9">
        <f t="shared" si="27"/>
        <v>20</v>
      </c>
      <c r="U47" s="16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s="20" customFormat="1" ht="15.75" x14ac:dyDescent="0.25">
      <c r="A48" s="146"/>
      <c r="B48" s="72" t="s">
        <v>87</v>
      </c>
      <c r="C48" s="93"/>
      <c r="D48" s="94">
        <v>20</v>
      </c>
      <c r="E48" s="76"/>
      <c r="F48" s="76"/>
      <c r="G48" s="76"/>
      <c r="H48" s="76"/>
      <c r="I48" s="77"/>
      <c r="J48" s="252"/>
      <c r="K48" s="78"/>
      <c r="L48" s="10">
        <f t="shared" si="25"/>
        <v>20</v>
      </c>
      <c r="M48" s="260"/>
      <c r="N48" s="79"/>
      <c r="O48" s="161"/>
      <c r="P48" s="259"/>
      <c r="Q48" s="6" t="str">
        <f t="shared" si="26"/>
        <v/>
      </c>
      <c r="R48" s="161"/>
      <c r="S48" s="254"/>
      <c r="T48" s="9">
        <f t="shared" si="27"/>
        <v>20</v>
      </c>
      <c r="U48" s="16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s="20" customFormat="1" ht="15.75" x14ac:dyDescent="0.25">
      <c r="A49" s="146"/>
      <c r="B49" s="72" t="s">
        <v>108</v>
      </c>
      <c r="C49" s="93"/>
      <c r="D49" s="94"/>
      <c r="E49" s="76"/>
      <c r="F49" s="76">
        <v>20</v>
      </c>
      <c r="G49" s="76"/>
      <c r="H49" s="76"/>
      <c r="I49" s="77"/>
      <c r="J49" s="252"/>
      <c r="K49" s="78"/>
      <c r="L49" s="10">
        <f t="shared" si="25"/>
        <v>20</v>
      </c>
      <c r="M49" s="260"/>
      <c r="N49" s="79"/>
      <c r="O49" s="161"/>
      <c r="P49" s="259"/>
      <c r="Q49" s="6">
        <f t="shared" si="26"/>
        <v>20</v>
      </c>
      <c r="R49" s="161"/>
      <c r="S49" s="254"/>
      <c r="T49" s="9" t="str">
        <f t="shared" si="27"/>
        <v/>
      </c>
      <c r="U49" s="16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s="20" customFormat="1" ht="15.75" x14ac:dyDescent="0.25">
      <c r="A50" s="146"/>
      <c r="B50" s="72" t="s">
        <v>109</v>
      </c>
      <c r="C50" s="93"/>
      <c r="D50" s="94"/>
      <c r="E50" s="76"/>
      <c r="F50" s="76">
        <v>20</v>
      </c>
      <c r="G50" s="76"/>
      <c r="H50" s="76"/>
      <c r="I50" s="77"/>
      <c r="J50" s="252"/>
      <c r="K50" s="78"/>
      <c r="L50" s="10">
        <f t="shared" si="25"/>
        <v>20</v>
      </c>
      <c r="M50" s="260"/>
      <c r="N50" s="79"/>
      <c r="O50" s="161"/>
      <c r="P50" s="259"/>
      <c r="Q50" s="6">
        <f t="shared" si="26"/>
        <v>20</v>
      </c>
      <c r="R50" s="161"/>
      <c r="S50" s="254"/>
      <c r="T50" s="9" t="str">
        <f t="shared" si="27"/>
        <v/>
      </c>
      <c r="U50" s="16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s="20" customFormat="1" ht="15.75" x14ac:dyDescent="0.25">
      <c r="A51" s="146"/>
      <c r="B51" s="72" t="s">
        <v>120</v>
      </c>
      <c r="C51" s="93"/>
      <c r="D51" s="94"/>
      <c r="E51" s="76"/>
      <c r="F51" s="76"/>
      <c r="G51" s="76"/>
      <c r="H51" s="76">
        <v>40</v>
      </c>
      <c r="I51" s="77"/>
      <c r="J51" s="252"/>
      <c r="K51" s="78"/>
      <c r="L51" s="10">
        <f t="shared" si="25"/>
        <v>40</v>
      </c>
      <c r="M51" s="260"/>
      <c r="N51" s="79"/>
      <c r="O51" s="161"/>
      <c r="P51" s="259"/>
      <c r="Q51" s="6">
        <f t="shared" si="26"/>
        <v>40</v>
      </c>
      <c r="R51" s="161"/>
      <c r="S51" s="254"/>
      <c r="T51" s="9" t="str">
        <f t="shared" si="27"/>
        <v/>
      </c>
      <c r="U51" s="16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 s="20" customFormat="1" ht="15.75" x14ac:dyDescent="0.25">
      <c r="A52" s="146"/>
      <c r="B52" s="72" t="s">
        <v>121</v>
      </c>
      <c r="C52" s="93"/>
      <c r="D52" s="94"/>
      <c r="E52" s="76"/>
      <c r="F52" s="76"/>
      <c r="G52" s="76"/>
      <c r="H52" s="76">
        <v>20</v>
      </c>
      <c r="I52" s="77"/>
      <c r="J52" s="252"/>
      <c r="K52" s="78"/>
      <c r="L52" s="10">
        <f t="shared" si="25"/>
        <v>20</v>
      </c>
      <c r="M52" s="260"/>
      <c r="N52" s="79"/>
      <c r="O52" s="161"/>
      <c r="P52" s="259"/>
      <c r="Q52" s="6">
        <f t="shared" si="26"/>
        <v>20</v>
      </c>
      <c r="R52" s="161"/>
      <c r="S52" s="254"/>
      <c r="T52" s="9" t="str">
        <f t="shared" si="27"/>
        <v/>
      </c>
      <c r="U52" s="16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spans="1:257" s="20" customFormat="1" ht="16.5" thickBot="1" x14ac:dyDescent="0.3">
      <c r="A53" s="147"/>
      <c r="B53" s="162" t="s">
        <v>122</v>
      </c>
      <c r="C53" s="168"/>
      <c r="D53" s="169"/>
      <c r="E53" s="170"/>
      <c r="F53" s="170"/>
      <c r="G53" s="170"/>
      <c r="H53" s="170">
        <v>20</v>
      </c>
      <c r="I53" s="171"/>
      <c r="J53" s="253"/>
      <c r="K53" s="172"/>
      <c r="L53" s="155">
        <f t="shared" si="25"/>
        <v>20</v>
      </c>
      <c r="M53" s="261"/>
      <c r="N53" s="170"/>
      <c r="O53" s="167"/>
      <c r="P53" s="63"/>
      <c r="Q53" s="152">
        <f t="shared" si="26"/>
        <v>20</v>
      </c>
      <c r="R53" s="167"/>
      <c r="S53" s="177"/>
      <c r="T53" s="154" t="str">
        <f t="shared" si="27"/>
        <v/>
      </c>
      <c r="U53" s="167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</row>
    <row r="54" spans="1:257" s="20" customFormat="1" ht="15" customHeight="1" x14ac:dyDescent="0.2">
      <c r="A54" s="133" t="s">
        <v>187</v>
      </c>
      <c r="B54" s="134" t="s">
        <v>119</v>
      </c>
      <c r="C54" s="173"/>
      <c r="D54" s="160"/>
      <c r="E54" s="137"/>
      <c r="F54" s="138"/>
      <c r="G54" s="138"/>
      <c r="H54" s="138"/>
      <c r="I54" s="244"/>
      <c r="J54" s="139"/>
      <c r="K54" s="140"/>
      <c r="L54" s="141" t="str">
        <f t="shared" si="25"/>
        <v/>
      </c>
      <c r="M54" s="255"/>
      <c r="N54" s="143"/>
      <c r="O54" s="144"/>
      <c r="P54" s="143"/>
      <c r="Q54" s="138" t="str">
        <f t="shared" si="26"/>
        <v/>
      </c>
      <c r="R54" s="145"/>
      <c r="S54" s="143"/>
      <c r="T54" s="140" t="str">
        <f t="shared" si="27"/>
        <v/>
      </c>
      <c r="U54" s="144"/>
    </row>
    <row r="55" spans="1:257" s="20" customFormat="1" ht="15" customHeight="1" x14ac:dyDescent="0.2">
      <c r="A55" s="146"/>
      <c r="B55" s="72" t="s">
        <v>88</v>
      </c>
      <c r="C55" s="95"/>
      <c r="D55" s="89">
        <v>2</v>
      </c>
      <c r="E55" s="15"/>
      <c r="F55" s="6"/>
      <c r="G55" s="6"/>
      <c r="H55" s="6"/>
      <c r="I55" s="245"/>
      <c r="J55" s="8"/>
      <c r="K55" s="9"/>
      <c r="L55" s="10">
        <f t="shared" si="25"/>
        <v>2</v>
      </c>
      <c r="M55" s="256"/>
      <c r="N55" s="11"/>
      <c r="O55" s="7"/>
      <c r="P55" s="11"/>
      <c r="Q55" s="6" t="str">
        <f t="shared" si="26"/>
        <v/>
      </c>
      <c r="R55" s="12"/>
      <c r="S55" s="11"/>
      <c r="T55" s="9">
        <f t="shared" si="27"/>
        <v>2</v>
      </c>
      <c r="U55" s="7"/>
    </row>
    <row r="56" spans="1:257" s="20" customFormat="1" ht="15" customHeight="1" x14ac:dyDescent="0.2">
      <c r="A56" s="146"/>
      <c r="B56" s="72" t="s">
        <v>110</v>
      </c>
      <c r="C56" s="95"/>
      <c r="D56" s="89"/>
      <c r="E56" s="82"/>
      <c r="F56" s="89">
        <v>2</v>
      </c>
      <c r="G56" s="89"/>
      <c r="H56" s="6"/>
      <c r="I56" s="245"/>
      <c r="J56" s="8"/>
      <c r="K56" s="9"/>
      <c r="L56" s="10">
        <f t="shared" si="25"/>
        <v>2</v>
      </c>
      <c r="M56" s="256"/>
      <c r="N56" s="11"/>
      <c r="O56" s="7"/>
      <c r="P56" s="11"/>
      <c r="Q56" s="6">
        <f t="shared" si="26"/>
        <v>2</v>
      </c>
      <c r="R56" s="12"/>
      <c r="S56" s="11"/>
      <c r="T56" s="9" t="str">
        <f t="shared" si="27"/>
        <v/>
      </c>
      <c r="U56" s="7"/>
    </row>
    <row r="57" spans="1:257" s="20" customFormat="1" ht="15" customHeight="1" x14ac:dyDescent="0.2">
      <c r="A57" s="146"/>
      <c r="B57" s="72" t="s">
        <v>120</v>
      </c>
      <c r="C57" s="95"/>
      <c r="D57" s="89"/>
      <c r="E57" s="82"/>
      <c r="F57" s="89"/>
      <c r="G57" s="89"/>
      <c r="H57" s="6">
        <v>4</v>
      </c>
      <c r="I57" s="245"/>
      <c r="J57" s="8"/>
      <c r="K57" s="9"/>
      <c r="L57" s="10">
        <f t="shared" si="25"/>
        <v>4</v>
      </c>
      <c r="M57" s="256"/>
      <c r="N57" s="11"/>
      <c r="O57" s="7"/>
      <c r="P57" s="11"/>
      <c r="Q57" s="6">
        <f t="shared" si="26"/>
        <v>4</v>
      </c>
      <c r="R57" s="12"/>
      <c r="S57" s="11"/>
      <c r="T57" s="9" t="str">
        <f t="shared" si="27"/>
        <v/>
      </c>
      <c r="U57" s="7"/>
    </row>
    <row r="58" spans="1:257" s="20" customFormat="1" ht="15" customHeight="1" x14ac:dyDescent="0.2">
      <c r="A58" s="146"/>
      <c r="B58" s="72" t="s">
        <v>121</v>
      </c>
      <c r="C58" s="95"/>
      <c r="D58" s="89"/>
      <c r="E58" s="82"/>
      <c r="F58" s="89"/>
      <c r="G58" s="89"/>
      <c r="H58" s="6">
        <v>2</v>
      </c>
      <c r="I58" s="245"/>
      <c r="J58" s="8"/>
      <c r="K58" s="9"/>
      <c r="L58" s="10">
        <f t="shared" si="25"/>
        <v>2</v>
      </c>
      <c r="M58" s="256"/>
      <c r="N58" s="11"/>
      <c r="O58" s="7"/>
      <c r="P58" s="11"/>
      <c r="Q58" s="6">
        <f t="shared" si="26"/>
        <v>2</v>
      </c>
      <c r="R58" s="12"/>
      <c r="S58" s="11"/>
      <c r="T58" s="9" t="str">
        <f t="shared" si="27"/>
        <v/>
      </c>
      <c r="U58" s="7"/>
    </row>
    <row r="59" spans="1:257" s="20" customFormat="1" ht="15" customHeight="1" thickBot="1" x14ac:dyDescent="0.25">
      <c r="A59" s="147"/>
      <c r="B59" s="148" t="s">
        <v>122</v>
      </c>
      <c r="C59" s="174"/>
      <c r="D59" s="150"/>
      <c r="E59" s="175"/>
      <c r="F59" s="150"/>
      <c r="G59" s="150"/>
      <c r="H59" s="152">
        <v>2</v>
      </c>
      <c r="I59" s="201"/>
      <c r="J59" s="153"/>
      <c r="K59" s="154"/>
      <c r="L59" s="155">
        <f t="shared" si="25"/>
        <v>2</v>
      </c>
      <c r="M59" s="258"/>
      <c r="N59" s="157"/>
      <c r="O59" s="158"/>
      <c r="P59" s="157"/>
      <c r="Q59" s="152">
        <f t="shared" si="26"/>
        <v>2</v>
      </c>
      <c r="R59" s="159"/>
      <c r="S59" s="157"/>
      <c r="T59" s="154" t="str">
        <f t="shared" si="27"/>
        <v/>
      </c>
      <c r="U59" s="158"/>
    </row>
    <row r="60" spans="1:257" s="20" customFormat="1" ht="15" customHeight="1" x14ac:dyDescent="0.2">
      <c r="A60" s="178" t="s">
        <v>193</v>
      </c>
      <c r="B60" s="134" t="s">
        <v>192</v>
      </c>
      <c r="C60" s="135"/>
      <c r="D60" s="138"/>
      <c r="E60" s="176"/>
      <c r="F60" s="160"/>
      <c r="G60" s="160"/>
      <c r="H60" s="138"/>
      <c r="I60" s="244"/>
      <c r="J60" s="139"/>
      <c r="K60" s="140"/>
      <c r="L60" s="141" t="str">
        <f t="shared" si="25"/>
        <v/>
      </c>
      <c r="M60" s="255" t="str">
        <f t="shared" ref="M60:M72" si="28">IF(E60="","",E60)</f>
        <v/>
      </c>
      <c r="N60" s="143"/>
      <c r="O60" s="144"/>
      <c r="P60" s="143"/>
      <c r="Q60" s="138" t="str">
        <f t="shared" si="26"/>
        <v/>
      </c>
      <c r="R60" s="145"/>
      <c r="S60" s="143"/>
      <c r="T60" s="140" t="str">
        <f t="shared" si="27"/>
        <v/>
      </c>
      <c r="U60" s="144"/>
    </row>
    <row r="61" spans="1:257" s="20" customFormat="1" ht="15" customHeight="1" x14ac:dyDescent="0.2">
      <c r="A61" s="179"/>
      <c r="B61" s="72" t="s">
        <v>143</v>
      </c>
      <c r="C61" s="95"/>
      <c r="D61" s="89">
        <v>3</v>
      </c>
      <c r="E61" s="82"/>
      <c r="F61" s="89"/>
      <c r="G61" s="89"/>
      <c r="H61" s="6">
        <v>6</v>
      </c>
      <c r="I61" s="245"/>
      <c r="J61" s="8"/>
      <c r="K61" s="9"/>
      <c r="L61" s="10">
        <f t="shared" si="25"/>
        <v>9</v>
      </c>
      <c r="M61" s="256" t="str">
        <f t="shared" si="28"/>
        <v/>
      </c>
      <c r="N61" s="11"/>
      <c r="O61" s="7"/>
      <c r="P61" s="11"/>
      <c r="Q61" s="6">
        <f>IF(AND(H61="",F61=""),"",H61+F61)</f>
        <v>6</v>
      </c>
      <c r="R61" s="12"/>
      <c r="S61" s="11"/>
      <c r="T61" s="9">
        <f t="shared" si="27"/>
        <v>3</v>
      </c>
      <c r="U61" s="7"/>
    </row>
    <row r="62" spans="1:257" s="20" customFormat="1" ht="15" customHeight="1" x14ac:dyDescent="0.2">
      <c r="A62" s="179"/>
      <c r="B62" s="72" t="s">
        <v>144</v>
      </c>
      <c r="C62" s="95"/>
      <c r="D62" s="89">
        <v>3</v>
      </c>
      <c r="E62" s="82"/>
      <c r="F62" s="89"/>
      <c r="G62" s="89"/>
      <c r="H62" s="6">
        <v>6</v>
      </c>
      <c r="I62" s="245"/>
      <c r="J62" s="8"/>
      <c r="K62" s="9"/>
      <c r="L62" s="10">
        <f t="shared" si="25"/>
        <v>9</v>
      </c>
      <c r="M62" s="256" t="str">
        <f t="shared" si="28"/>
        <v/>
      </c>
      <c r="N62" s="11"/>
      <c r="O62" s="7"/>
      <c r="P62" s="11"/>
      <c r="Q62" s="6">
        <f t="shared" ref="Q62:Q119" si="29">IF(AND(H62="",F62=""),"",H62+F62)</f>
        <v>6</v>
      </c>
      <c r="R62" s="12"/>
      <c r="S62" s="11"/>
      <c r="T62" s="9">
        <f t="shared" si="27"/>
        <v>3</v>
      </c>
      <c r="U62" s="7"/>
    </row>
    <row r="63" spans="1:257" s="20" customFormat="1" ht="15" customHeight="1" x14ac:dyDescent="0.2">
      <c r="A63" s="179"/>
      <c r="B63" s="72" t="s">
        <v>145</v>
      </c>
      <c r="C63" s="95"/>
      <c r="D63" s="89">
        <v>3</v>
      </c>
      <c r="E63" s="82"/>
      <c r="F63" s="89"/>
      <c r="G63" s="89"/>
      <c r="H63" s="6">
        <v>6</v>
      </c>
      <c r="I63" s="245"/>
      <c r="J63" s="8"/>
      <c r="K63" s="9"/>
      <c r="L63" s="10">
        <f t="shared" si="25"/>
        <v>9</v>
      </c>
      <c r="M63" s="256"/>
      <c r="N63" s="11"/>
      <c r="O63" s="7"/>
      <c r="P63" s="11"/>
      <c r="Q63" s="6">
        <f t="shared" si="29"/>
        <v>6</v>
      </c>
      <c r="R63" s="12"/>
      <c r="S63" s="11"/>
      <c r="T63" s="9">
        <f t="shared" si="27"/>
        <v>3</v>
      </c>
      <c r="U63" s="7"/>
    </row>
    <row r="64" spans="1:257" s="20" customFormat="1" ht="15" customHeight="1" x14ac:dyDescent="0.2">
      <c r="A64" s="179"/>
      <c r="B64" s="72" t="s">
        <v>89</v>
      </c>
      <c r="C64" s="95"/>
      <c r="D64" s="89"/>
      <c r="E64" s="82"/>
      <c r="F64" s="89">
        <v>3</v>
      </c>
      <c r="G64" s="89"/>
      <c r="H64" s="6"/>
      <c r="I64" s="245"/>
      <c r="J64" s="8"/>
      <c r="K64" s="9"/>
      <c r="L64" s="10">
        <f t="shared" si="25"/>
        <v>3</v>
      </c>
      <c r="M64" s="256" t="str">
        <f t="shared" si="28"/>
        <v/>
      </c>
      <c r="N64" s="11"/>
      <c r="O64" s="7"/>
      <c r="P64" s="11"/>
      <c r="Q64" s="6">
        <f t="shared" si="29"/>
        <v>3</v>
      </c>
      <c r="R64" s="12"/>
      <c r="S64" s="11"/>
      <c r="T64" s="9" t="str">
        <f t="shared" si="27"/>
        <v/>
      </c>
      <c r="U64" s="7"/>
    </row>
    <row r="65" spans="1:21" s="20" customFormat="1" ht="15" customHeight="1" x14ac:dyDescent="0.2">
      <c r="A65" s="179"/>
      <c r="B65" s="72" t="s">
        <v>90</v>
      </c>
      <c r="C65" s="95"/>
      <c r="D65" s="89"/>
      <c r="E65" s="82"/>
      <c r="F65" s="89">
        <v>3</v>
      </c>
      <c r="G65" s="89"/>
      <c r="H65" s="6"/>
      <c r="I65" s="245"/>
      <c r="J65" s="8"/>
      <c r="K65" s="9"/>
      <c r="L65" s="10">
        <f t="shared" si="25"/>
        <v>3</v>
      </c>
      <c r="M65" s="256" t="str">
        <f t="shared" si="28"/>
        <v/>
      </c>
      <c r="N65" s="11"/>
      <c r="O65" s="7"/>
      <c r="P65" s="11"/>
      <c r="Q65" s="6">
        <f t="shared" si="29"/>
        <v>3</v>
      </c>
      <c r="R65" s="12"/>
      <c r="S65" s="11"/>
      <c r="T65" s="9" t="str">
        <f t="shared" si="27"/>
        <v/>
      </c>
      <c r="U65" s="7"/>
    </row>
    <row r="66" spans="1:21" s="20" customFormat="1" ht="15" customHeight="1" x14ac:dyDescent="0.2">
      <c r="A66" s="179"/>
      <c r="B66" s="72" t="s">
        <v>116</v>
      </c>
      <c r="C66" s="95"/>
      <c r="D66" s="89"/>
      <c r="E66" s="82"/>
      <c r="F66" s="89">
        <v>3</v>
      </c>
      <c r="G66" s="89"/>
      <c r="H66" s="6"/>
      <c r="I66" s="245"/>
      <c r="J66" s="8"/>
      <c r="K66" s="9"/>
      <c r="L66" s="10">
        <f t="shared" si="25"/>
        <v>3</v>
      </c>
      <c r="M66" s="256" t="str">
        <f t="shared" si="28"/>
        <v/>
      </c>
      <c r="N66" s="11"/>
      <c r="O66" s="7"/>
      <c r="P66" s="11"/>
      <c r="Q66" s="6">
        <f t="shared" si="29"/>
        <v>3</v>
      </c>
      <c r="R66" s="12"/>
      <c r="S66" s="11"/>
      <c r="T66" s="9" t="str">
        <f t="shared" si="27"/>
        <v/>
      </c>
      <c r="U66" s="7"/>
    </row>
    <row r="67" spans="1:21" s="20" customFormat="1" ht="15" customHeight="1" x14ac:dyDescent="0.2">
      <c r="A67" s="179"/>
      <c r="B67" s="72" t="s">
        <v>114</v>
      </c>
      <c r="C67" s="95"/>
      <c r="D67" s="89"/>
      <c r="E67" s="82"/>
      <c r="F67" s="89">
        <v>3</v>
      </c>
      <c r="G67" s="89"/>
      <c r="H67" s="6"/>
      <c r="I67" s="245"/>
      <c r="J67" s="8"/>
      <c r="K67" s="9"/>
      <c r="L67" s="10">
        <f t="shared" si="25"/>
        <v>3</v>
      </c>
      <c r="M67" s="256" t="str">
        <f t="shared" si="28"/>
        <v/>
      </c>
      <c r="N67" s="11"/>
      <c r="O67" s="7"/>
      <c r="P67" s="11"/>
      <c r="Q67" s="6">
        <f t="shared" si="29"/>
        <v>3</v>
      </c>
      <c r="R67" s="12"/>
      <c r="S67" s="11"/>
      <c r="T67" s="9" t="str">
        <f t="shared" si="27"/>
        <v/>
      </c>
      <c r="U67" s="7"/>
    </row>
    <row r="68" spans="1:21" s="20" customFormat="1" ht="15" customHeight="1" x14ac:dyDescent="0.2">
      <c r="A68" s="179"/>
      <c r="B68" s="72" t="s">
        <v>115</v>
      </c>
      <c r="C68" s="95"/>
      <c r="D68" s="89"/>
      <c r="E68" s="82"/>
      <c r="F68" s="89">
        <v>3</v>
      </c>
      <c r="G68" s="89"/>
      <c r="H68" s="6"/>
      <c r="I68" s="245"/>
      <c r="J68" s="8"/>
      <c r="K68" s="9"/>
      <c r="L68" s="10">
        <f t="shared" si="25"/>
        <v>3</v>
      </c>
      <c r="M68" s="256" t="str">
        <f t="shared" si="28"/>
        <v/>
      </c>
      <c r="N68" s="11"/>
      <c r="O68" s="7"/>
      <c r="P68" s="11"/>
      <c r="Q68" s="6">
        <f t="shared" si="29"/>
        <v>3</v>
      </c>
      <c r="R68" s="12"/>
      <c r="S68" s="11"/>
      <c r="T68" s="9" t="str">
        <f t="shared" si="27"/>
        <v/>
      </c>
      <c r="U68" s="7"/>
    </row>
    <row r="69" spans="1:21" s="20" customFormat="1" ht="15" customHeight="1" x14ac:dyDescent="0.2">
      <c r="A69" s="179"/>
      <c r="B69" s="72" t="s">
        <v>140</v>
      </c>
      <c r="C69" s="95"/>
      <c r="D69" s="89"/>
      <c r="E69" s="82"/>
      <c r="F69" s="89">
        <v>3</v>
      </c>
      <c r="G69" s="89"/>
      <c r="H69" s="6"/>
      <c r="I69" s="245"/>
      <c r="J69" s="8"/>
      <c r="K69" s="9"/>
      <c r="L69" s="10">
        <f t="shared" si="25"/>
        <v>3</v>
      </c>
      <c r="M69" s="256" t="str">
        <f t="shared" si="28"/>
        <v/>
      </c>
      <c r="N69" s="11"/>
      <c r="O69" s="7"/>
      <c r="P69" s="11"/>
      <c r="Q69" s="6">
        <f t="shared" si="29"/>
        <v>3</v>
      </c>
      <c r="R69" s="12"/>
      <c r="S69" s="11"/>
      <c r="T69" s="9" t="str">
        <f t="shared" si="27"/>
        <v/>
      </c>
      <c r="U69" s="7"/>
    </row>
    <row r="70" spans="1:21" s="20" customFormat="1" ht="15" customHeight="1" x14ac:dyDescent="0.2">
      <c r="A70" s="179"/>
      <c r="B70" s="72" t="s">
        <v>202</v>
      </c>
      <c r="C70" s="95"/>
      <c r="D70" s="89"/>
      <c r="E70" s="82"/>
      <c r="F70" s="89">
        <v>3</v>
      </c>
      <c r="G70" s="89"/>
      <c r="H70" s="6"/>
      <c r="I70" s="245"/>
      <c r="J70" s="8"/>
      <c r="K70" s="9"/>
      <c r="L70" s="10">
        <f t="shared" ref="L70" si="30">IF(SUM(C70:H70)=0,"",SUM(C70:H70))</f>
        <v>3</v>
      </c>
      <c r="M70" s="256" t="str">
        <f t="shared" ref="M70" si="31">IF(E70="","",E70)</f>
        <v/>
      </c>
      <c r="N70" s="11"/>
      <c r="O70" s="7"/>
      <c r="P70" s="11"/>
      <c r="Q70" s="6">
        <f t="shared" ref="Q70" si="32">IF(AND(H70="",F70=""),"",H70+F70)</f>
        <v>3</v>
      </c>
      <c r="R70" s="12"/>
      <c r="S70" s="11"/>
      <c r="T70" s="9" t="str">
        <f t="shared" ref="T70" si="33">IF(AND(D70="",G70=""),"",D70+G70)</f>
        <v/>
      </c>
      <c r="U70" s="7"/>
    </row>
    <row r="71" spans="1:21" s="20" customFormat="1" ht="15" customHeight="1" x14ac:dyDescent="0.2">
      <c r="A71" s="179"/>
      <c r="B71" s="72" t="s">
        <v>141</v>
      </c>
      <c r="C71" s="95"/>
      <c r="D71" s="89"/>
      <c r="E71" s="82"/>
      <c r="F71" s="89"/>
      <c r="G71" s="89"/>
      <c r="H71" s="6">
        <v>6</v>
      </c>
      <c r="I71" s="245"/>
      <c r="J71" s="8"/>
      <c r="K71" s="9"/>
      <c r="L71" s="10">
        <f t="shared" si="25"/>
        <v>6</v>
      </c>
      <c r="M71" s="256"/>
      <c r="N71" s="11"/>
      <c r="O71" s="7"/>
      <c r="P71" s="11"/>
      <c r="Q71" s="6">
        <f t="shared" si="29"/>
        <v>6</v>
      </c>
      <c r="R71" s="12"/>
      <c r="S71" s="11"/>
      <c r="T71" s="9" t="str">
        <f t="shared" si="27"/>
        <v/>
      </c>
      <c r="U71" s="7"/>
    </row>
    <row r="72" spans="1:21" s="20" customFormat="1" ht="15" customHeight="1" thickBot="1" x14ac:dyDescent="0.25">
      <c r="A72" s="180"/>
      <c r="B72" s="148" t="s">
        <v>142</v>
      </c>
      <c r="C72" s="174"/>
      <c r="D72" s="150"/>
      <c r="E72" s="175"/>
      <c r="F72" s="150"/>
      <c r="G72" s="150"/>
      <c r="H72" s="152">
        <v>6</v>
      </c>
      <c r="I72" s="201"/>
      <c r="J72" s="153"/>
      <c r="K72" s="154"/>
      <c r="L72" s="155">
        <f t="shared" si="25"/>
        <v>6</v>
      </c>
      <c r="M72" s="258" t="str">
        <f t="shared" si="28"/>
        <v/>
      </c>
      <c r="N72" s="157"/>
      <c r="O72" s="158"/>
      <c r="P72" s="157"/>
      <c r="Q72" s="152">
        <f t="shared" si="29"/>
        <v>6</v>
      </c>
      <c r="R72" s="159"/>
      <c r="S72" s="157"/>
      <c r="T72" s="154" t="str">
        <f t="shared" si="27"/>
        <v/>
      </c>
      <c r="U72" s="158"/>
    </row>
    <row r="73" spans="1:21" s="13" customFormat="1" ht="15" customHeight="1" x14ac:dyDescent="0.2">
      <c r="A73" s="133" t="s">
        <v>188</v>
      </c>
      <c r="B73" s="134" t="s">
        <v>189</v>
      </c>
      <c r="C73" s="135"/>
      <c r="D73" s="138"/>
      <c r="E73" s="176"/>
      <c r="F73" s="160"/>
      <c r="G73" s="160"/>
      <c r="H73" s="138"/>
      <c r="I73" s="244"/>
      <c r="J73" s="139"/>
      <c r="K73" s="140"/>
      <c r="L73" s="141" t="str">
        <f t="shared" si="25"/>
        <v/>
      </c>
      <c r="M73" s="255" t="str">
        <f t="shared" ref="M73:M115" si="34">IF(E73="","",E73)</f>
        <v/>
      </c>
      <c r="N73" s="143"/>
      <c r="O73" s="144"/>
      <c r="P73" s="143"/>
      <c r="Q73" s="138" t="str">
        <f t="shared" si="29"/>
        <v/>
      </c>
      <c r="R73" s="145"/>
      <c r="S73" s="143"/>
      <c r="T73" s="140" t="str">
        <f t="shared" si="27"/>
        <v/>
      </c>
      <c r="U73" s="144"/>
    </row>
    <row r="74" spans="1:21" s="13" customFormat="1" ht="15" customHeight="1" x14ac:dyDescent="0.2">
      <c r="A74" s="146"/>
      <c r="B74" s="72" t="s">
        <v>88</v>
      </c>
      <c r="C74" s="95"/>
      <c r="D74" s="89">
        <v>6</v>
      </c>
      <c r="E74" s="82"/>
      <c r="F74" s="89"/>
      <c r="G74" s="89"/>
      <c r="H74" s="6"/>
      <c r="I74" s="245"/>
      <c r="J74" s="8"/>
      <c r="K74" s="9"/>
      <c r="L74" s="10">
        <f t="shared" si="25"/>
        <v>6</v>
      </c>
      <c r="M74" s="256"/>
      <c r="N74" s="11"/>
      <c r="O74" s="7"/>
      <c r="P74" s="11"/>
      <c r="Q74" s="6" t="str">
        <f t="shared" si="29"/>
        <v/>
      </c>
      <c r="R74" s="12"/>
      <c r="S74" s="11"/>
      <c r="T74" s="9">
        <f t="shared" si="27"/>
        <v>6</v>
      </c>
      <c r="U74" s="7"/>
    </row>
    <row r="75" spans="1:21" s="13" customFormat="1" ht="15" customHeight="1" x14ac:dyDescent="0.2">
      <c r="A75" s="146"/>
      <c r="B75" s="72" t="s">
        <v>110</v>
      </c>
      <c r="C75" s="95"/>
      <c r="D75" s="89"/>
      <c r="E75" s="82"/>
      <c r="F75" s="89">
        <v>6</v>
      </c>
      <c r="G75" s="89"/>
      <c r="H75" s="6"/>
      <c r="I75" s="245"/>
      <c r="J75" s="8"/>
      <c r="K75" s="9"/>
      <c r="L75" s="10">
        <f t="shared" si="25"/>
        <v>6</v>
      </c>
      <c r="M75" s="256"/>
      <c r="N75" s="11"/>
      <c r="O75" s="7"/>
      <c r="P75" s="11"/>
      <c r="Q75" s="6">
        <f t="shared" si="29"/>
        <v>6</v>
      </c>
      <c r="R75" s="12"/>
      <c r="S75" s="11"/>
      <c r="T75" s="9" t="str">
        <f t="shared" ref="T75:T139" si="35">IF(AND(D75="",G75=""),"",D75+G75)</f>
        <v/>
      </c>
      <c r="U75" s="7"/>
    </row>
    <row r="76" spans="1:21" s="13" customFormat="1" ht="15" customHeight="1" x14ac:dyDescent="0.2">
      <c r="A76" s="146"/>
      <c r="B76" s="72" t="s">
        <v>120</v>
      </c>
      <c r="C76" s="95"/>
      <c r="D76" s="89"/>
      <c r="E76" s="15"/>
      <c r="F76" s="6"/>
      <c r="G76" s="6"/>
      <c r="H76" s="6">
        <v>12</v>
      </c>
      <c r="I76" s="245"/>
      <c r="J76" s="8"/>
      <c r="K76" s="9"/>
      <c r="L76" s="10">
        <f t="shared" ref="L76:L142" si="36">IF(SUM(C76:H76)=0,"",SUM(C76:H76))</f>
        <v>12</v>
      </c>
      <c r="M76" s="256"/>
      <c r="N76" s="11"/>
      <c r="O76" s="7"/>
      <c r="P76" s="11"/>
      <c r="Q76" s="6">
        <f t="shared" si="29"/>
        <v>12</v>
      </c>
      <c r="R76" s="12"/>
      <c r="S76" s="11"/>
      <c r="T76" s="9" t="str">
        <f t="shared" si="35"/>
        <v/>
      </c>
      <c r="U76" s="7"/>
    </row>
    <row r="77" spans="1:21" s="13" customFormat="1" ht="15" customHeight="1" x14ac:dyDescent="0.2">
      <c r="A77" s="146"/>
      <c r="B77" s="72" t="s">
        <v>121</v>
      </c>
      <c r="C77" s="95"/>
      <c r="D77" s="89"/>
      <c r="E77" s="15"/>
      <c r="F77" s="6"/>
      <c r="G77" s="6"/>
      <c r="H77" s="6">
        <v>6</v>
      </c>
      <c r="I77" s="245"/>
      <c r="J77" s="8"/>
      <c r="K77" s="9"/>
      <c r="L77" s="10">
        <f t="shared" si="36"/>
        <v>6</v>
      </c>
      <c r="M77" s="256"/>
      <c r="N77" s="11"/>
      <c r="O77" s="7"/>
      <c r="P77" s="11"/>
      <c r="Q77" s="6">
        <f t="shared" si="29"/>
        <v>6</v>
      </c>
      <c r="R77" s="12"/>
      <c r="S77" s="11"/>
      <c r="T77" s="9" t="str">
        <f t="shared" si="35"/>
        <v/>
      </c>
      <c r="U77" s="7"/>
    </row>
    <row r="78" spans="1:21" s="13" customFormat="1" ht="15" customHeight="1" thickBot="1" x14ac:dyDescent="0.25">
      <c r="A78" s="147"/>
      <c r="B78" s="148" t="s">
        <v>122</v>
      </c>
      <c r="C78" s="174"/>
      <c r="D78" s="150"/>
      <c r="E78" s="151"/>
      <c r="F78" s="152"/>
      <c r="G78" s="152"/>
      <c r="H78" s="152">
        <v>6</v>
      </c>
      <c r="I78" s="201"/>
      <c r="J78" s="153"/>
      <c r="K78" s="154"/>
      <c r="L78" s="155">
        <f t="shared" si="36"/>
        <v>6</v>
      </c>
      <c r="M78" s="258"/>
      <c r="N78" s="157"/>
      <c r="O78" s="158"/>
      <c r="P78" s="157"/>
      <c r="Q78" s="152">
        <f t="shared" si="29"/>
        <v>6</v>
      </c>
      <c r="R78" s="159"/>
      <c r="S78" s="157"/>
      <c r="T78" s="154" t="str">
        <f t="shared" si="35"/>
        <v/>
      </c>
      <c r="U78" s="158"/>
    </row>
    <row r="79" spans="1:21" s="13" customFormat="1" ht="15" customHeight="1" x14ac:dyDescent="0.2">
      <c r="A79" s="133" t="s">
        <v>194</v>
      </c>
      <c r="B79" s="134" t="s">
        <v>195</v>
      </c>
      <c r="C79" s="173"/>
      <c r="D79" s="160"/>
      <c r="E79" s="137"/>
      <c r="F79" s="138"/>
      <c r="G79" s="138"/>
      <c r="H79" s="138"/>
      <c r="I79" s="244"/>
      <c r="J79" s="139"/>
      <c r="K79" s="140"/>
      <c r="L79" s="141" t="str">
        <f t="shared" si="36"/>
        <v/>
      </c>
      <c r="M79" s="255" t="str">
        <f t="shared" si="34"/>
        <v/>
      </c>
      <c r="N79" s="143"/>
      <c r="O79" s="144"/>
      <c r="P79" s="143"/>
      <c r="Q79" s="138" t="str">
        <f t="shared" si="29"/>
        <v/>
      </c>
      <c r="R79" s="145"/>
      <c r="S79" s="143"/>
      <c r="T79" s="140" t="str">
        <f t="shared" si="35"/>
        <v/>
      </c>
      <c r="U79" s="144"/>
    </row>
    <row r="80" spans="1:21" s="13" customFormat="1" ht="15" customHeight="1" thickBot="1" x14ac:dyDescent="0.25">
      <c r="A80" s="147"/>
      <c r="B80" s="148" t="s">
        <v>111</v>
      </c>
      <c r="C80" s="174"/>
      <c r="D80" s="150">
        <v>6</v>
      </c>
      <c r="E80" s="151"/>
      <c r="F80" s="152"/>
      <c r="G80" s="152"/>
      <c r="H80" s="152"/>
      <c r="I80" s="201"/>
      <c r="J80" s="153"/>
      <c r="K80" s="154"/>
      <c r="L80" s="155">
        <f t="shared" si="36"/>
        <v>6</v>
      </c>
      <c r="M80" s="258"/>
      <c r="N80" s="157"/>
      <c r="O80" s="158"/>
      <c r="P80" s="157"/>
      <c r="Q80" s="152" t="str">
        <f t="shared" si="29"/>
        <v/>
      </c>
      <c r="R80" s="159"/>
      <c r="S80" s="157"/>
      <c r="T80" s="154">
        <f t="shared" si="35"/>
        <v>6</v>
      </c>
      <c r="U80" s="158"/>
    </row>
    <row r="81" spans="1:21" s="20" customFormat="1" ht="15" customHeight="1" thickBot="1" x14ac:dyDescent="0.25">
      <c r="A81" s="181" t="s">
        <v>196</v>
      </c>
      <c r="B81" s="182" t="s">
        <v>197</v>
      </c>
      <c r="C81" s="183"/>
      <c r="D81" s="184"/>
      <c r="E81" s="185"/>
      <c r="F81" s="184">
        <v>6</v>
      </c>
      <c r="G81" s="184"/>
      <c r="H81" s="186"/>
      <c r="I81" s="246"/>
      <c r="J81" s="187"/>
      <c r="K81" s="188"/>
      <c r="L81" s="189">
        <f t="shared" si="36"/>
        <v>6</v>
      </c>
      <c r="M81" s="262" t="str">
        <f t="shared" si="34"/>
        <v/>
      </c>
      <c r="N81" s="190"/>
      <c r="O81" s="191"/>
      <c r="P81" s="190"/>
      <c r="Q81" s="186">
        <f t="shared" si="29"/>
        <v>6</v>
      </c>
      <c r="R81" s="192"/>
      <c r="S81" s="190"/>
      <c r="T81" s="188" t="str">
        <f t="shared" si="35"/>
        <v/>
      </c>
      <c r="U81" s="191"/>
    </row>
    <row r="82" spans="1:21" s="20" customFormat="1" ht="15" customHeight="1" thickBot="1" x14ac:dyDescent="0.25">
      <c r="A82" s="181" t="s">
        <v>198</v>
      </c>
      <c r="B82" s="182" t="s">
        <v>199</v>
      </c>
      <c r="C82" s="183"/>
      <c r="D82" s="184"/>
      <c r="E82" s="185"/>
      <c r="F82" s="184">
        <v>6</v>
      </c>
      <c r="G82" s="184"/>
      <c r="H82" s="186"/>
      <c r="I82" s="246"/>
      <c r="J82" s="187"/>
      <c r="K82" s="188"/>
      <c r="L82" s="189">
        <f t="shared" si="36"/>
        <v>6</v>
      </c>
      <c r="M82" s="262" t="str">
        <f t="shared" si="34"/>
        <v/>
      </c>
      <c r="N82" s="190"/>
      <c r="O82" s="191"/>
      <c r="P82" s="190"/>
      <c r="Q82" s="186">
        <f t="shared" si="29"/>
        <v>6</v>
      </c>
      <c r="R82" s="192"/>
      <c r="S82" s="190"/>
      <c r="T82" s="188" t="str">
        <f t="shared" si="35"/>
        <v/>
      </c>
      <c r="U82" s="191"/>
    </row>
    <row r="83" spans="1:21" s="20" customFormat="1" ht="15" customHeight="1" x14ac:dyDescent="0.2">
      <c r="A83" s="133" t="s">
        <v>200</v>
      </c>
      <c r="B83" s="134" t="s">
        <v>201</v>
      </c>
      <c r="C83" s="173"/>
      <c r="D83" s="160"/>
      <c r="E83" s="176"/>
      <c r="F83" s="160"/>
      <c r="G83" s="160"/>
      <c r="H83" s="138"/>
      <c r="I83" s="244"/>
      <c r="J83" s="139"/>
      <c r="K83" s="140"/>
      <c r="L83" s="141" t="str">
        <f t="shared" si="36"/>
        <v/>
      </c>
      <c r="M83" s="255" t="str">
        <f t="shared" si="34"/>
        <v/>
      </c>
      <c r="N83" s="143"/>
      <c r="O83" s="144"/>
      <c r="P83" s="143"/>
      <c r="Q83" s="138" t="str">
        <f t="shared" si="29"/>
        <v/>
      </c>
      <c r="R83" s="145"/>
      <c r="S83" s="143"/>
      <c r="T83" s="140" t="str">
        <f t="shared" si="35"/>
        <v/>
      </c>
      <c r="U83" s="144"/>
    </row>
    <row r="84" spans="1:21" s="20" customFormat="1" ht="15" customHeight="1" x14ac:dyDescent="0.2">
      <c r="A84" s="146"/>
      <c r="B84" s="72" t="s">
        <v>111</v>
      </c>
      <c r="C84" s="95"/>
      <c r="D84" s="89">
        <v>20</v>
      </c>
      <c r="E84" s="82"/>
      <c r="F84" s="89"/>
      <c r="G84" s="89"/>
      <c r="H84" s="6"/>
      <c r="I84" s="245"/>
      <c r="J84" s="8"/>
      <c r="K84" s="9"/>
      <c r="L84" s="10">
        <f t="shared" si="36"/>
        <v>20</v>
      </c>
      <c r="M84" s="256"/>
      <c r="N84" s="11"/>
      <c r="O84" s="7"/>
      <c r="P84" s="11"/>
      <c r="Q84" s="6" t="str">
        <f t="shared" si="29"/>
        <v/>
      </c>
      <c r="R84" s="12"/>
      <c r="S84" s="11"/>
      <c r="T84" s="9">
        <f t="shared" si="35"/>
        <v>20</v>
      </c>
      <c r="U84" s="7"/>
    </row>
    <row r="85" spans="1:21" s="20" customFormat="1" ht="15" customHeight="1" x14ac:dyDescent="0.2">
      <c r="A85" s="146"/>
      <c r="B85" s="72" t="s">
        <v>112</v>
      </c>
      <c r="C85" s="95"/>
      <c r="D85" s="89"/>
      <c r="E85" s="82"/>
      <c r="F85" s="89">
        <v>20</v>
      </c>
      <c r="G85" s="89"/>
      <c r="H85" s="6"/>
      <c r="I85" s="245"/>
      <c r="J85" s="8"/>
      <c r="K85" s="9"/>
      <c r="L85" s="10">
        <f t="shared" si="36"/>
        <v>20</v>
      </c>
      <c r="M85" s="256"/>
      <c r="N85" s="11"/>
      <c r="O85" s="7"/>
      <c r="P85" s="11"/>
      <c r="Q85" s="6">
        <f t="shared" si="29"/>
        <v>20</v>
      </c>
      <c r="R85" s="12"/>
      <c r="S85" s="11"/>
      <c r="T85" s="9" t="str">
        <f t="shared" si="35"/>
        <v/>
      </c>
      <c r="U85" s="7"/>
    </row>
    <row r="86" spans="1:21" s="20" customFormat="1" ht="15" customHeight="1" x14ac:dyDescent="0.2">
      <c r="A86" s="146"/>
      <c r="B86" s="72" t="s">
        <v>120</v>
      </c>
      <c r="C86" s="95"/>
      <c r="D86" s="89"/>
      <c r="E86" s="82"/>
      <c r="F86" s="89"/>
      <c r="G86" s="89"/>
      <c r="H86" s="6">
        <v>40</v>
      </c>
      <c r="I86" s="245"/>
      <c r="J86" s="8"/>
      <c r="K86" s="9"/>
      <c r="L86" s="10">
        <f t="shared" si="36"/>
        <v>40</v>
      </c>
      <c r="M86" s="256"/>
      <c r="N86" s="11"/>
      <c r="O86" s="7"/>
      <c r="P86" s="11"/>
      <c r="Q86" s="6">
        <f t="shared" si="29"/>
        <v>40</v>
      </c>
      <c r="R86" s="12"/>
      <c r="S86" s="11"/>
      <c r="T86" s="9" t="str">
        <f t="shared" si="35"/>
        <v/>
      </c>
      <c r="U86" s="7"/>
    </row>
    <row r="87" spans="1:21" s="20" customFormat="1" ht="15" customHeight="1" x14ac:dyDescent="0.2">
      <c r="A87" s="146"/>
      <c r="B87" s="72" t="s">
        <v>131</v>
      </c>
      <c r="C87" s="95"/>
      <c r="D87" s="89"/>
      <c r="E87" s="82"/>
      <c r="F87" s="89"/>
      <c r="G87" s="89"/>
      <c r="H87" s="6">
        <v>20</v>
      </c>
      <c r="I87" s="245"/>
      <c r="J87" s="8"/>
      <c r="K87" s="9"/>
      <c r="L87" s="10">
        <f t="shared" si="36"/>
        <v>20</v>
      </c>
      <c r="M87" s="256"/>
      <c r="N87" s="11"/>
      <c r="O87" s="7"/>
      <c r="P87" s="11"/>
      <c r="Q87" s="6">
        <f t="shared" si="29"/>
        <v>20</v>
      </c>
      <c r="R87" s="12"/>
      <c r="S87" s="11"/>
      <c r="T87" s="9" t="str">
        <f t="shared" si="35"/>
        <v/>
      </c>
      <c r="U87" s="7"/>
    </row>
    <row r="88" spans="1:21" s="20" customFormat="1" ht="15" customHeight="1" thickBot="1" x14ac:dyDescent="0.25">
      <c r="A88" s="146"/>
      <c r="B88" s="72" t="s">
        <v>132</v>
      </c>
      <c r="C88" s="95"/>
      <c r="D88" s="89"/>
      <c r="E88" s="82"/>
      <c r="F88" s="89"/>
      <c r="G88" s="89"/>
      <c r="H88" s="6">
        <v>20</v>
      </c>
      <c r="I88" s="245"/>
      <c r="J88" s="8"/>
      <c r="K88" s="9"/>
      <c r="L88" s="10">
        <f t="shared" si="36"/>
        <v>20</v>
      </c>
      <c r="M88" s="256"/>
      <c r="N88" s="11"/>
      <c r="O88" s="7"/>
      <c r="P88" s="11"/>
      <c r="Q88" s="6">
        <f t="shared" si="29"/>
        <v>20</v>
      </c>
      <c r="R88" s="12"/>
      <c r="S88" s="11"/>
      <c r="T88" s="9" t="str">
        <f t="shared" si="35"/>
        <v/>
      </c>
      <c r="U88" s="7"/>
    </row>
    <row r="89" spans="1:21" s="20" customFormat="1" ht="15" customHeight="1" x14ac:dyDescent="0.2">
      <c r="A89" s="133" t="s">
        <v>185</v>
      </c>
      <c r="B89" s="134" t="s">
        <v>186</v>
      </c>
      <c r="C89" s="173"/>
      <c r="D89" s="160"/>
      <c r="E89" s="176"/>
      <c r="F89" s="160"/>
      <c r="G89" s="160"/>
      <c r="H89" s="138"/>
      <c r="I89" s="244"/>
      <c r="J89" s="139"/>
      <c r="K89" s="140"/>
      <c r="L89" s="141" t="str">
        <f t="shared" si="36"/>
        <v/>
      </c>
      <c r="M89" s="255" t="str">
        <f t="shared" si="34"/>
        <v/>
      </c>
      <c r="N89" s="143"/>
      <c r="O89" s="144"/>
      <c r="P89" s="143"/>
      <c r="Q89" s="138" t="str">
        <f t="shared" si="29"/>
        <v/>
      </c>
      <c r="R89" s="145"/>
      <c r="S89" s="143"/>
      <c r="T89" s="140" t="str">
        <f t="shared" si="35"/>
        <v/>
      </c>
      <c r="U89" s="144"/>
    </row>
    <row r="90" spans="1:21" s="20" customFormat="1" ht="15" customHeight="1" x14ac:dyDescent="0.2">
      <c r="A90" s="146"/>
      <c r="B90" s="72" t="s">
        <v>88</v>
      </c>
      <c r="C90" s="95"/>
      <c r="D90" s="89">
        <v>20</v>
      </c>
      <c r="E90" s="82"/>
      <c r="F90" s="89"/>
      <c r="G90" s="89"/>
      <c r="H90" s="6"/>
      <c r="I90" s="245"/>
      <c r="J90" s="8"/>
      <c r="K90" s="9"/>
      <c r="L90" s="10">
        <f t="shared" si="36"/>
        <v>20</v>
      </c>
      <c r="M90" s="256"/>
      <c r="N90" s="11"/>
      <c r="O90" s="7"/>
      <c r="P90" s="11"/>
      <c r="Q90" s="6" t="str">
        <f t="shared" si="29"/>
        <v/>
      </c>
      <c r="R90" s="12"/>
      <c r="S90" s="11"/>
      <c r="T90" s="9">
        <f t="shared" si="35"/>
        <v>20</v>
      </c>
      <c r="U90" s="7"/>
    </row>
    <row r="91" spans="1:21" s="20" customFormat="1" ht="15" customHeight="1" x14ac:dyDescent="0.2">
      <c r="A91" s="146"/>
      <c r="B91" s="72" t="s">
        <v>110</v>
      </c>
      <c r="C91" s="5"/>
      <c r="D91" s="6"/>
      <c r="E91" s="82"/>
      <c r="F91" s="89">
        <v>20</v>
      </c>
      <c r="G91" s="89"/>
      <c r="H91" s="6"/>
      <c r="I91" s="245"/>
      <c r="J91" s="8"/>
      <c r="K91" s="9"/>
      <c r="L91" s="10">
        <f t="shared" si="36"/>
        <v>20</v>
      </c>
      <c r="M91" s="256"/>
      <c r="N91" s="11"/>
      <c r="O91" s="7"/>
      <c r="P91" s="11"/>
      <c r="Q91" s="6">
        <f t="shared" si="29"/>
        <v>20</v>
      </c>
      <c r="R91" s="12"/>
      <c r="S91" s="11"/>
      <c r="T91" s="9" t="str">
        <f t="shared" si="35"/>
        <v/>
      </c>
      <c r="U91" s="7"/>
    </row>
    <row r="92" spans="1:21" s="20" customFormat="1" ht="15" customHeight="1" x14ac:dyDescent="0.2">
      <c r="A92" s="146"/>
      <c r="B92" s="72" t="s">
        <v>120</v>
      </c>
      <c r="C92" s="5"/>
      <c r="D92" s="6"/>
      <c r="E92" s="82"/>
      <c r="F92" s="89"/>
      <c r="G92" s="89"/>
      <c r="H92" s="6">
        <v>40</v>
      </c>
      <c r="I92" s="245"/>
      <c r="J92" s="8"/>
      <c r="K92" s="9"/>
      <c r="L92" s="10">
        <f t="shared" si="36"/>
        <v>40</v>
      </c>
      <c r="M92" s="256"/>
      <c r="N92" s="11"/>
      <c r="O92" s="7"/>
      <c r="P92" s="11"/>
      <c r="Q92" s="6">
        <f t="shared" si="29"/>
        <v>40</v>
      </c>
      <c r="R92" s="12"/>
      <c r="S92" s="11"/>
      <c r="T92" s="9" t="str">
        <f t="shared" si="35"/>
        <v/>
      </c>
      <c r="U92" s="7"/>
    </row>
    <row r="93" spans="1:21" s="20" customFormat="1" ht="15" customHeight="1" x14ac:dyDescent="0.2">
      <c r="A93" s="146"/>
      <c r="B93" s="72" t="s">
        <v>121</v>
      </c>
      <c r="C93" s="5"/>
      <c r="D93" s="6"/>
      <c r="E93" s="82"/>
      <c r="F93" s="89"/>
      <c r="G93" s="89"/>
      <c r="H93" s="6">
        <v>20</v>
      </c>
      <c r="I93" s="245"/>
      <c r="J93" s="8"/>
      <c r="K93" s="9"/>
      <c r="L93" s="10">
        <f t="shared" si="36"/>
        <v>20</v>
      </c>
      <c r="M93" s="256"/>
      <c r="N93" s="11"/>
      <c r="O93" s="7"/>
      <c r="P93" s="11"/>
      <c r="Q93" s="6">
        <f t="shared" si="29"/>
        <v>20</v>
      </c>
      <c r="R93" s="12"/>
      <c r="S93" s="11"/>
      <c r="T93" s="9" t="str">
        <f t="shared" si="35"/>
        <v/>
      </c>
      <c r="U93" s="7"/>
    </row>
    <row r="94" spans="1:21" s="20" customFormat="1" ht="15" customHeight="1" thickBot="1" x14ac:dyDescent="0.25">
      <c r="A94" s="193"/>
      <c r="B94" s="148" t="s">
        <v>122</v>
      </c>
      <c r="C94" s="149"/>
      <c r="D94" s="152"/>
      <c r="E94" s="175"/>
      <c r="F94" s="150"/>
      <c r="G94" s="150"/>
      <c r="H94" s="152">
        <v>20</v>
      </c>
      <c r="I94" s="201"/>
      <c r="J94" s="153"/>
      <c r="K94" s="154"/>
      <c r="L94" s="155">
        <f t="shared" si="36"/>
        <v>20</v>
      </c>
      <c r="M94" s="258"/>
      <c r="N94" s="157"/>
      <c r="O94" s="158"/>
      <c r="P94" s="157"/>
      <c r="Q94" s="152">
        <f t="shared" si="29"/>
        <v>20</v>
      </c>
      <c r="R94" s="159"/>
      <c r="S94" s="157"/>
      <c r="T94" s="154" t="str">
        <f t="shared" si="35"/>
        <v/>
      </c>
      <c r="U94" s="158"/>
    </row>
    <row r="95" spans="1:21" s="20" customFormat="1" ht="15" customHeight="1" x14ac:dyDescent="0.2">
      <c r="A95" s="194" t="s">
        <v>175</v>
      </c>
      <c r="B95" s="134" t="s">
        <v>203</v>
      </c>
      <c r="C95" s="135"/>
      <c r="D95" s="138"/>
      <c r="E95" s="176"/>
      <c r="F95" s="160"/>
      <c r="G95" s="160"/>
      <c r="H95" s="138"/>
      <c r="I95" s="244"/>
      <c r="J95" s="139"/>
      <c r="K95" s="140"/>
      <c r="L95" s="141" t="str">
        <f t="shared" si="36"/>
        <v/>
      </c>
      <c r="M95" s="255" t="str">
        <f t="shared" si="34"/>
        <v/>
      </c>
      <c r="N95" s="140"/>
      <c r="O95" s="144"/>
      <c r="P95" s="143"/>
      <c r="Q95" s="138" t="str">
        <f t="shared" si="29"/>
        <v/>
      </c>
      <c r="R95" s="145"/>
      <c r="S95" s="143"/>
      <c r="T95" s="140" t="str">
        <f t="shared" si="35"/>
        <v/>
      </c>
      <c r="U95" s="144"/>
    </row>
    <row r="96" spans="1:21" s="20" customFormat="1" ht="15" customHeight="1" x14ac:dyDescent="0.2">
      <c r="A96" s="195"/>
      <c r="B96" s="72" t="s">
        <v>87</v>
      </c>
      <c r="C96" s="95"/>
      <c r="D96" s="89">
        <v>3</v>
      </c>
      <c r="E96" s="82"/>
      <c r="F96" s="89">
        <v>3</v>
      </c>
      <c r="G96" s="89"/>
      <c r="H96" s="6"/>
      <c r="I96" s="245"/>
      <c r="J96" s="8"/>
      <c r="K96" s="9"/>
      <c r="L96" s="10">
        <f t="shared" si="36"/>
        <v>6</v>
      </c>
      <c r="M96" s="256" t="str">
        <f t="shared" si="34"/>
        <v/>
      </c>
      <c r="N96" s="11"/>
      <c r="O96" s="7"/>
      <c r="P96" s="11"/>
      <c r="Q96" s="6">
        <f t="shared" si="29"/>
        <v>3</v>
      </c>
      <c r="R96" s="12"/>
      <c r="S96" s="11"/>
      <c r="T96" s="9">
        <f t="shared" si="35"/>
        <v>3</v>
      </c>
      <c r="U96" s="7"/>
    </row>
    <row r="97" spans="1:21" s="20" customFormat="1" ht="15" customHeight="1" x14ac:dyDescent="0.2">
      <c r="A97" s="195"/>
      <c r="B97" s="72" t="s">
        <v>88</v>
      </c>
      <c r="C97" s="95"/>
      <c r="D97" s="89">
        <v>3</v>
      </c>
      <c r="E97" s="82"/>
      <c r="F97" s="89">
        <v>3</v>
      </c>
      <c r="G97" s="89"/>
      <c r="H97" s="6"/>
      <c r="I97" s="245"/>
      <c r="J97" s="8"/>
      <c r="K97" s="9"/>
      <c r="L97" s="10">
        <f t="shared" si="36"/>
        <v>6</v>
      </c>
      <c r="M97" s="256" t="str">
        <f t="shared" si="34"/>
        <v/>
      </c>
      <c r="N97" s="11"/>
      <c r="O97" s="7"/>
      <c r="P97" s="11"/>
      <c r="Q97" s="6">
        <f t="shared" si="29"/>
        <v>3</v>
      </c>
      <c r="R97" s="12"/>
      <c r="S97" s="11"/>
      <c r="T97" s="9">
        <f t="shared" si="35"/>
        <v>3</v>
      </c>
      <c r="U97" s="7"/>
    </row>
    <row r="98" spans="1:21" s="20" customFormat="1" ht="15" customHeight="1" x14ac:dyDescent="0.2">
      <c r="A98" s="195"/>
      <c r="B98" s="72" t="s">
        <v>118</v>
      </c>
      <c r="C98" s="5"/>
      <c r="D98" s="6"/>
      <c r="E98" s="82"/>
      <c r="F98" s="89">
        <v>3</v>
      </c>
      <c r="G98" s="89"/>
      <c r="H98" s="6"/>
      <c r="I98" s="245"/>
      <c r="J98" s="8"/>
      <c r="K98" s="9"/>
      <c r="L98" s="10">
        <f t="shared" si="36"/>
        <v>3</v>
      </c>
      <c r="M98" s="256"/>
      <c r="N98" s="11"/>
      <c r="O98" s="7"/>
      <c r="P98" s="11"/>
      <c r="Q98" s="6">
        <f t="shared" si="29"/>
        <v>3</v>
      </c>
      <c r="R98" s="12"/>
      <c r="S98" s="11"/>
      <c r="T98" s="9" t="str">
        <f t="shared" si="35"/>
        <v/>
      </c>
      <c r="U98" s="7"/>
    </row>
    <row r="99" spans="1:21" s="20" customFormat="1" ht="15" customHeight="1" x14ac:dyDescent="0.2">
      <c r="A99" s="195"/>
      <c r="B99" s="72" t="s">
        <v>102</v>
      </c>
      <c r="C99" s="5"/>
      <c r="D99" s="6"/>
      <c r="E99" s="82"/>
      <c r="F99" s="89">
        <v>3</v>
      </c>
      <c r="G99" s="89"/>
      <c r="H99" s="6"/>
      <c r="I99" s="245"/>
      <c r="J99" s="8"/>
      <c r="K99" s="9"/>
      <c r="L99" s="10">
        <f t="shared" si="36"/>
        <v>3</v>
      </c>
      <c r="M99" s="256"/>
      <c r="N99" s="11"/>
      <c r="O99" s="7"/>
      <c r="P99" s="11"/>
      <c r="Q99" s="6">
        <f t="shared" si="29"/>
        <v>3</v>
      </c>
      <c r="R99" s="12"/>
      <c r="S99" s="11"/>
      <c r="T99" s="9" t="str">
        <f t="shared" si="35"/>
        <v/>
      </c>
      <c r="U99" s="7"/>
    </row>
    <row r="100" spans="1:21" s="20" customFormat="1" ht="15" customHeight="1" x14ac:dyDescent="0.2">
      <c r="A100" s="195"/>
      <c r="B100" s="72" t="s">
        <v>89</v>
      </c>
      <c r="C100" s="5"/>
      <c r="D100" s="6"/>
      <c r="E100" s="82"/>
      <c r="F100" s="89">
        <v>3</v>
      </c>
      <c r="G100" s="6"/>
      <c r="H100" s="6"/>
      <c r="I100" s="245"/>
      <c r="J100" s="8"/>
      <c r="K100" s="9"/>
      <c r="L100" s="10">
        <f t="shared" si="36"/>
        <v>3</v>
      </c>
      <c r="M100" s="256"/>
      <c r="N100" s="11"/>
      <c r="O100" s="7"/>
      <c r="P100" s="11"/>
      <c r="Q100" s="6">
        <f t="shared" si="29"/>
        <v>3</v>
      </c>
      <c r="R100" s="12"/>
      <c r="S100" s="11"/>
      <c r="T100" s="9" t="str">
        <f t="shared" si="35"/>
        <v/>
      </c>
      <c r="U100" s="7"/>
    </row>
    <row r="101" spans="1:21" s="20" customFormat="1" ht="15" customHeight="1" x14ac:dyDescent="0.2">
      <c r="A101" s="195"/>
      <c r="B101" s="72" t="s">
        <v>127</v>
      </c>
      <c r="C101" s="5"/>
      <c r="D101" s="6"/>
      <c r="E101" s="82"/>
      <c r="F101" s="89"/>
      <c r="G101" s="6"/>
      <c r="H101" s="6">
        <v>6</v>
      </c>
      <c r="I101" s="245"/>
      <c r="J101" s="8"/>
      <c r="K101" s="9"/>
      <c r="L101" s="10">
        <f t="shared" si="36"/>
        <v>6</v>
      </c>
      <c r="M101" s="256" t="str">
        <f t="shared" si="34"/>
        <v/>
      </c>
      <c r="N101" s="9"/>
      <c r="O101" s="7"/>
      <c r="P101" s="11"/>
      <c r="Q101" s="6">
        <f t="shared" si="29"/>
        <v>6</v>
      </c>
      <c r="R101" s="12"/>
      <c r="S101" s="11"/>
      <c r="T101" s="9" t="str">
        <f t="shared" si="35"/>
        <v/>
      </c>
      <c r="U101" s="7"/>
    </row>
    <row r="102" spans="1:21" s="20" customFormat="1" ht="15" customHeight="1" x14ac:dyDescent="0.2">
      <c r="A102" s="195"/>
      <c r="B102" s="72" t="s">
        <v>121</v>
      </c>
      <c r="C102" s="5"/>
      <c r="D102" s="6"/>
      <c r="E102" s="82"/>
      <c r="F102" s="89"/>
      <c r="G102" s="6"/>
      <c r="H102" s="6">
        <v>3</v>
      </c>
      <c r="I102" s="245"/>
      <c r="J102" s="8"/>
      <c r="K102" s="9"/>
      <c r="L102" s="10">
        <f t="shared" si="36"/>
        <v>3</v>
      </c>
      <c r="M102" s="256" t="str">
        <f t="shared" si="34"/>
        <v/>
      </c>
      <c r="N102" s="11"/>
      <c r="O102" s="7"/>
      <c r="P102" s="11"/>
      <c r="Q102" s="6">
        <f t="shared" si="29"/>
        <v>3</v>
      </c>
      <c r="R102" s="12"/>
      <c r="S102" s="11"/>
      <c r="T102" s="9" t="str">
        <f t="shared" si="35"/>
        <v/>
      </c>
      <c r="U102" s="7"/>
    </row>
    <row r="103" spans="1:21" s="20" customFormat="1" ht="15" customHeight="1" x14ac:dyDescent="0.2">
      <c r="A103" s="195"/>
      <c r="B103" s="72" t="s">
        <v>122</v>
      </c>
      <c r="C103" s="5"/>
      <c r="D103" s="6"/>
      <c r="E103" s="82"/>
      <c r="F103" s="89"/>
      <c r="G103" s="6"/>
      <c r="H103" s="6">
        <v>3</v>
      </c>
      <c r="I103" s="245"/>
      <c r="J103" s="8"/>
      <c r="K103" s="9"/>
      <c r="L103" s="10">
        <f t="shared" si="36"/>
        <v>3</v>
      </c>
      <c r="M103" s="256" t="str">
        <f t="shared" si="34"/>
        <v/>
      </c>
      <c r="N103" s="11"/>
      <c r="O103" s="7"/>
      <c r="P103" s="11"/>
      <c r="Q103" s="6">
        <f t="shared" si="29"/>
        <v>3</v>
      </c>
      <c r="R103" s="12"/>
      <c r="S103" s="11"/>
      <c r="T103" s="9" t="str">
        <f t="shared" si="35"/>
        <v/>
      </c>
      <c r="U103" s="7"/>
    </row>
    <row r="104" spans="1:21" s="20" customFormat="1" ht="15" customHeight="1" thickBot="1" x14ac:dyDescent="0.25">
      <c r="A104" s="193"/>
      <c r="B104" s="148" t="s">
        <v>128</v>
      </c>
      <c r="C104" s="149"/>
      <c r="D104" s="152"/>
      <c r="E104" s="175"/>
      <c r="F104" s="150"/>
      <c r="G104" s="152"/>
      <c r="H104" s="152">
        <v>3</v>
      </c>
      <c r="I104" s="201"/>
      <c r="J104" s="153"/>
      <c r="K104" s="154"/>
      <c r="L104" s="155">
        <f t="shared" si="36"/>
        <v>3</v>
      </c>
      <c r="M104" s="258" t="str">
        <f t="shared" si="34"/>
        <v/>
      </c>
      <c r="N104" s="157"/>
      <c r="O104" s="158"/>
      <c r="P104" s="157"/>
      <c r="Q104" s="152">
        <f t="shared" si="29"/>
        <v>3</v>
      </c>
      <c r="R104" s="159"/>
      <c r="S104" s="157"/>
      <c r="T104" s="154" t="str">
        <f t="shared" si="35"/>
        <v/>
      </c>
      <c r="U104" s="158"/>
    </row>
    <row r="105" spans="1:21" s="20" customFormat="1" ht="15" customHeight="1" x14ac:dyDescent="0.2">
      <c r="A105" s="194" t="s">
        <v>179</v>
      </c>
      <c r="B105" s="134" t="s">
        <v>204</v>
      </c>
      <c r="C105" s="135"/>
      <c r="D105" s="138"/>
      <c r="E105" s="176"/>
      <c r="F105" s="160"/>
      <c r="G105" s="160"/>
      <c r="H105" s="138"/>
      <c r="I105" s="244"/>
      <c r="J105" s="139"/>
      <c r="K105" s="140"/>
      <c r="L105" s="141" t="str">
        <f t="shared" ref="L105:L114" si="37">IF(SUM(C105:H105)=0,"",SUM(C105:H105))</f>
        <v/>
      </c>
      <c r="M105" s="255" t="str">
        <f t="shared" ref="M105:M107" si="38">IF(E105="","",E105)</f>
        <v/>
      </c>
      <c r="N105" s="140"/>
      <c r="O105" s="144"/>
      <c r="P105" s="143"/>
      <c r="Q105" s="138" t="str">
        <f t="shared" ref="Q105:Q114" si="39">IF(AND(H105="",F105=""),"",H105+F105)</f>
        <v/>
      </c>
      <c r="R105" s="145"/>
      <c r="S105" s="143"/>
      <c r="T105" s="140" t="str">
        <f t="shared" ref="T105:T114" si="40">IF(AND(D105="",G105=""),"",D105+G105)</f>
        <v/>
      </c>
      <c r="U105" s="144"/>
    </row>
    <row r="106" spans="1:21" s="20" customFormat="1" ht="15" customHeight="1" x14ac:dyDescent="0.2">
      <c r="A106" s="195"/>
      <c r="B106" s="72" t="s">
        <v>87</v>
      </c>
      <c r="C106" s="95"/>
      <c r="D106" s="89">
        <v>1</v>
      </c>
      <c r="E106" s="82"/>
      <c r="F106" s="89">
        <v>1</v>
      </c>
      <c r="G106" s="89"/>
      <c r="H106" s="6"/>
      <c r="I106" s="245"/>
      <c r="J106" s="8"/>
      <c r="K106" s="9"/>
      <c r="L106" s="10">
        <f t="shared" si="37"/>
        <v>2</v>
      </c>
      <c r="M106" s="256" t="str">
        <f t="shared" si="38"/>
        <v/>
      </c>
      <c r="N106" s="11"/>
      <c r="O106" s="7"/>
      <c r="P106" s="11"/>
      <c r="Q106" s="6">
        <f t="shared" si="39"/>
        <v>1</v>
      </c>
      <c r="R106" s="12"/>
      <c r="S106" s="11"/>
      <c r="T106" s="9">
        <f t="shared" si="40"/>
        <v>1</v>
      </c>
      <c r="U106" s="7"/>
    </row>
    <row r="107" spans="1:21" s="20" customFormat="1" ht="15" customHeight="1" x14ac:dyDescent="0.2">
      <c r="A107" s="195"/>
      <c r="B107" s="72" t="s">
        <v>88</v>
      </c>
      <c r="C107" s="95"/>
      <c r="D107" s="89">
        <v>1</v>
      </c>
      <c r="E107" s="82"/>
      <c r="F107" s="89">
        <v>1</v>
      </c>
      <c r="G107" s="89"/>
      <c r="H107" s="6"/>
      <c r="I107" s="245"/>
      <c r="J107" s="8"/>
      <c r="K107" s="9"/>
      <c r="L107" s="10">
        <f t="shared" si="37"/>
        <v>2</v>
      </c>
      <c r="M107" s="256" t="str">
        <f t="shared" si="38"/>
        <v/>
      </c>
      <c r="N107" s="11"/>
      <c r="O107" s="7"/>
      <c r="P107" s="11"/>
      <c r="Q107" s="6">
        <f t="shared" si="39"/>
        <v>1</v>
      </c>
      <c r="R107" s="12"/>
      <c r="S107" s="11"/>
      <c r="T107" s="9">
        <f t="shared" si="40"/>
        <v>1</v>
      </c>
      <c r="U107" s="7"/>
    </row>
    <row r="108" spans="1:21" s="20" customFormat="1" ht="15" customHeight="1" x14ac:dyDescent="0.2">
      <c r="A108" s="195"/>
      <c r="B108" s="72" t="s">
        <v>118</v>
      </c>
      <c r="C108" s="5"/>
      <c r="D108" s="6"/>
      <c r="E108" s="82"/>
      <c r="F108" s="89">
        <v>1</v>
      </c>
      <c r="G108" s="89"/>
      <c r="H108" s="6"/>
      <c r="I108" s="245"/>
      <c r="J108" s="8"/>
      <c r="K108" s="9"/>
      <c r="L108" s="10">
        <f t="shared" si="37"/>
        <v>1</v>
      </c>
      <c r="M108" s="256"/>
      <c r="N108" s="11"/>
      <c r="O108" s="7"/>
      <c r="P108" s="11"/>
      <c r="Q108" s="6">
        <f t="shared" si="39"/>
        <v>1</v>
      </c>
      <c r="R108" s="12"/>
      <c r="S108" s="11"/>
      <c r="T108" s="9" t="str">
        <f t="shared" si="40"/>
        <v/>
      </c>
      <c r="U108" s="7"/>
    </row>
    <row r="109" spans="1:21" s="20" customFormat="1" ht="15" customHeight="1" x14ac:dyDescent="0.2">
      <c r="A109" s="195"/>
      <c r="B109" s="72" t="s">
        <v>102</v>
      </c>
      <c r="C109" s="5"/>
      <c r="D109" s="6"/>
      <c r="E109" s="82"/>
      <c r="F109" s="89">
        <v>1</v>
      </c>
      <c r="G109" s="89"/>
      <c r="H109" s="6"/>
      <c r="I109" s="245"/>
      <c r="J109" s="8"/>
      <c r="K109" s="9"/>
      <c r="L109" s="10">
        <f t="shared" si="37"/>
        <v>1</v>
      </c>
      <c r="M109" s="256"/>
      <c r="N109" s="11"/>
      <c r="O109" s="7"/>
      <c r="P109" s="11"/>
      <c r="Q109" s="6">
        <f t="shared" si="39"/>
        <v>1</v>
      </c>
      <c r="R109" s="12"/>
      <c r="S109" s="11"/>
      <c r="T109" s="9" t="str">
        <f t="shared" si="40"/>
        <v/>
      </c>
      <c r="U109" s="7"/>
    </row>
    <row r="110" spans="1:21" s="20" customFormat="1" ht="15" customHeight="1" x14ac:dyDescent="0.2">
      <c r="A110" s="195"/>
      <c r="B110" s="72" t="s">
        <v>89</v>
      </c>
      <c r="C110" s="5"/>
      <c r="D110" s="6"/>
      <c r="E110" s="82"/>
      <c r="F110" s="89">
        <v>1</v>
      </c>
      <c r="G110" s="6"/>
      <c r="H110" s="6"/>
      <c r="I110" s="245"/>
      <c r="J110" s="8"/>
      <c r="K110" s="9"/>
      <c r="L110" s="10">
        <f t="shared" si="37"/>
        <v>1</v>
      </c>
      <c r="M110" s="256"/>
      <c r="N110" s="11"/>
      <c r="O110" s="7"/>
      <c r="P110" s="11"/>
      <c r="Q110" s="6">
        <f t="shared" si="39"/>
        <v>1</v>
      </c>
      <c r="R110" s="12"/>
      <c r="S110" s="11"/>
      <c r="T110" s="9" t="str">
        <f t="shared" si="40"/>
        <v/>
      </c>
      <c r="U110" s="7"/>
    </row>
    <row r="111" spans="1:21" s="20" customFormat="1" ht="15" customHeight="1" x14ac:dyDescent="0.2">
      <c r="A111" s="195"/>
      <c r="B111" s="72" t="s">
        <v>127</v>
      </c>
      <c r="C111" s="5"/>
      <c r="D111" s="6"/>
      <c r="E111" s="82"/>
      <c r="F111" s="89"/>
      <c r="G111" s="6"/>
      <c r="H111" s="6">
        <v>2</v>
      </c>
      <c r="I111" s="245"/>
      <c r="J111" s="8"/>
      <c r="K111" s="9"/>
      <c r="L111" s="10">
        <f t="shared" si="37"/>
        <v>2</v>
      </c>
      <c r="M111" s="256" t="str">
        <f t="shared" ref="M111:M114" si="41">IF(E111="","",E111)</f>
        <v/>
      </c>
      <c r="N111" s="9"/>
      <c r="O111" s="7"/>
      <c r="P111" s="11"/>
      <c r="Q111" s="6">
        <f t="shared" si="39"/>
        <v>2</v>
      </c>
      <c r="R111" s="12"/>
      <c r="S111" s="11"/>
      <c r="T111" s="9" t="str">
        <f t="shared" si="40"/>
        <v/>
      </c>
      <c r="U111" s="7"/>
    </row>
    <row r="112" spans="1:21" s="20" customFormat="1" ht="15" customHeight="1" x14ac:dyDescent="0.2">
      <c r="A112" s="195"/>
      <c r="B112" s="72" t="s">
        <v>121</v>
      </c>
      <c r="C112" s="5"/>
      <c r="D112" s="6"/>
      <c r="E112" s="82"/>
      <c r="F112" s="89"/>
      <c r="G112" s="6"/>
      <c r="H112" s="6">
        <v>1</v>
      </c>
      <c r="I112" s="245"/>
      <c r="J112" s="8"/>
      <c r="K112" s="9"/>
      <c r="L112" s="10">
        <f t="shared" si="37"/>
        <v>1</v>
      </c>
      <c r="M112" s="256" t="str">
        <f t="shared" si="41"/>
        <v/>
      </c>
      <c r="N112" s="11"/>
      <c r="O112" s="7"/>
      <c r="P112" s="11"/>
      <c r="Q112" s="6">
        <f t="shared" si="39"/>
        <v>1</v>
      </c>
      <c r="R112" s="12"/>
      <c r="S112" s="11"/>
      <c r="T112" s="9" t="str">
        <f t="shared" si="40"/>
        <v/>
      </c>
      <c r="U112" s="7"/>
    </row>
    <row r="113" spans="1:21" s="20" customFormat="1" ht="15" customHeight="1" x14ac:dyDescent="0.2">
      <c r="A113" s="195"/>
      <c r="B113" s="72" t="s">
        <v>122</v>
      </c>
      <c r="C113" s="5"/>
      <c r="D113" s="6"/>
      <c r="E113" s="82"/>
      <c r="F113" s="89"/>
      <c r="G113" s="6"/>
      <c r="H113" s="6">
        <v>1</v>
      </c>
      <c r="I113" s="245"/>
      <c r="J113" s="8"/>
      <c r="K113" s="9"/>
      <c r="L113" s="10">
        <f t="shared" si="37"/>
        <v>1</v>
      </c>
      <c r="M113" s="256" t="str">
        <f t="shared" si="41"/>
        <v/>
      </c>
      <c r="N113" s="11"/>
      <c r="O113" s="7"/>
      <c r="P113" s="11"/>
      <c r="Q113" s="6">
        <f t="shared" si="39"/>
        <v>1</v>
      </c>
      <c r="R113" s="12"/>
      <c r="S113" s="11"/>
      <c r="T113" s="9" t="str">
        <f t="shared" si="40"/>
        <v/>
      </c>
      <c r="U113" s="7"/>
    </row>
    <row r="114" spans="1:21" s="20" customFormat="1" ht="15" customHeight="1" thickBot="1" x14ac:dyDescent="0.25">
      <c r="A114" s="193"/>
      <c r="B114" s="148" t="s">
        <v>128</v>
      </c>
      <c r="C114" s="149"/>
      <c r="D114" s="152"/>
      <c r="E114" s="175"/>
      <c r="F114" s="150"/>
      <c r="G114" s="152"/>
      <c r="H114" s="152">
        <v>1</v>
      </c>
      <c r="I114" s="201"/>
      <c r="J114" s="153"/>
      <c r="K114" s="154"/>
      <c r="L114" s="155">
        <f t="shared" si="37"/>
        <v>1</v>
      </c>
      <c r="M114" s="258" t="str">
        <f t="shared" si="41"/>
        <v/>
      </c>
      <c r="N114" s="157"/>
      <c r="O114" s="158"/>
      <c r="P114" s="157"/>
      <c r="Q114" s="152">
        <f t="shared" si="39"/>
        <v>1</v>
      </c>
      <c r="R114" s="159"/>
      <c r="S114" s="157"/>
      <c r="T114" s="154" t="str">
        <f t="shared" si="40"/>
        <v/>
      </c>
      <c r="U114" s="158"/>
    </row>
    <row r="115" spans="1:21" s="20" customFormat="1" ht="15" customHeight="1" x14ac:dyDescent="0.2">
      <c r="A115" s="133" t="s">
        <v>205</v>
      </c>
      <c r="B115" s="134" t="s">
        <v>93</v>
      </c>
      <c r="C115" s="135"/>
      <c r="D115" s="138"/>
      <c r="E115" s="176"/>
      <c r="F115" s="160"/>
      <c r="G115" s="138"/>
      <c r="H115" s="138"/>
      <c r="I115" s="244"/>
      <c r="J115" s="139"/>
      <c r="K115" s="140"/>
      <c r="L115" s="141" t="str">
        <f t="shared" si="36"/>
        <v/>
      </c>
      <c r="M115" s="255" t="str">
        <f t="shared" si="34"/>
        <v/>
      </c>
      <c r="N115" s="143"/>
      <c r="O115" s="144"/>
      <c r="P115" s="143"/>
      <c r="Q115" s="138" t="str">
        <f t="shared" si="29"/>
        <v/>
      </c>
      <c r="R115" s="145"/>
      <c r="S115" s="143"/>
      <c r="T115" s="140" t="str">
        <f t="shared" si="35"/>
        <v/>
      </c>
      <c r="U115" s="144"/>
    </row>
    <row r="116" spans="1:21" s="20" customFormat="1" ht="15" customHeight="1" thickBot="1" x14ac:dyDescent="0.25">
      <c r="A116" s="195"/>
      <c r="B116" s="148" t="s">
        <v>206</v>
      </c>
      <c r="C116" s="149"/>
      <c r="D116" s="152"/>
      <c r="E116" s="175"/>
      <c r="F116" s="150">
        <v>4</v>
      </c>
      <c r="G116" s="152"/>
      <c r="H116" s="152"/>
      <c r="I116" s="201"/>
      <c r="J116" s="153"/>
      <c r="K116" s="154"/>
      <c r="L116" s="155">
        <f t="shared" si="36"/>
        <v>4</v>
      </c>
      <c r="M116" s="258"/>
      <c r="N116" s="157"/>
      <c r="O116" s="158"/>
      <c r="P116" s="157"/>
      <c r="Q116" s="152">
        <f t="shared" si="29"/>
        <v>4</v>
      </c>
      <c r="R116" s="159"/>
      <c r="S116" s="157"/>
      <c r="T116" s="154" t="str">
        <f t="shared" si="35"/>
        <v/>
      </c>
      <c r="U116" s="158"/>
    </row>
    <row r="117" spans="1:21" s="20" customFormat="1" ht="15" customHeight="1" x14ac:dyDescent="0.2">
      <c r="A117" s="263" t="s">
        <v>208</v>
      </c>
      <c r="B117" s="230" t="s">
        <v>207</v>
      </c>
      <c r="C117" s="202"/>
      <c r="D117" s="137"/>
      <c r="E117" s="176"/>
      <c r="F117" s="176"/>
      <c r="G117" s="137"/>
      <c r="H117" s="137"/>
      <c r="I117" s="247"/>
      <c r="J117" s="204"/>
      <c r="K117" s="205"/>
      <c r="L117" s="141" t="str">
        <f t="shared" si="36"/>
        <v/>
      </c>
      <c r="M117" s="255" t="str">
        <f t="shared" ref="M117:M123" si="42">IF(E117="","",E117)</f>
        <v/>
      </c>
      <c r="N117" s="205"/>
      <c r="O117" s="203"/>
      <c r="P117" s="206"/>
      <c r="Q117" s="138" t="str">
        <f t="shared" si="29"/>
        <v/>
      </c>
      <c r="R117" s="203"/>
      <c r="S117" s="206"/>
      <c r="T117" s="140" t="str">
        <f t="shared" si="35"/>
        <v/>
      </c>
      <c r="U117" s="203"/>
    </row>
    <row r="118" spans="1:21" s="20" customFormat="1" ht="15" customHeight="1" x14ac:dyDescent="0.2">
      <c r="A118" s="234"/>
      <c r="B118" s="231" t="s">
        <v>134</v>
      </c>
      <c r="C118" s="14"/>
      <c r="D118" s="15"/>
      <c r="E118" s="82"/>
      <c r="F118" s="82">
        <v>20</v>
      </c>
      <c r="G118" s="15"/>
      <c r="H118" s="15"/>
      <c r="I118" s="248"/>
      <c r="J118" s="17"/>
      <c r="K118" s="18"/>
      <c r="L118" s="10">
        <f t="shared" si="36"/>
        <v>20</v>
      </c>
      <c r="M118" s="256"/>
      <c r="N118" s="18"/>
      <c r="O118" s="16"/>
      <c r="P118" s="19"/>
      <c r="Q118" s="6">
        <f t="shared" si="29"/>
        <v>20</v>
      </c>
      <c r="R118" s="16"/>
      <c r="S118" s="19"/>
      <c r="T118" s="9" t="str">
        <f t="shared" si="35"/>
        <v/>
      </c>
      <c r="U118" s="16"/>
    </row>
    <row r="119" spans="1:21" s="20" customFormat="1" ht="15" customHeight="1" x14ac:dyDescent="0.2">
      <c r="A119" s="234"/>
      <c r="B119" s="231" t="s">
        <v>117</v>
      </c>
      <c r="C119" s="14"/>
      <c r="D119" s="15"/>
      <c r="E119" s="82"/>
      <c r="F119" s="82">
        <v>20</v>
      </c>
      <c r="G119" s="15"/>
      <c r="H119" s="15"/>
      <c r="I119" s="248"/>
      <c r="J119" s="17"/>
      <c r="K119" s="18"/>
      <c r="L119" s="10">
        <f t="shared" si="36"/>
        <v>20</v>
      </c>
      <c r="M119" s="256"/>
      <c r="N119" s="18"/>
      <c r="O119" s="16"/>
      <c r="P119" s="19"/>
      <c r="Q119" s="6">
        <f t="shared" si="29"/>
        <v>20</v>
      </c>
      <c r="R119" s="16"/>
      <c r="S119" s="19"/>
      <c r="T119" s="9" t="str">
        <f t="shared" si="35"/>
        <v/>
      </c>
      <c r="U119" s="16"/>
    </row>
    <row r="120" spans="1:21" s="20" customFormat="1" ht="15" customHeight="1" x14ac:dyDescent="0.2">
      <c r="A120" s="234"/>
      <c r="B120" s="231" t="s">
        <v>135</v>
      </c>
      <c r="C120" s="14"/>
      <c r="D120" s="15"/>
      <c r="E120" s="15"/>
      <c r="F120" s="15"/>
      <c r="G120" s="15"/>
      <c r="H120" s="15">
        <v>20</v>
      </c>
      <c r="I120" s="248"/>
      <c r="J120" s="17"/>
      <c r="K120" s="18"/>
      <c r="L120" s="10">
        <f t="shared" si="36"/>
        <v>20</v>
      </c>
      <c r="M120" s="256"/>
      <c r="N120" s="18"/>
      <c r="O120" s="16"/>
      <c r="P120" s="19"/>
      <c r="Q120" s="6">
        <f t="shared" ref="Q120:Q144" si="43">IF(AND(H120="",F120=""),"",H120+F120)</f>
        <v>20</v>
      </c>
      <c r="R120" s="16"/>
      <c r="S120" s="19"/>
      <c r="T120" s="9" t="str">
        <f t="shared" si="35"/>
        <v/>
      </c>
      <c r="U120" s="16"/>
    </row>
    <row r="121" spans="1:21" s="20" customFormat="1" ht="15" customHeight="1" x14ac:dyDescent="0.2">
      <c r="A121" s="234"/>
      <c r="B121" s="231" t="s">
        <v>136</v>
      </c>
      <c r="C121" s="14"/>
      <c r="D121" s="15"/>
      <c r="E121" s="15"/>
      <c r="F121" s="15"/>
      <c r="G121" s="15"/>
      <c r="H121" s="15">
        <v>20</v>
      </c>
      <c r="I121" s="248"/>
      <c r="J121" s="17"/>
      <c r="K121" s="18"/>
      <c r="L121" s="10">
        <f t="shared" si="36"/>
        <v>20</v>
      </c>
      <c r="M121" s="256"/>
      <c r="N121" s="18"/>
      <c r="O121" s="16"/>
      <c r="P121" s="19"/>
      <c r="Q121" s="6">
        <f t="shared" si="43"/>
        <v>20</v>
      </c>
      <c r="R121" s="16"/>
      <c r="S121" s="19"/>
      <c r="T121" s="9" t="str">
        <f t="shared" si="35"/>
        <v/>
      </c>
      <c r="U121" s="16"/>
    </row>
    <row r="122" spans="1:21" s="20" customFormat="1" ht="15" customHeight="1" x14ac:dyDescent="0.2">
      <c r="A122" s="234"/>
      <c r="B122" s="231" t="s">
        <v>147</v>
      </c>
      <c r="C122" s="14"/>
      <c r="D122" s="15"/>
      <c r="E122" s="15"/>
      <c r="F122" s="15"/>
      <c r="G122" s="15"/>
      <c r="H122" s="15">
        <v>40</v>
      </c>
      <c r="I122" s="248"/>
      <c r="J122" s="17"/>
      <c r="K122" s="21"/>
      <c r="L122" s="10">
        <f t="shared" si="36"/>
        <v>40</v>
      </c>
      <c r="M122" s="256" t="str">
        <f t="shared" si="42"/>
        <v/>
      </c>
      <c r="N122" s="18"/>
      <c r="O122" s="16"/>
      <c r="P122" s="19"/>
      <c r="Q122" s="6">
        <f t="shared" si="43"/>
        <v>40</v>
      </c>
      <c r="R122" s="16"/>
      <c r="S122" s="19"/>
      <c r="T122" s="9" t="str">
        <f t="shared" si="35"/>
        <v/>
      </c>
      <c r="U122" s="16"/>
    </row>
    <row r="123" spans="1:21" s="20" customFormat="1" ht="15" customHeight="1" x14ac:dyDescent="0.2">
      <c r="A123" s="234"/>
      <c r="B123" s="267" t="s">
        <v>145</v>
      </c>
      <c r="C123" s="268"/>
      <c r="D123" s="269"/>
      <c r="E123" s="269"/>
      <c r="F123" s="269"/>
      <c r="G123" s="269"/>
      <c r="H123" s="269">
        <v>40</v>
      </c>
      <c r="I123" s="270"/>
      <c r="J123" s="271"/>
      <c r="K123" s="272"/>
      <c r="L123" s="10">
        <f t="shared" si="36"/>
        <v>40</v>
      </c>
      <c r="M123" s="256" t="str">
        <f t="shared" si="42"/>
        <v/>
      </c>
      <c r="N123" s="272"/>
      <c r="O123" s="273"/>
      <c r="P123" s="274"/>
      <c r="Q123" s="6">
        <f t="shared" si="43"/>
        <v>40</v>
      </c>
      <c r="R123" s="273"/>
      <c r="S123" s="274"/>
      <c r="T123" s="9" t="str">
        <f t="shared" si="35"/>
        <v/>
      </c>
      <c r="U123" s="273"/>
    </row>
    <row r="124" spans="1:21" s="20" customFormat="1" ht="15" customHeight="1" x14ac:dyDescent="0.2">
      <c r="A124" s="212"/>
      <c r="B124" s="264" t="s">
        <v>133</v>
      </c>
      <c r="C124" s="196"/>
      <c r="D124" s="124"/>
      <c r="E124" s="124"/>
      <c r="F124" s="124"/>
      <c r="G124" s="124"/>
      <c r="H124" s="124">
        <v>1</v>
      </c>
      <c r="I124" s="265"/>
      <c r="J124" s="198"/>
      <c r="K124" s="199"/>
      <c r="L124" s="128">
        <f t="shared" si="36"/>
        <v>1</v>
      </c>
      <c r="M124" s="266"/>
      <c r="N124" s="199"/>
      <c r="O124" s="197"/>
      <c r="P124" s="200"/>
      <c r="Q124" s="125">
        <f t="shared" si="43"/>
        <v>1</v>
      </c>
      <c r="R124" s="197"/>
      <c r="S124" s="200"/>
      <c r="T124" s="127" t="str">
        <f t="shared" si="35"/>
        <v/>
      </c>
      <c r="U124" s="197"/>
    </row>
    <row r="125" spans="1:21" s="20" customFormat="1" ht="15" customHeight="1" x14ac:dyDescent="0.2">
      <c r="A125" s="212"/>
      <c r="B125" s="231" t="s">
        <v>137</v>
      </c>
      <c r="C125" s="14"/>
      <c r="D125" s="15"/>
      <c r="E125" s="15"/>
      <c r="F125" s="15">
        <v>5</v>
      </c>
      <c r="G125" s="15"/>
      <c r="H125" s="15"/>
      <c r="I125" s="248"/>
      <c r="J125" s="17"/>
      <c r="K125" s="18"/>
      <c r="L125" s="10">
        <f t="shared" si="36"/>
        <v>5</v>
      </c>
      <c r="M125" s="256"/>
      <c r="N125" s="18"/>
      <c r="O125" s="16"/>
      <c r="P125" s="19"/>
      <c r="Q125" s="6">
        <f t="shared" si="43"/>
        <v>5</v>
      </c>
      <c r="R125" s="16"/>
      <c r="S125" s="19"/>
      <c r="T125" s="9" t="str">
        <f t="shared" si="35"/>
        <v/>
      </c>
      <c r="U125" s="16"/>
    </row>
    <row r="126" spans="1:21" s="20" customFormat="1" ht="15" customHeight="1" x14ac:dyDescent="0.2">
      <c r="A126" s="234"/>
      <c r="B126" s="236" t="s">
        <v>123</v>
      </c>
      <c r="C126" s="14"/>
      <c r="D126" s="15"/>
      <c r="E126" s="82"/>
      <c r="F126" s="82">
        <v>1</v>
      </c>
      <c r="G126" s="82"/>
      <c r="H126" s="22"/>
      <c r="I126" s="248"/>
      <c r="J126" s="17"/>
      <c r="K126" s="18"/>
      <c r="L126" s="10">
        <f t="shared" si="36"/>
        <v>1</v>
      </c>
      <c r="M126" s="256" t="str">
        <f t="shared" ref="M126:M132" si="44">IF(E126="","",E126)</f>
        <v/>
      </c>
      <c r="N126" s="18"/>
      <c r="O126" s="16"/>
      <c r="P126" s="19"/>
      <c r="Q126" s="6">
        <f t="shared" si="43"/>
        <v>1</v>
      </c>
      <c r="R126" s="16"/>
      <c r="S126" s="19"/>
      <c r="T126" s="9" t="str">
        <f t="shared" si="35"/>
        <v/>
      </c>
      <c r="U126" s="16"/>
    </row>
    <row r="127" spans="1:21" s="20" customFormat="1" ht="15" customHeight="1" x14ac:dyDescent="0.2">
      <c r="A127" s="234"/>
      <c r="B127" s="236" t="s">
        <v>124</v>
      </c>
      <c r="C127" s="14"/>
      <c r="D127" s="15"/>
      <c r="E127" s="82"/>
      <c r="F127" s="82">
        <v>1</v>
      </c>
      <c r="G127" s="82"/>
      <c r="H127" s="22"/>
      <c r="I127" s="248"/>
      <c r="J127" s="17"/>
      <c r="K127" s="18"/>
      <c r="L127" s="10">
        <f t="shared" si="36"/>
        <v>1</v>
      </c>
      <c r="M127" s="256"/>
      <c r="N127" s="18"/>
      <c r="O127" s="16"/>
      <c r="P127" s="19"/>
      <c r="Q127" s="6">
        <f t="shared" si="43"/>
        <v>1</v>
      </c>
      <c r="R127" s="16"/>
      <c r="S127" s="19"/>
      <c r="T127" s="9" t="str">
        <f t="shared" si="35"/>
        <v/>
      </c>
      <c r="U127" s="16"/>
    </row>
    <row r="128" spans="1:21" s="20" customFormat="1" ht="15" customHeight="1" x14ac:dyDescent="0.2">
      <c r="A128" s="234"/>
      <c r="B128" s="236" t="s">
        <v>125</v>
      </c>
      <c r="C128" s="14"/>
      <c r="D128" s="15"/>
      <c r="E128" s="82"/>
      <c r="F128" s="82"/>
      <c r="G128" s="82"/>
      <c r="H128" s="22">
        <v>1</v>
      </c>
      <c r="I128" s="248"/>
      <c r="J128" s="17"/>
      <c r="K128" s="18"/>
      <c r="L128" s="10">
        <f t="shared" si="36"/>
        <v>1</v>
      </c>
      <c r="M128" s="256"/>
      <c r="N128" s="18"/>
      <c r="O128" s="16"/>
      <c r="P128" s="19"/>
      <c r="Q128" s="6">
        <f t="shared" si="43"/>
        <v>1</v>
      </c>
      <c r="R128" s="16"/>
      <c r="S128" s="19"/>
      <c r="T128" s="9" t="str">
        <f t="shared" si="35"/>
        <v/>
      </c>
      <c r="U128" s="16"/>
    </row>
    <row r="129" spans="1:21" s="20" customFormat="1" ht="15" customHeight="1" thickBot="1" x14ac:dyDescent="0.25">
      <c r="A129" s="235"/>
      <c r="B129" s="237" t="s">
        <v>126</v>
      </c>
      <c r="C129" s="207"/>
      <c r="D129" s="151"/>
      <c r="E129" s="175"/>
      <c r="F129" s="175"/>
      <c r="G129" s="175"/>
      <c r="H129" s="152">
        <v>1</v>
      </c>
      <c r="I129" s="249"/>
      <c r="J129" s="209"/>
      <c r="K129" s="210"/>
      <c r="L129" s="155">
        <f t="shared" si="36"/>
        <v>1</v>
      </c>
      <c r="M129" s="258" t="str">
        <f t="shared" si="44"/>
        <v/>
      </c>
      <c r="N129" s="210"/>
      <c r="O129" s="208"/>
      <c r="P129" s="211"/>
      <c r="Q129" s="152">
        <f t="shared" si="43"/>
        <v>1</v>
      </c>
      <c r="R129" s="208"/>
      <c r="S129" s="211"/>
      <c r="T129" s="154" t="str">
        <f t="shared" si="35"/>
        <v/>
      </c>
      <c r="U129" s="208"/>
    </row>
    <row r="130" spans="1:21" s="20" customFormat="1" ht="15" customHeight="1" x14ac:dyDescent="0.2">
      <c r="A130" s="233"/>
      <c r="B130" s="230" t="s">
        <v>138</v>
      </c>
      <c r="C130" s="202"/>
      <c r="D130" s="137"/>
      <c r="E130" s="176"/>
      <c r="F130" s="176"/>
      <c r="G130" s="176"/>
      <c r="H130" s="137"/>
      <c r="I130" s="247"/>
      <c r="J130" s="204"/>
      <c r="K130" s="205"/>
      <c r="L130" s="141" t="str">
        <f t="shared" si="36"/>
        <v/>
      </c>
      <c r="M130" s="142" t="str">
        <f t="shared" si="44"/>
        <v/>
      </c>
      <c r="N130" s="205"/>
      <c r="O130" s="203"/>
      <c r="P130" s="206"/>
      <c r="Q130" s="138" t="str">
        <f t="shared" si="43"/>
        <v/>
      </c>
      <c r="R130" s="203"/>
      <c r="S130" s="206"/>
      <c r="T130" s="140" t="str">
        <f t="shared" si="35"/>
        <v/>
      </c>
      <c r="U130" s="203"/>
    </row>
    <row r="131" spans="1:21" s="20" customFormat="1" ht="15" customHeight="1" x14ac:dyDescent="0.2">
      <c r="A131" s="234"/>
      <c r="B131" s="231" t="s">
        <v>139</v>
      </c>
      <c r="C131" s="14"/>
      <c r="D131" s="15"/>
      <c r="E131" s="82"/>
      <c r="F131" s="82"/>
      <c r="G131" s="82"/>
      <c r="H131" s="15">
        <v>9</v>
      </c>
      <c r="I131" s="248"/>
      <c r="J131" s="17"/>
      <c r="K131" s="21"/>
      <c r="L131" s="10">
        <f t="shared" si="36"/>
        <v>9</v>
      </c>
      <c r="M131" s="65" t="str">
        <f t="shared" si="44"/>
        <v/>
      </c>
      <c r="N131" s="18"/>
      <c r="O131" s="16"/>
      <c r="P131" s="19"/>
      <c r="Q131" s="6">
        <f t="shared" si="43"/>
        <v>9</v>
      </c>
      <c r="R131" s="16"/>
      <c r="S131" s="19"/>
      <c r="T131" s="9" t="str">
        <f t="shared" si="35"/>
        <v/>
      </c>
      <c r="U131" s="16"/>
    </row>
    <row r="132" spans="1:21" s="20" customFormat="1" ht="15" customHeight="1" thickBot="1" x14ac:dyDescent="0.25">
      <c r="A132" s="235"/>
      <c r="B132" s="232" t="s">
        <v>146</v>
      </c>
      <c r="C132" s="207"/>
      <c r="D132" s="151"/>
      <c r="E132" s="175"/>
      <c r="F132" s="175"/>
      <c r="G132" s="175"/>
      <c r="H132" s="151">
        <v>23</v>
      </c>
      <c r="I132" s="249"/>
      <c r="J132" s="209"/>
      <c r="K132" s="210"/>
      <c r="L132" s="155">
        <f t="shared" si="36"/>
        <v>23</v>
      </c>
      <c r="M132" s="156" t="str">
        <f t="shared" si="44"/>
        <v/>
      </c>
      <c r="N132" s="210"/>
      <c r="O132" s="208"/>
      <c r="P132" s="211"/>
      <c r="Q132" s="152">
        <f t="shared" si="43"/>
        <v>23</v>
      </c>
      <c r="R132" s="208"/>
      <c r="S132" s="211"/>
      <c r="T132" s="154" t="str">
        <f t="shared" si="35"/>
        <v/>
      </c>
      <c r="U132" s="208"/>
    </row>
    <row r="133" spans="1:21" s="20" customFormat="1" ht="15" customHeight="1" x14ac:dyDescent="0.2">
      <c r="A133" s="238"/>
      <c r="B133" s="230" t="s">
        <v>101</v>
      </c>
      <c r="C133" s="221"/>
      <c r="D133" s="222"/>
      <c r="E133" s="176"/>
      <c r="F133" s="223"/>
      <c r="G133" s="223"/>
      <c r="H133" s="222"/>
      <c r="I133" s="224"/>
      <c r="J133" s="225"/>
      <c r="K133" s="226"/>
      <c r="L133" s="141" t="str">
        <f t="shared" si="36"/>
        <v/>
      </c>
      <c r="M133" s="142"/>
      <c r="N133" s="227"/>
      <c r="O133" s="228"/>
      <c r="P133" s="227"/>
      <c r="Q133" s="138" t="str">
        <f t="shared" si="43"/>
        <v/>
      </c>
      <c r="R133" s="229"/>
      <c r="S133" s="227"/>
      <c r="T133" s="140" t="str">
        <f t="shared" si="35"/>
        <v/>
      </c>
      <c r="U133" s="228"/>
    </row>
    <row r="134" spans="1:21" s="20" customFormat="1" ht="15" customHeight="1" x14ac:dyDescent="0.2">
      <c r="A134" s="239"/>
      <c r="B134" s="231" t="s">
        <v>129</v>
      </c>
      <c r="C134" s="95"/>
      <c r="D134" s="89">
        <v>1</v>
      </c>
      <c r="E134" s="82"/>
      <c r="F134" s="89"/>
      <c r="G134" s="89"/>
      <c r="H134" s="6"/>
      <c r="I134" s="245"/>
      <c r="J134" s="8"/>
      <c r="K134" s="9"/>
      <c r="L134" s="10">
        <f t="shared" si="36"/>
        <v>1</v>
      </c>
      <c r="M134" s="65" t="str">
        <f t="shared" ref="M134" si="45">IF(E134="","",E134)</f>
        <v/>
      </c>
      <c r="N134" s="11"/>
      <c r="O134" s="7"/>
      <c r="P134" s="11"/>
      <c r="Q134" s="6" t="str">
        <f t="shared" si="43"/>
        <v/>
      </c>
      <c r="R134" s="68"/>
      <c r="S134" s="26"/>
      <c r="T134" s="9">
        <f t="shared" si="35"/>
        <v>1</v>
      </c>
      <c r="U134" s="23"/>
    </row>
    <row r="135" spans="1:21" s="20" customFormat="1" ht="15" customHeight="1" x14ac:dyDescent="0.2">
      <c r="A135" s="240"/>
      <c r="B135" s="231" t="s">
        <v>104</v>
      </c>
      <c r="C135" s="95"/>
      <c r="D135" s="89">
        <v>1</v>
      </c>
      <c r="E135" s="82"/>
      <c r="F135" s="89"/>
      <c r="G135" s="89"/>
      <c r="H135" s="6"/>
      <c r="I135" s="245"/>
      <c r="J135" s="8"/>
      <c r="K135" s="9"/>
      <c r="L135" s="10">
        <f t="shared" si="36"/>
        <v>1</v>
      </c>
      <c r="M135" s="65"/>
      <c r="N135" s="11"/>
      <c r="O135" s="7"/>
      <c r="P135" s="11"/>
      <c r="Q135" s="6" t="str">
        <f t="shared" si="43"/>
        <v/>
      </c>
      <c r="R135" s="12"/>
      <c r="S135" s="11"/>
      <c r="T135" s="9">
        <f t="shared" si="35"/>
        <v>1</v>
      </c>
      <c r="U135" s="7"/>
    </row>
    <row r="136" spans="1:21" s="20" customFormat="1" ht="15" customHeight="1" x14ac:dyDescent="0.2">
      <c r="A136" s="240"/>
      <c r="B136" s="231" t="s">
        <v>105</v>
      </c>
      <c r="C136" s="95"/>
      <c r="D136" s="89">
        <v>1</v>
      </c>
      <c r="E136" s="82"/>
      <c r="F136" s="89"/>
      <c r="G136" s="89"/>
      <c r="H136" s="6"/>
      <c r="I136" s="245"/>
      <c r="J136" s="8"/>
      <c r="K136" s="9"/>
      <c r="L136" s="10">
        <f t="shared" si="36"/>
        <v>1</v>
      </c>
      <c r="M136" s="65"/>
      <c r="N136" s="11"/>
      <c r="O136" s="7"/>
      <c r="P136" s="11"/>
      <c r="Q136" s="6" t="str">
        <f t="shared" si="43"/>
        <v/>
      </c>
      <c r="R136" s="12"/>
      <c r="S136" s="11"/>
      <c r="T136" s="9">
        <f t="shared" si="35"/>
        <v>1</v>
      </c>
      <c r="U136" s="7"/>
    </row>
    <row r="137" spans="1:21" s="91" customFormat="1" ht="15" customHeight="1" x14ac:dyDescent="0.2">
      <c r="A137" s="241"/>
      <c r="B137" s="231" t="s">
        <v>103</v>
      </c>
      <c r="C137" s="80"/>
      <c r="D137" s="81"/>
      <c r="E137" s="82"/>
      <c r="F137" s="81">
        <v>1</v>
      </c>
      <c r="G137" s="81"/>
      <c r="H137" s="81"/>
      <c r="I137" s="83"/>
      <c r="J137" s="84"/>
      <c r="K137" s="85"/>
      <c r="L137" s="10">
        <f t="shared" si="36"/>
        <v>1</v>
      </c>
      <c r="M137" s="86"/>
      <c r="N137" s="87"/>
      <c r="O137" s="88"/>
      <c r="P137" s="87"/>
      <c r="Q137" s="6">
        <f t="shared" si="43"/>
        <v>1</v>
      </c>
      <c r="R137" s="90"/>
      <c r="S137" s="87"/>
      <c r="T137" s="9" t="str">
        <f t="shared" si="35"/>
        <v/>
      </c>
      <c r="U137" s="88"/>
    </row>
    <row r="138" spans="1:21" s="20" customFormat="1" ht="15" customHeight="1" x14ac:dyDescent="0.2">
      <c r="A138" s="242"/>
      <c r="B138" s="231" t="s">
        <v>130</v>
      </c>
      <c r="C138" s="80"/>
      <c r="D138" s="81">
        <v>2</v>
      </c>
      <c r="E138" s="82"/>
      <c r="F138" s="81"/>
      <c r="G138" s="81"/>
      <c r="H138" s="22"/>
      <c r="I138" s="67"/>
      <c r="J138" s="24"/>
      <c r="K138" s="25"/>
      <c r="L138" s="10">
        <f t="shared" si="36"/>
        <v>2</v>
      </c>
      <c r="M138" s="65"/>
      <c r="N138" s="26"/>
      <c r="O138" s="23"/>
      <c r="P138" s="26"/>
      <c r="Q138" s="6" t="str">
        <f t="shared" si="43"/>
        <v/>
      </c>
      <c r="R138" s="68"/>
      <c r="S138" s="26"/>
      <c r="T138" s="9">
        <f t="shared" si="35"/>
        <v>2</v>
      </c>
      <c r="U138" s="23"/>
    </row>
    <row r="139" spans="1:21" s="20" customFormat="1" ht="15" customHeight="1" x14ac:dyDescent="0.2">
      <c r="A139" s="242"/>
      <c r="B139" s="231" t="s">
        <v>209</v>
      </c>
      <c r="C139" s="80"/>
      <c r="D139" s="81">
        <v>3</v>
      </c>
      <c r="E139" s="82"/>
      <c r="F139" s="81"/>
      <c r="G139" s="81"/>
      <c r="H139" s="22"/>
      <c r="I139" s="67"/>
      <c r="J139" s="24"/>
      <c r="K139" s="25"/>
      <c r="L139" s="10">
        <f t="shared" si="36"/>
        <v>3</v>
      </c>
      <c r="M139" s="65"/>
      <c r="N139" s="26"/>
      <c r="O139" s="23"/>
      <c r="P139" s="26"/>
      <c r="Q139" s="6" t="str">
        <f t="shared" si="43"/>
        <v/>
      </c>
      <c r="R139" s="68"/>
      <c r="S139" s="26"/>
      <c r="T139" s="9">
        <f t="shared" si="35"/>
        <v>3</v>
      </c>
      <c r="U139" s="23"/>
    </row>
    <row r="140" spans="1:21" s="20" customFormat="1" ht="15" customHeight="1" x14ac:dyDescent="0.2">
      <c r="A140" s="242"/>
      <c r="B140" s="231" t="s">
        <v>210</v>
      </c>
      <c r="C140" s="80"/>
      <c r="D140" s="81">
        <v>1</v>
      </c>
      <c r="E140" s="82"/>
      <c r="F140" s="81"/>
      <c r="G140" s="81"/>
      <c r="H140" s="22"/>
      <c r="I140" s="67"/>
      <c r="J140" s="24"/>
      <c r="K140" s="25"/>
      <c r="L140" s="10">
        <f t="shared" si="36"/>
        <v>1</v>
      </c>
      <c r="M140" s="65"/>
      <c r="N140" s="26"/>
      <c r="O140" s="23"/>
      <c r="P140" s="26"/>
      <c r="Q140" s="6" t="str">
        <f t="shared" si="43"/>
        <v/>
      </c>
      <c r="R140" s="68"/>
      <c r="S140" s="26"/>
      <c r="T140" s="9">
        <f t="shared" ref="T140" si="46">IF(AND(D140="",G140=""),"",D140+G140)</f>
        <v>1</v>
      </c>
      <c r="U140" s="23"/>
    </row>
    <row r="141" spans="1:21" s="20" customFormat="1" ht="15" customHeight="1" x14ac:dyDescent="0.2">
      <c r="A141" s="242"/>
      <c r="B141" s="231" t="s">
        <v>214</v>
      </c>
      <c r="C141" s="80"/>
      <c r="D141" s="81"/>
      <c r="E141" s="82"/>
      <c r="F141" s="22">
        <v>1</v>
      </c>
      <c r="G141" s="22"/>
      <c r="H141" s="22"/>
      <c r="I141" s="67"/>
      <c r="J141" s="24"/>
      <c r="K141" s="25"/>
      <c r="L141" s="10">
        <f t="shared" si="36"/>
        <v>1</v>
      </c>
      <c r="M141" s="65"/>
      <c r="N141" s="26"/>
      <c r="O141" s="23"/>
      <c r="P141" s="26"/>
      <c r="Q141" s="6">
        <f t="shared" si="43"/>
        <v>1</v>
      </c>
      <c r="R141" s="68"/>
      <c r="S141" s="26"/>
      <c r="T141" s="9"/>
      <c r="U141" s="23"/>
    </row>
    <row r="142" spans="1:21" s="20" customFormat="1" ht="15" customHeight="1" x14ac:dyDescent="0.2">
      <c r="A142" s="242"/>
      <c r="B142" s="231" t="s">
        <v>213</v>
      </c>
      <c r="C142" s="66"/>
      <c r="D142" s="22"/>
      <c r="E142" s="15"/>
      <c r="F142" s="22">
        <v>1</v>
      </c>
      <c r="G142" s="22"/>
      <c r="H142" s="22"/>
      <c r="I142" s="67"/>
      <c r="J142" s="24"/>
      <c r="K142" s="25"/>
      <c r="L142" s="10">
        <f t="shared" si="36"/>
        <v>1</v>
      </c>
      <c r="M142" s="65"/>
      <c r="N142" s="26"/>
      <c r="O142" s="23"/>
      <c r="P142" s="26"/>
      <c r="Q142" s="6">
        <f t="shared" si="43"/>
        <v>1</v>
      </c>
      <c r="R142" s="68"/>
      <c r="S142" s="26"/>
      <c r="T142" s="9"/>
      <c r="U142" s="23"/>
    </row>
    <row r="143" spans="1:21" s="20" customFormat="1" ht="15" customHeight="1" x14ac:dyDescent="0.2">
      <c r="A143" s="242"/>
      <c r="B143" s="231" t="s">
        <v>211</v>
      </c>
      <c r="C143" s="66"/>
      <c r="D143" s="22"/>
      <c r="E143" s="15"/>
      <c r="F143" s="22">
        <v>1</v>
      </c>
      <c r="G143" s="22"/>
      <c r="H143" s="22"/>
      <c r="I143" s="67"/>
      <c r="J143" s="24"/>
      <c r="K143" s="25"/>
      <c r="L143" s="10">
        <f t="shared" ref="L143:L144" si="47">IF(SUM(C143:H143)=0,"",SUM(C143:H143))</f>
        <v>1</v>
      </c>
      <c r="M143" s="65"/>
      <c r="N143" s="26"/>
      <c r="O143" s="23"/>
      <c r="P143" s="26"/>
      <c r="Q143" s="6">
        <f t="shared" si="43"/>
        <v>1</v>
      </c>
      <c r="R143" s="68"/>
      <c r="S143" s="26"/>
      <c r="T143" s="9"/>
      <c r="U143" s="23"/>
    </row>
    <row r="144" spans="1:21" s="20" customFormat="1" ht="15" customHeight="1" thickBot="1" x14ac:dyDescent="0.25">
      <c r="A144" s="243"/>
      <c r="B144" s="232" t="s">
        <v>212</v>
      </c>
      <c r="C144" s="149"/>
      <c r="D144" s="152"/>
      <c r="E144" s="151"/>
      <c r="F144" s="152">
        <v>1</v>
      </c>
      <c r="G144" s="152"/>
      <c r="H144" s="152"/>
      <c r="I144" s="201"/>
      <c r="J144" s="153"/>
      <c r="K144" s="154"/>
      <c r="L144" s="155">
        <f t="shared" si="47"/>
        <v>1</v>
      </c>
      <c r="M144" s="156"/>
      <c r="N144" s="157"/>
      <c r="O144" s="158"/>
      <c r="P144" s="157"/>
      <c r="Q144" s="152">
        <f t="shared" si="43"/>
        <v>1</v>
      </c>
      <c r="R144" s="159"/>
      <c r="S144" s="157"/>
      <c r="T144" s="154"/>
      <c r="U144" s="158"/>
    </row>
    <row r="145" spans="1:21" s="13" customFormat="1" ht="15" customHeight="1" thickBot="1" x14ac:dyDescent="0.25">
      <c r="A145" s="218"/>
      <c r="B145" s="219"/>
      <c r="C145" s="220"/>
      <c r="D145" s="213"/>
      <c r="E145" s="213"/>
      <c r="F145" s="213"/>
      <c r="G145" s="213"/>
      <c r="H145" s="213"/>
      <c r="I145" s="217"/>
      <c r="J145" s="214"/>
      <c r="K145" s="215"/>
      <c r="L145" s="128" t="str">
        <f t="shared" ref="L145" si="48">IF(SUM(C145:H145)=0,"",SUM(C145:H145))</f>
        <v/>
      </c>
      <c r="M145" s="129" t="str">
        <f t="shared" ref="M145" si="49">IF(E145="","",E145)</f>
        <v/>
      </c>
      <c r="N145" s="215"/>
      <c r="O145" s="217"/>
      <c r="P145" s="216"/>
      <c r="Q145" s="125" t="str">
        <f t="shared" ref="Q145" si="50">IF(AND(H145="",F145=""),"",H145+F145)</f>
        <v/>
      </c>
      <c r="R145" s="217"/>
      <c r="S145" s="216"/>
      <c r="T145" s="127" t="str">
        <f t="shared" ref="T145" si="51">IF(AND(D145="",G145=""),"",D145+G145)</f>
        <v/>
      </c>
      <c r="U145" s="217"/>
    </row>
    <row r="146" spans="1:21" s="13" customFormat="1" ht="15.75" customHeight="1" thickBot="1" x14ac:dyDescent="0.25">
      <c r="A146" s="98"/>
      <c r="B146" s="99"/>
      <c r="C146" s="27">
        <f>SUM(C5:C145)</f>
        <v>0</v>
      </c>
      <c r="D146" s="27">
        <f>SUM(D5:D145)</f>
        <v>200</v>
      </c>
      <c r="E146" s="27">
        <f>SUM(E5:E145)</f>
        <v>137</v>
      </c>
      <c r="F146" s="27">
        <f>SUM(F5:F145)</f>
        <v>277</v>
      </c>
      <c r="G146" s="27">
        <f>SUM(G60:G145)</f>
        <v>0</v>
      </c>
      <c r="H146" s="27">
        <f>SUM(H5:H145)</f>
        <v>717</v>
      </c>
      <c r="I146" s="27">
        <f>SUM(I60:I145)</f>
        <v>0</v>
      </c>
      <c r="J146" s="27">
        <f>SUM(J60:J145)</f>
        <v>0</v>
      </c>
      <c r="K146" s="27">
        <f>SUM(K60:K145)</f>
        <v>0</v>
      </c>
      <c r="L146" s="27">
        <f>SUM(L5:L145)</f>
        <v>1331</v>
      </c>
      <c r="M146" s="27">
        <f>SUM(M60:M145)</f>
        <v>0</v>
      </c>
      <c r="N146" s="27">
        <f>SUM(N60:N145)</f>
        <v>0</v>
      </c>
      <c r="O146" s="27">
        <f>SUM(O60:O145)</f>
        <v>0</v>
      </c>
      <c r="P146" s="27">
        <f>SUM(P60:P145)</f>
        <v>0</v>
      </c>
      <c r="Q146" s="27">
        <f>SUM(Q60:Q145)</f>
        <v>544</v>
      </c>
      <c r="R146" s="27">
        <f>SUM(R60:R145)</f>
        <v>0</v>
      </c>
      <c r="S146" s="27">
        <f>SUM(S60:S145)</f>
        <v>0</v>
      </c>
      <c r="T146" s="27">
        <f>SUM(T60:T145)</f>
        <v>78</v>
      </c>
      <c r="U146" s="27">
        <f>SUM(U60:U145)</f>
        <v>0</v>
      </c>
    </row>
    <row r="147" spans="1:21" s="20" customFormat="1" ht="24.75" customHeight="1" thickBot="1" x14ac:dyDescent="0.4">
      <c r="A147" s="98"/>
      <c r="B147" s="99"/>
      <c r="C147" s="28" t="s">
        <v>94</v>
      </c>
      <c r="D147" s="28" t="s">
        <v>95</v>
      </c>
      <c r="E147" s="28" t="s">
        <v>96</v>
      </c>
      <c r="F147" s="28" t="s">
        <v>97</v>
      </c>
      <c r="G147" s="28" t="s">
        <v>96</v>
      </c>
      <c r="H147" s="28" t="s">
        <v>97</v>
      </c>
      <c r="I147" s="69" t="s">
        <v>16</v>
      </c>
      <c r="J147" s="29" t="s">
        <v>98</v>
      </c>
      <c r="K147" s="30" t="s">
        <v>99</v>
      </c>
      <c r="L147" s="30" t="s">
        <v>100</v>
      </c>
      <c r="M147" s="30" t="s">
        <v>20</v>
      </c>
      <c r="N147" s="30" t="s">
        <v>21</v>
      </c>
      <c r="O147" s="30" t="s">
        <v>22</v>
      </c>
      <c r="P147" s="31" t="s">
        <v>29</v>
      </c>
      <c r="Q147" s="32" t="s">
        <v>30</v>
      </c>
      <c r="R147" s="30" t="s">
        <v>31</v>
      </c>
      <c r="S147" s="31" t="s">
        <v>32</v>
      </c>
      <c r="T147" s="32" t="s">
        <v>33</v>
      </c>
      <c r="U147" s="30" t="s">
        <v>34</v>
      </c>
    </row>
    <row r="148" spans="1:21" s="20" customFormat="1" ht="21.75" customHeight="1" thickBot="1" x14ac:dyDescent="0.4">
      <c r="A148" s="33"/>
      <c r="B148" s="34"/>
      <c r="C148" s="35" t="s">
        <v>35</v>
      </c>
      <c r="D148" s="36">
        <f>C146+D146</f>
        <v>200</v>
      </c>
      <c r="E148" s="100" t="s">
        <v>36</v>
      </c>
      <c r="F148" s="100"/>
      <c r="G148" s="101">
        <f>E146+F146+G146+H146</f>
        <v>1131</v>
      </c>
      <c r="H148" s="101"/>
      <c r="I148" s="37">
        <f>I146</f>
        <v>0</v>
      </c>
      <c r="J148" s="100" t="s">
        <v>37</v>
      </c>
      <c r="K148" s="100"/>
      <c r="L148" s="36">
        <f>J146+K146+L146</f>
        <v>1331</v>
      </c>
      <c r="M148" s="100" t="s">
        <v>38</v>
      </c>
      <c r="N148" s="100"/>
      <c r="O148" s="36">
        <f>M146+N146+O146</f>
        <v>0</v>
      </c>
      <c r="P148" s="100" t="s">
        <v>36</v>
      </c>
      <c r="Q148" s="100"/>
      <c r="R148" s="36">
        <f>P146+Q146+R146</f>
        <v>544</v>
      </c>
      <c r="S148" s="100" t="s">
        <v>35</v>
      </c>
      <c r="T148" s="100"/>
      <c r="U148" s="36">
        <f>S146+T146+U146</f>
        <v>78</v>
      </c>
    </row>
    <row r="149" spans="1:21" s="20" customFormat="1" ht="14.25" customHeight="1" x14ac:dyDescent="0.25">
      <c r="A149" s="1"/>
      <c r="B149" s="1"/>
      <c r="C149" s="1"/>
      <c r="D149" s="1"/>
      <c r="E149" s="38"/>
      <c r="F149" s="38"/>
      <c r="G149" s="38"/>
      <c r="H149" s="38"/>
      <c r="I149" s="38"/>
      <c r="J149" s="38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spans="1:21" s="20" customFormat="1" ht="14.25" customHeight="1" x14ac:dyDescent="0.25">
      <c r="A150" s="39"/>
      <c r="B150" s="111" t="s">
        <v>39</v>
      </c>
      <c r="C150" s="111"/>
      <c r="D150" s="111"/>
      <c r="E150" s="111"/>
      <c r="F150" s="111"/>
      <c r="G150" s="111"/>
      <c r="H150" s="111"/>
      <c r="I150" s="111"/>
      <c r="J150" s="111"/>
      <c r="K150" s="111"/>
      <c r="L150" s="111"/>
      <c r="M150" s="1"/>
      <c r="N150" s="1"/>
      <c r="O150" s="1"/>
      <c r="P150" s="1"/>
      <c r="Q150" s="1"/>
      <c r="R150" s="1"/>
      <c r="S150" s="1"/>
      <c r="T150" s="1"/>
      <c r="U150" s="1"/>
    </row>
    <row r="151" spans="1:21" s="20" customFormat="1" ht="14.25" customHeight="1" x14ac:dyDescent="0.25">
      <c r="A151" s="39"/>
      <c r="B151" s="39"/>
      <c r="C151" s="39"/>
      <c r="D151" s="39"/>
      <c r="E151" s="39"/>
      <c r="F151" s="39"/>
      <c r="G151" s="39"/>
      <c r="H151" s="40"/>
      <c r="I151" s="41"/>
      <c r="J151" s="4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spans="1:21" s="20" customFormat="1" ht="14.25" customHeight="1" x14ac:dyDescent="0.25">
      <c r="A152" s="39"/>
      <c r="B152" s="96" t="s">
        <v>40</v>
      </c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1"/>
      <c r="N152" s="1"/>
      <c r="O152" s="1"/>
      <c r="P152" s="1"/>
      <c r="Q152" s="1"/>
      <c r="R152" s="1"/>
      <c r="S152" s="1"/>
      <c r="T152" s="1"/>
      <c r="U152" s="1"/>
    </row>
    <row r="153" spans="1:21" s="20" customFormat="1" ht="14.25" customHeight="1" x14ac:dyDescent="0.2">
      <c r="A153" s="42"/>
      <c r="B153" s="121" t="s">
        <v>41</v>
      </c>
      <c r="C153" s="121"/>
      <c r="D153" s="121"/>
      <c r="E153" s="121"/>
      <c r="F153" s="121"/>
      <c r="G153" s="121"/>
      <c r="H153" s="121"/>
      <c r="I153" s="121"/>
      <c r="J153" s="121"/>
      <c r="K153" s="121"/>
      <c r="L153" s="121"/>
      <c r="M153" s="43"/>
      <c r="N153" s="43"/>
      <c r="O153" s="43"/>
      <c r="P153" s="43"/>
      <c r="Q153" s="43"/>
      <c r="R153" s="43"/>
      <c r="S153" s="43"/>
      <c r="T153" s="43"/>
      <c r="U153" s="43"/>
    </row>
    <row r="154" spans="1:21" s="20" customFormat="1" ht="14.25" customHeight="1" x14ac:dyDescent="0.25">
      <c r="A154" s="39"/>
      <c r="B154" s="1" t="s">
        <v>42</v>
      </c>
      <c r="C154" s="39"/>
      <c r="D154" s="39"/>
      <c r="E154" s="39"/>
      <c r="F154" s="39"/>
      <c r="G154" s="39"/>
      <c r="H154" s="40"/>
      <c r="I154" s="41"/>
      <c r="J154" s="4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spans="1:21" s="20" customFormat="1" ht="14.25" customHeight="1" x14ac:dyDescent="0.25">
      <c r="A155" s="39"/>
      <c r="B155" s="96" t="s">
        <v>43</v>
      </c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1"/>
      <c r="N155" s="1"/>
      <c r="O155" s="1"/>
      <c r="P155" s="1"/>
      <c r="Q155" s="1"/>
      <c r="R155" s="1"/>
      <c r="S155" s="1"/>
      <c r="T155" s="1"/>
      <c r="U155" s="1"/>
    </row>
    <row r="156" spans="1:21" s="20" customFormat="1" ht="14.25" customHeight="1" x14ac:dyDescent="0.25">
      <c r="A156" s="39"/>
      <c r="B156" s="1" t="s">
        <v>44</v>
      </c>
      <c r="C156" s="39"/>
      <c r="D156" s="39"/>
      <c r="E156" s="39"/>
      <c r="F156" s="39"/>
      <c r="G156" s="39"/>
      <c r="H156" s="40"/>
      <c r="I156" s="41"/>
      <c r="J156" s="4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spans="1:21" s="20" customFormat="1" ht="14.25" customHeight="1" x14ac:dyDescent="0.25">
      <c r="A157" s="39"/>
      <c r="B157" s="102" t="s">
        <v>45</v>
      </c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"/>
      <c r="N157" s="1"/>
      <c r="O157" s="1"/>
      <c r="P157" s="1"/>
      <c r="Q157" s="1"/>
      <c r="R157" s="1"/>
      <c r="S157" s="1"/>
      <c r="T157" s="1"/>
      <c r="U157" s="1"/>
    </row>
    <row r="158" spans="1:21" s="20" customFormat="1" ht="14.25" customHeight="1" x14ac:dyDescent="0.25">
      <c r="A158" s="39"/>
      <c r="B158" s="102" t="s">
        <v>46</v>
      </c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"/>
      <c r="N158" s="1"/>
      <c r="O158" s="1"/>
      <c r="P158" s="1"/>
      <c r="Q158" s="1"/>
      <c r="R158" s="1"/>
      <c r="S158" s="1"/>
      <c r="T158" s="1"/>
      <c r="U158" s="1"/>
    </row>
    <row r="159" spans="1:21" s="20" customFormat="1" ht="14.25" customHeight="1" x14ac:dyDescent="0.25">
      <c r="A159" s="39"/>
      <c r="B159" s="102" t="s">
        <v>47</v>
      </c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"/>
      <c r="N159" s="1"/>
      <c r="O159" s="1"/>
      <c r="P159" s="1"/>
      <c r="Q159" s="1"/>
      <c r="R159" s="1"/>
      <c r="S159" s="1"/>
      <c r="T159" s="1"/>
      <c r="U159" s="1"/>
    </row>
    <row r="160" spans="1:21" s="20" customFormat="1" ht="14.25" customHeight="1" x14ac:dyDescent="0.25">
      <c r="A160" s="39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1"/>
      <c r="N160" s="1"/>
      <c r="O160" s="1"/>
      <c r="P160" s="1"/>
      <c r="Q160" s="1"/>
      <c r="R160" s="1"/>
      <c r="S160" s="1"/>
      <c r="T160" s="1"/>
      <c r="U160" s="1"/>
    </row>
    <row r="161" spans="1:21" s="20" customFormat="1" ht="14.25" customHeight="1" x14ac:dyDescent="0.25">
      <c r="A161" s="39"/>
      <c r="B161" s="44" t="s">
        <v>48</v>
      </c>
      <c r="C161" s="119" t="s">
        <v>49</v>
      </c>
      <c r="D161" s="119"/>
      <c r="E161" s="45">
        <f>SUM(G148+D148)</f>
        <v>1331</v>
      </c>
      <c r="F161" s="44"/>
      <c r="G161" s="44"/>
      <c r="H161" s="44"/>
      <c r="I161" s="44"/>
      <c r="J161" s="44"/>
      <c r="K161" s="44"/>
      <c r="L161" s="44"/>
      <c r="M161" s="1"/>
      <c r="N161" s="1"/>
      <c r="O161" s="1"/>
      <c r="P161" s="1"/>
      <c r="Q161" s="1"/>
      <c r="R161" s="1"/>
      <c r="S161" s="1"/>
      <c r="T161" s="1"/>
      <c r="U161" s="1"/>
    </row>
    <row r="162" spans="1:21" s="20" customFormat="1" ht="14.25" customHeight="1" x14ac:dyDescent="0.25">
      <c r="A162" s="39"/>
      <c r="B162" s="44"/>
      <c r="C162" s="119" t="s">
        <v>50</v>
      </c>
      <c r="D162" s="119"/>
      <c r="E162" s="45">
        <f>J146</f>
        <v>0</v>
      </c>
      <c r="F162" s="44"/>
      <c r="G162" s="44"/>
      <c r="H162" s="44"/>
      <c r="I162" s="44"/>
      <c r="J162" s="44"/>
      <c r="K162" s="44"/>
      <c r="L162" s="44"/>
      <c r="M162" s="1"/>
      <c r="N162" s="1"/>
      <c r="O162" s="1"/>
      <c r="P162" s="1"/>
      <c r="Q162" s="1"/>
      <c r="R162" s="1"/>
      <c r="S162" s="1"/>
      <c r="T162" s="1"/>
      <c r="U162" s="1"/>
    </row>
    <row r="163" spans="1:21" s="20" customFormat="1" ht="14.25" customHeight="1" x14ac:dyDescent="0.25">
      <c r="A163" s="39"/>
      <c r="B163" s="44"/>
      <c r="C163" s="119" t="s">
        <v>51</v>
      </c>
      <c r="D163" s="119"/>
      <c r="E163" s="45">
        <f>K146</f>
        <v>0</v>
      </c>
      <c r="F163" s="44"/>
      <c r="G163" s="44"/>
      <c r="H163" s="44"/>
      <c r="I163" s="44"/>
      <c r="J163" s="44"/>
      <c r="K163" s="44"/>
      <c r="L163" s="44"/>
      <c r="M163" s="1"/>
      <c r="N163" s="1"/>
      <c r="O163" s="1"/>
      <c r="P163" s="1"/>
      <c r="Q163" s="1"/>
      <c r="R163" s="1"/>
      <c r="S163" s="1"/>
      <c r="T163" s="1"/>
      <c r="U163" s="1"/>
    </row>
    <row r="164" spans="1:21" s="20" customFormat="1" ht="14.25" customHeight="1" x14ac:dyDescent="0.25">
      <c r="A164" s="39"/>
      <c r="B164" s="44"/>
      <c r="C164" s="119" t="s">
        <v>52</v>
      </c>
      <c r="D164" s="119"/>
      <c r="E164" s="45">
        <f>L146</f>
        <v>1331</v>
      </c>
      <c r="F164" s="44"/>
      <c r="G164" s="44"/>
      <c r="H164" s="44"/>
      <c r="I164" s="44"/>
      <c r="J164" s="44"/>
      <c r="K164" s="44"/>
      <c r="L164" s="44"/>
      <c r="M164" s="1"/>
      <c r="N164" s="1"/>
      <c r="O164" s="1"/>
      <c r="P164" s="1"/>
      <c r="Q164" s="1"/>
      <c r="R164" s="1"/>
      <c r="S164" s="1"/>
      <c r="T164" s="1"/>
      <c r="U164" s="1"/>
    </row>
    <row r="165" spans="1:21" s="20" customFormat="1" ht="14.25" customHeight="1" x14ac:dyDescent="0.25">
      <c r="A165" s="39"/>
      <c r="B165" s="44" t="s">
        <v>53</v>
      </c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1"/>
      <c r="N165" s="1"/>
      <c r="O165" s="1"/>
      <c r="P165" s="1"/>
      <c r="Q165" s="1"/>
      <c r="R165" s="1"/>
      <c r="S165" s="1"/>
      <c r="T165" s="1"/>
      <c r="U165" s="1"/>
    </row>
    <row r="166" spans="1:21" s="20" customFormat="1" ht="14.25" customHeight="1" x14ac:dyDescent="0.25">
      <c r="A166" s="39"/>
      <c r="B166" s="120" t="s">
        <v>54</v>
      </c>
      <c r="C166" s="120"/>
      <c r="D166" s="44">
        <f>ROUND((1+0.313*E163/E161)*(1+0.566*E164/E161),4)</f>
        <v>1.5660000000000001</v>
      </c>
      <c r="E166" s="44"/>
      <c r="F166" s="44"/>
      <c r="G166" s="44"/>
      <c r="H166" s="44"/>
      <c r="I166" s="44"/>
      <c r="J166" s="44"/>
      <c r="K166" s="44"/>
      <c r="L166" s="44"/>
      <c r="M166" s="1"/>
      <c r="N166" s="1"/>
      <c r="O166" s="1"/>
      <c r="P166" s="1"/>
      <c r="Q166" s="1"/>
      <c r="R166" s="1"/>
      <c r="S166" s="1"/>
      <c r="T166" s="1"/>
      <c r="U166" s="1"/>
    </row>
    <row r="167" spans="1:21" s="20" customFormat="1" ht="14.25" customHeight="1" x14ac:dyDescent="0.25">
      <c r="A167" s="39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1"/>
      <c r="N167" s="1"/>
      <c r="O167" s="1"/>
      <c r="P167" s="1"/>
      <c r="Q167" s="1"/>
      <c r="R167" s="1"/>
      <c r="S167" s="1"/>
      <c r="T167" s="1"/>
      <c r="U167" s="1"/>
    </row>
    <row r="168" spans="1:21" s="20" customFormat="1" ht="14.25" customHeight="1" x14ac:dyDescent="0.25">
      <c r="A168" s="39"/>
      <c r="B168" s="44" t="s">
        <v>55</v>
      </c>
      <c r="C168" s="44"/>
      <c r="D168" s="44"/>
      <c r="E168" s="44"/>
      <c r="F168" s="44"/>
      <c r="G168" s="44"/>
      <c r="H168" s="46"/>
      <c r="I168" s="45">
        <f>IF(D166&lt;1.313,1,IF(D166&lt;1.566,2,3))</f>
        <v>3</v>
      </c>
      <c r="J168" s="44"/>
      <c r="K168" s="44"/>
      <c r="L168" s="44"/>
      <c r="M168" s="1"/>
      <c r="N168" s="1"/>
      <c r="O168" s="1"/>
      <c r="P168" s="1"/>
      <c r="Q168" s="1"/>
      <c r="R168" s="1"/>
      <c r="S168" s="1"/>
      <c r="T168" s="1"/>
      <c r="U168" s="1"/>
    </row>
    <row r="169" spans="1:21" s="20" customFormat="1" ht="14.25" customHeight="1" x14ac:dyDescent="0.25">
      <c r="A169" s="39"/>
      <c r="B169" s="102" t="s">
        <v>56</v>
      </c>
      <c r="C169" s="102"/>
      <c r="D169" s="102"/>
      <c r="E169" s="102"/>
      <c r="F169" s="102"/>
      <c r="G169" s="102"/>
      <c r="H169" s="102"/>
      <c r="I169" s="102"/>
      <c r="J169" s="46">
        <f>I168</f>
        <v>3</v>
      </c>
      <c r="K169" s="102" t="s">
        <v>57</v>
      </c>
      <c r="L169" s="102"/>
      <c r="M169" s="1"/>
      <c r="N169" s="1"/>
      <c r="O169" s="1"/>
      <c r="P169" s="1"/>
      <c r="Q169" s="1"/>
      <c r="R169" s="1"/>
      <c r="S169" s="1"/>
      <c r="T169" s="1"/>
      <c r="U169" s="1"/>
    </row>
    <row r="170" spans="1:21" s="20" customFormat="1" ht="14.25" customHeight="1" x14ac:dyDescent="0.25">
      <c r="A170" s="39"/>
      <c r="B170" s="102" t="s">
        <v>58</v>
      </c>
      <c r="C170" s="102"/>
      <c r="D170" s="102"/>
      <c r="E170" s="102"/>
      <c r="F170" s="102"/>
      <c r="G170" s="102"/>
      <c r="H170" s="102"/>
      <c r="I170" s="102"/>
      <c r="J170" s="103">
        <f>IF(J169=3,1,IF(J169=2,D166/1.313,D166))</f>
        <v>1</v>
      </c>
      <c r="K170" s="103"/>
      <c r="L170" s="103"/>
      <c r="M170" s="1"/>
      <c r="N170" s="1"/>
      <c r="O170" s="1"/>
      <c r="P170" s="1"/>
      <c r="Q170" s="1"/>
      <c r="R170" s="1"/>
      <c r="S170" s="1"/>
      <c r="T170" s="1"/>
      <c r="U170" s="1"/>
    </row>
    <row r="171" spans="1:21" s="20" customFormat="1" ht="14.25" customHeight="1" x14ac:dyDescent="0.25">
      <c r="A171" s="39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1"/>
      <c r="N171" s="1"/>
      <c r="O171" s="1"/>
      <c r="P171" s="1"/>
      <c r="Q171" s="1"/>
      <c r="R171" s="1"/>
      <c r="S171" s="1"/>
      <c r="T171" s="1"/>
      <c r="U171" s="1"/>
    </row>
    <row r="172" spans="1:21" s="20" customFormat="1" ht="14.25" customHeight="1" x14ac:dyDescent="0.25">
      <c r="A172" s="39"/>
      <c r="B172" s="47" t="s">
        <v>59</v>
      </c>
      <c r="C172" s="39"/>
      <c r="D172" s="48"/>
      <c r="E172" s="39"/>
      <c r="F172" s="39"/>
      <c r="G172" s="39"/>
      <c r="H172" s="40"/>
      <c r="I172" s="41"/>
      <c r="J172" s="4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spans="1:21" s="20" customFormat="1" ht="14.25" customHeight="1" x14ac:dyDescent="0.35">
      <c r="A173" s="1"/>
      <c r="B173" s="97" t="s">
        <v>60</v>
      </c>
      <c r="C173" s="97"/>
      <c r="D173" s="104" t="str">
        <f>"(1+0,14*"&amp;N146&amp;"/"&amp;O148&amp;")*(1+0,51*"&amp;O146&amp;"/"&amp;O148&amp;") = "</f>
        <v xml:space="preserve">(1+0,14*0/0)*(1+0,51*0/0) = </v>
      </c>
      <c r="E173" s="104"/>
      <c r="F173" s="104"/>
      <c r="G173" s="104"/>
      <c r="H173" s="104"/>
      <c r="I173" s="104"/>
      <c r="J173" s="112">
        <f>ROUND((1+0.14*IF(O148=0,0,N146/O148))*(1+0.51*IF(O148=0,0,O146/O148)),4)</f>
        <v>1</v>
      </c>
      <c r="K173" s="112"/>
      <c r="L173" s="41"/>
      <c r="M173" s="41"/>
      <c r="N173" s="1"/>
      <c r="O173" s="1"/>
      <c r="P173" s="41"/>
      <c r="Q173" s="1"/>
      <c r="R173" s="1"/>
      <c r="S173" s="41"/>
      <c r="T173" s="1"/>
      <c r="U173" s="1"/>
    </row>
    <row r="174" spans="1:21" s="20" customFormat="1" ht="14.25" customHeight="1" x14ac:dyDescent="0.35">
      <c r="A174" s="1"/>
      <c r="B174" s="97" t="s">
        <v>61</v>
      </c>
      <c r="C174" s="97"/>
      <c r="D174" s="104" t="str">
        <f>"(1+0,51*"&amp;Q146&amp;"/"&amp;R148&amp;")*(1+1,03*"&amp;R146&amp;"/"&amp;R148&amp;") = "</f>
        <v xml:space="preserve">(1+0,51*544/544)*(1+1,03*0/544) = </v>
      </c>
      <c r="E174" s="104"/>
      <c r="F174" s="104"/>
      <c r="G174" s="104"/>
      <c r="H174" s="104"/>
      <c r="I174" s="104"/>
      <c r="J174" s="112">
        <f>ROUND((1+0.51*IF(R148=0,0,Q146/R148))*(1+1.03*IF(R148=0,0,R146/R148)),4)</f>
        <v>1.51</v>
      </c>
      <c r="K174" s="112"/>
      <c r="L174" s="41"/>
      <c r="M174" s="41"/>
      <c r="N174" s="1"/>
      <c r="O174" s="1"/>
      <c r="P174" s="1"/>
      <c r="Q174" s="1"/>
      <c r="R174" s="1"/>
      <c r="S174" s="41"/>
      <c r="T174" s="1"/>
      <c r="U174" s="1"/>
    </row>
    <row r="175" spans="1:21" s="20" customFormat="1" ht="14.25" customHeight="1" x14ac:dyDescent="0.35">
      <c r="A175" s="1"/>
      <c r="B175" s="97" t="s">
        <v>62</v>
      </c>
      <c r="C175" s="97"/>
      <c r="D175" s="104" t="str">
        <f>"(1+0,61 * "&amp;T146&amp;"/"&amp;U148&amp;") * (1+ 1,39*"&amp;U146&amp;"/"&amp;U148&amp;") = "</f>
        <v xml:space="preserve">(1+0,61 * 78/78) * (1+ 1,39*0/78) = </v>
      </c>
      <c r="E175" s="104"/>
      <c r="F175" s="104"/>
      <c r="G175" s="104"/>
      <c r="H175" s="104"/>
      <c r="I175" s="104"/>
      <c r="J175" s="112">
        <f>ROUND((1+0.61*IF(U148=0,0,T146/U148))*(1+1.39*IF(U148=0,0,U146/U148)),4)</f>
        <v>1.61</v>
      </c>
      <c r="K175" s="112"/>
      <c r="L175" s="41"/>
      <c r="M175" s="41"/>
      <c r="N175" s="1"/>
      <c r="O175" s="1"/>
      <c r="P175" s="41"/>
      <c r="Q175" s="1"/>
      <c r="R175" s="1"/>
      <c r="S175" s="41"/>
      <c r="T175" s="1"/>
      <c r="U175" s="1"/>
    </row>
    <row r="176" spans="1:21" s="20" customFormat="1" ht="14.25" customHeight="1" x14ac:dyDescent="0.35">
      <c r="A176" s="1"/>
      <c r="B176" s="97" t="s">
        <v>63</v>
      </c>
      <c r="C176" s="97"/>
      <c r="D176" s="104" t="str">
        <f>"0,5 + "&amp;O148&amp;"/"&amp;R148&amp;" * "&amp;J173&amp;" * "&amp;J174&amp;" = "</f>
        <v xml:space="preserve">0,5 + 0/544 * 1 * 1,51 = </v>
      </c>
      <c r="E176" s="104"/>
      <c r="F176" s="104"/>
      <c r="G176" s="104"/>
      <c r="H176" s="104"/>
      <c r="I176" s="104"/>
      <c r="J176" s="113">
        <f>ROUND(0.5+E146/G148*J173*J174,4)</f>
        <v>0.68289999999999995</v>
      </c>
      <c r="K176" s="113"/>
      <c r="L176" s="40"/>
      <c r="M176" s="40"/>
      <c r="N176" s="1"/>
      <c r="O176" s="1"/>
      <c r="P176" s="40"/>
      <c r="Q176" s="1"/>
      <c r="R176" s="1"/>
      <c r="S176" s="40"/>
      <c r="T176" s="1"/>
      <c r="U176" s="1"/>
    </row>
    <row r="177" spans="1:21" s="20" customFormat="1" ht="14.25" customHeight="1" x14ac:dyDescent="0.35">
      <c r="A177" s="1"/>
      <c r="B177" s="97" t="s">
        <v>64</v>
      </c>
      <c r="C177" s="97"/>
      <c r="D177" s="104" t="str">
        <f>"1,0+(1,3*"&amp;C146&amp;" + 0,95*"&amp;D146&amp;")/"&amp;L148&amp;"*"&amp;J175&amp;"= "</f>
        <v xml:space="preserve">1,0+(1,3*0 + 0,95*200)/1331*1,61= </v>
      </c>
      <c r="E177" s="104"/>
      <c r="F177" s="104"/>
      <c r="G177" s="104"/>
      <c r="H177" s="104"/>
      <c r="I177" s="104"/>
      <c r="J177" s="113">
        <f>ROUND(1+(1.31*C146+0.95*D146)/L148*J175,4)</f>
        <v>1.2298</v>
      </c>
      <c r="K177" s="113"/>
      <c r="L177" s="39"/>
      <c r="M177" s="39"/>
      <c r="N177" s="1"/>
      <c r="O177" s="1"/>
      <c r="P177" s="39"/>
      <c r="Q177" s="1"/>
      <c r="R177" s="1"/>
      <c r="S177" s="39"/>
      <c r="T177" s="1"/>
      <c r="U177" s="1"/>
    </row>
    <row r="178" spans="1:21" s="20" customFormat="1" ht="14.25" customHeight="1" x14ac:dyDescent="0.35">
      <c r="A178" s="1"/>
      <c r="B178" s="97" t="s">
        <v>65</v>
      </c>
      <c r="C178" s="97"/>
      <c r="D178" s="97"/>
      <c r="E178" s="97"/>
      <c r="F178" s="50"/>
      <c r="G178" s="50"/>
      <c r="H178" s="51"/>
      <c r="I178" s="52"/>
      <c r="J178" s="113">
        <f>J176*J177</f>
        <v>0.83983041999999997</v>
      </c>
      <c r="K178" s="113"/>
      <c r="L178" s="40"/>
      <c r="M178" s="40"/>
      <c r="N178" s="1"/>
      <c r="O178" s="1"/>
      <c r="P178" s="40"/>
      <c r="Q178" s="1"/>
      <c r="R178" s="1"/>
      <c r="S178" s="40"/>
      <c r="T178" s="1"/>
      <c r="U178" s="1"/>
    </row>
    <row r="179" spans="1:21" s="20" customFormat="1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spans="1:21" s="20" customFormat="1" ht="14.25" customHeight="1" x14ac:dyDescent="0.2">
      <c r="A180" s="1"/>
      <c r="B180" s="96" t="s">
        <v>66</v>
      </c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1"/>
      <c r="N180" s="1"/>
      <c r="O180" s="1"/>
      <c r="P180" s="1"/>
      <c r="Q180" s="1"/>
      <c r="R180" s="1"/>
      <c r="S180" s="1"/>
      <c r="T180" s="1"/>
      <c r="U180" s="1"/>
    </row>
    <row r="181" spans="1:21" s="20" customFormat="1" ht="14.25" customHeight="1" x14ac:dyDescent="0.35">
      <c r="A181" s="1"/>
      <c r="B181" s="49" t="s">
        <v>67</v>
      </c>
      <c r="C181" s="49" t="s">
        <v>68</v>
      </c>
      <c r="D181" s="53">
        <f>I168</f>
        <v>3</v>
      </c>
      <c r="E181" s="54" t="s">
        <v>69</v>
      </c>
      <c r="F181" s="54" t="s">
        <v>70</v>
      </c>
      <c r="G181" s="54" t="s">
        <v>69</v>
      </c>
      <c r="H181" s="49" t="s">
        <v>71</v>
      </c>
      <c r="I181" s="54" t="s">
        <v>69</v>
      </c>
      <c r="J181" s="49" t="s">
        <v>72</v>
      </c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spans="1:21" s="20" customFormat="1" ht="14.25" customHeight="1" x14ac:dyDescent="0.2">
      <c r="A182" s="1"/>
      <c r="B182" s="1" t="s">
        <v>73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spans="1:21" s="20" customFormat="1" ht="14.25" customHeight="1" x14ac:dyDescent="0.35">
      <c r="A183" s="1"/>
      <c r="B183" s="49" t="s">
        <v>67</v>
      </c>
      <c r="C183" s="49" t="s">
        <v>68</v>
      </c>
      <c r="D183" s="53">
        <f>I168</f>
        <v>3</v>
      </c>
      <c r="E183" s="54" t="s">
        <v>69</v>
      </c>
      <c r="F183" s="55">
        <f>J170</f>
        <v>1</v>
      </c>
      <c r="G183" s="54" t="s">
        <v>69</v>
      </c>
      <c r="H183" s="56">
        <f>J176</f>
        <v>0.68289999999999995</v>
      </c>
      <c r="I183" s="54" t="s">
        <v>69</v>
      </c>
      <c r="J183" s="56">
        <f>J177</f>
        <v>1.2298</v>
      </c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spans="1:21" s="20" customFormat="1" ht="14.25" customHeight="1" x14ac:dyDescent="0.2">
      <c r="A184" s="1"/>
      <c r="B184" s="1" t="s">
        <v>73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spans="1:21" s="20" customFormat="1" ht="14.25" customHeight="1" x14ac:dyDescent="0.35">
      <c r="A185" s="1"/>
      <c r="B185" s="49" t="s">
        <v>67</v>
      </c>
      <c r="C185" s="49" t="s">
        <v>68</v>
      </c>
      <c r="D185" s="57">
        <f>I168</f>
        <v>3</v>
      </c>
      <c r="E185" s="58" t="s">
        <v>69</v>
      </c>
      <c r="F185" s="117">
        <f>F183*H183*J183</f>
        <v>0.83983041999999997</v>
      </c>
      <c r="G185" s="11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1:21" ht="14.25" customHeight="1" x14ac:dyDescent="0.2">
      <c r="N186" s="59"/>
      <c r="Q186" s="59"/>
    </row>
    <row r="187" spans="1:21" ht="18.75" customHeight="1" x14ac:dyDescent="0.2">
      <c r="B187" s="60" t="s">
        <v>74</v>
      </c>
    </row>
    <row r="188" spans="1:21" ht="22.5" customHeight="1" x14ac:dyDescent="0.25">
      <c r="B188" s="61" t="s">
        <v>75</v>
      </c>
      <c r="C188" s="114" t="s">
        <v>49</v>
      </c>
      <c r="D188" s="114"/>
      <c r="E188" s="118">
        <f>E161</f>
        <v>1331</v>
      </c>
      <c r="F188" s="118"/>
    </row>
    <row r="189" spans="1:21" ht="16.5" customHeight="1" x14ac:dyDescent="0.25">
      <c r="B189" s="61" t="s">
        <v>76</v>
      </c>
      <c r="C189" s="114" t="s">
        <v>77</v>
      </c>
      <c r="D189" s="114"/>
      <c r="E189" s="118">
        <f>J169</f>
        <v>3</v>
      </c>
      <c r="F189" s="118"/>
    </row>
    <row r="190" spans="1:21" ht="16.5" customHeight="1" x14ac:dyDescent="0.25">
      <c r="B190" s="61" t="s">
        <v>78</v>
      </c>
      <c r="C190" s="114" t="s">
        <v>79</v>
      </c>
      <c r="D190" s="114"/>
      <c r="E190" s="115">
        <f>F185</f>
        <v>0.83983041999999997</v>
      </c>
      <c r="F190" s="115"/>
    </row>
    <row r="191" spans="1:21" ht="11.25" customHeight="1" x14ac:dyDescent="0.2">
      <c r="C191" s="116"/>
      <c r="D191" s="116"/>
      <c r="E191" s="116"/>
      <c r="F191" s="116"/>
    </row>
    <row r="192" spans="1:21" ht="39" customHeight="1" x14ac:dyDescent="0.2"/>
    <row r="193" spans="1:21" s="43" customFormat="1" ht="16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spans="1:21" ht="16.5" customHeight="1" x14ac:dyDescent="0.2"/>
    <row r="195" spans="1:21" ht="25.5" customHeight="1" x14ac:dyDescent="0.2"/>
    <row r="196" spans="1:21" ht="16.5" customHeight="1" x14ac:dyDescent="0.2"/>
    <row r="197" spans="1:21" ht="16.5" customHeight="1" x14ac:dyDescent="0.2"/>
    <row r="198" spans="1:21" ht="16.5" customHeight="1" x14ac:dyDescent="0.2"/>
    <row r="199" spans="1:21" ht="16.5" customHeight="1" x14ac:dyDescent="0.2"/>
    <row r="200" spans="1:21" ht="16.5" customHeight="1" x14ac:dyDescent="0.2"/>
    <row r="201" spans="1:21" ht="16.5" customHeight="1" x14ac:dyDescent="0.2"/>
    <row r="202" spans="1:21" ht="16.5" customHeight="1" x14ac:dyDescent="0.2"/>
    <row r="203" spans="1:21" ht="16.5" customHeight="1" x14ac:dyDescent="0.2"/>
    <row r="204" spans="1:21" ht="16.5" customHeight="1" x14ac:dyDescent="0.2"/>
    <row r="205" spans="1:21" ht="16.5" customHeight="1" x14ac:dyDescent="0.2"/>
    <row r="206" spans="1:21" ht="16.5" customHeight="1" x14ac:dyDescent="0.2"/>
    <row r="207" spans="1:21" ht="16.5" customHeight="1" x14ac:dyDescent="0.2"/>
    <row r="208" spans="1:21" ht="16.5" customHeight="1" x14ac:dyDescent="0.2"/>
    <row r="209" ht="16.5" customHeight="1" x14ac:dyDescent="0.2"/>
    <row r="210" ht="16.5" customHeight="1" x14ac:dyDescent="0.2"/>
    <row r="211" ht="16.5" customHeight="1" x14ac:dyDescent="0.2"/>
    <row r="212" ht="16.5" customHeight="1" x14ac:dyDescent="0.2"/>
    <row r="213" ht="16.5" customHeight="1" x14ac:dyDescent="0.2"/>
    <row r="214" ht="16.5" customHeight="1" x14ac:dyDescent="0.2"/>
    <row r="215" ht="16.5" customHeight="1" x14ac:dyDescent="0.2"/>
    <row r="216" ht="16.5" customHeight="1" x14ac:dyDescent="0.2"/>
    <row r="217" ht="16.5" customHeight="1" x14ac:dyDescent="0.2"/>
    <row r="218" ht="16.5" customHeight="1" x14ac:dyDescent="0.2"/>
    <row r="219" ht="16.5" customHeight="1" x14ac:dyDescent="0.2"/>
    <row r="220" ht="16.5" customHeight="1" x14ac:dyDescent="0.2"/>
    <row r="221" ht="16.5" customHeight="1" x14ac:dyDescent="0.2"/>
    <row r="222" ht="16.5" customHeight="1" x14ac:dyDescent="0.2"/>
    <row r="223" ht="16.5" customHeight="1" x14ac:dyDescent="0.2"/>
    <row r="224" ht="16.5" customHeight="1" x14ac:dyDescent="0.2"/>
    <row r="225" ht="16.5" customHeight="1" x14ac:dyDescent="0.2"/>
    <row r="226" ht="16.5" customHeight="1" x14ac:dyDescent="0.2"/>
    <row r="227" ht="16.5" customHeight="1" x14ac:dyDescent="0.2"/>
    <row r="228" ht="16.5" customHeight="1" x14ac:dyDescent="0.2"/>
    <row r="229" ht="16.5" customHeight="1" x14ac:dyDescent="0.2"/>
    <row r="230" ht="16.5" customHeight="1" x14ac:dyDescent="0.2"/>
    <row r="231" ht="16.5" customHeight="1" x14ac:dyDescent="0.2"/>
  </sheetData>
  <mergeCells count="63">
    <mergeCell ref="C189:D189"/>
    <mergeCell ref="E189:F189"/>
    <mergeCell ref="B176:C176"/>
    <mergeCell ref="D176:I176"/>
    <mergeCell ref="B169:I169"/>
    <mergeCell ref="C161:D161"/>
    <mergeCell ref="C162:D162"/>
    <mergeCell ref="C163:D163"/>
    <mergeCell ref="C164:D164"/>
    <mergeCell ref="B166:C166"/>
    <mergeCell ref="B153:L153"/>
    <mergeCell ref="B155:L155"/>
    <mergeCell ref="B157:L157"/>
    <mergeCell ref="J178:K178"/>
    <mergeCell ref="J176:K176"/>
    <mergeCell ref="C190:D190"/>
    <mergeCell ref="E190:F190"/>
    <mergeCell ref="C191:D191"/>
    <mergeCell ref="E191:F191"/>
    <mergeCell ref="F185:G185"/>
    <mergeCell ref="C188:D188"/>
    <mergeCell ref="E188:F188"/>
    <mergeCell ref="J173:K173"/>
    <mergeCell ref="B177:C177"/>
    <mergeCell ref="D177:I177"/>
    <mergeCell ref="J177:K177"/>
    <mergeCell ref="B174:C174"/>
    <mergeCell ref="D174:I174"/>
    <mergeCell ref="J174:K174"/>
    <mergeCell ref="B175:C175"/>
    <mergeCell ref="D175:I175"/>
    <mergeCell ref="J175:K175"/>
    <mergeCell ref="M148:N148"/>
    <mergeCell ref="P148:Q148"/>
    <mergeCell ref="S148:T148"/>
    <mergeCell ref="B150:L150"/>
    <mergeCell ref="B152:L152"/>
    <mergeCell ref="A1:U1"/>
    <mergeCell ref="J3:L3"/>
    <mergeCell ref="M3:O3"/>
    <mergeCell ref="P3:R3"/>
    <mergeCell ref="S3:U3"/>
    <mergeCell ref="C2:I2"/>
    <mergeCell ref="J2:U2"/>
    <mergeCell ref="A3:A4"/>
    <mergeCell ref="B3:B4"/>
    <mergeCell ref="C3:D3"/>
    <mergeCell ref="E3:F3"/>
    <mergeCell ref="G3:H3"/>
    <mergeCell ref="B180:L180"/>
    <mergeCell ref="B178:E178"/>
    <mergeCell ref="B173:C173"/>
    <mergeCell ref="A146:A147"/>
    <mergeCell ref="B146:B147"/>
    <mergeCell ref="E148:F148"/>
    <mergeCell ref="G148:H148"/>
    <mergeCell ref="J148:K148"/>
    <mergeCell ref="B158:L158"/>
    <mergeCell ref="B159:L159"/>
    <mergeCell ref="K169:L169"/>
    <mergeCell ref="B170:I170"/>
    <mergeCell ref="J170:L170"/>
    <mergeCell ref="D173:I173"/>
  </mergeCells>
  <printOptions gridLines="1"/>
  <pageMargins left="0.59055118110236215" right="0.19685039370078741" top="0.19685039370078741" bottom="0.19685039370078741" header="0.31496062992125984" footer="0.31496062992125984"/>
  <pageSetup paperSize="8" scale="98" firstPageNumber="0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атм1</vt:lpstr>
      <vt:lpstr>атм1!Область_печати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tchistyakov</dc:creator>
  <dc:description/>
  <cp:lastModifiedBy>Admin</cp:lastModifiedBy>
  <cp:revision>1</cp:revision>
  <cp:lastPrinted>2022-12-04T16:40:18Z</cp:lastPrinted>
  <dcterms:created xsi:type="dcterms:W3CDTF">2005-04-14T09:48:41Z</dcterms:created>
  <dcterms:modified xsi:type="dcterms:W3CDTF">2024-11-14T15:29:00Z</dcterms:modified>
  <dc:language>en-US</dc:language>
</cp:coreProperties>
</file>