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olikarpov\YandexDisk\МАСТЕРСКАЯ\Оценка_стоимости\Шкафы_Балаково\"/>
    </mc:Choice>
  </mc:AlternateContent>
  <bookViews>
    <workbookView xWindow="240" yWindow="72" windowWidth="20112" windowHeight="7488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Лист1!$A$1:$I$14</definedName>
  </definedNames>
  <calcPr calcId="162913"/>
</workbook>
</file>

<file path=xl/calcChain.xml><?xml version="1.0" encoding="utf-8"?>
<calcChain xmlns="http://schemas.openxmlformats.org/spreadsheetml/2006/main">
  <c r="G12" i="1" l="1"/>
  <c r="E13" i="1" l="1"/>
  <c r="H13" i="1" s="1"/>
  <c r="H12" i="1"/>
  <c r="E12" i="1"/>
  <c r="E11" i="1"/>
  <c r="H11" i="1" s="1"/>
  <c r="H10" i="1"/>
  <c r="E10" i="1"/>
  <c r="E9" i="1"/>
  <c r="H9" i="1" s="1"/>
  <c r="H8" i="1"/>
  <c r="E8" i="1"/>
  <c r="E7" i="1"/>
  <c r="H7" i="1" s="1"/>
  <c r="H6" i="1"/>
  <c r="H5" i="1"/>
  <c r="E4" i="1"/>
  <c r="H4" i="1" s="1"/>
  <c r="H3" i="1"/>
  <c r="H2" i="1"/>
  <c r="H14" i="1" l="1"/>
</calcChain>
</file>

<file path=xl/sharedStrings.xml><?xml version="1.0" encoding="utf-8"?>
<sst xmlns="http://schemas.openxmlformats.org/spreadsheetml/2006/main" count="64" uniqueCount="50">
  <si>
    <t>Шифр</t>
  </si>
  <si>
    <t>№ п/п</t>
  </si>
  <si>
    <t>Состав работ</t>
  </si>
  <si>
    <t>Наименование</t>
  </si>
  <si>
    <t>Кол-во</t>
  </si>
  <si>
    <t>Примечание</t>
  </si>
  <si>
    <t>м11-03-001-01</t>
  </si>
  <si>
    <t>м11-03-001-02</t>
  </si>
  <si>
    <t>м11-03-001-03</t>
  </si>
  <si>
    <t>м08-03-591-08</t>
  </si>
  <si>
    <t>м08-03-593-09</t>
  </si>
  <si>
    <t>м11-06-002-01</t>
  </si>
  <si>
    <t>м11-08-001-01</t>
  </si>
  <si>
    <t>м08-02-390-01</t>
  </si>
  <si>
    <t>Ед.изм.</t>
  </si>
  <si>
    <t>Приборы, устанавливаемые на металлоконструкциях, щитах и пультах, масса до 5 кг</t>
  </si>
  <si>
    <t>Приборы, устанавливаемые на металлоконструкциях, щитах и пультах, масса до 10 кг</t>
  </si>
  <si>
    <t>Добавлять за каждые 5 кг свыше 10 кг</t>
  </si>
  <si>
    <t>Розетка штепсельная неутопленного типа при открытой проводке</t>
  </si>
  <si>
    <t>Светильник местного освещения</t>
  </si>
  <si>
    <t>Электрические проводки в щитах и пультах шкафных и панельных</t>
  </si>
  <si>
    <t>Присоединение к приборам электрических проводок под винт с оконцеванием наконечником</t>
  </si>
  <si>
    <t>Короба пластмассовые шириной до 40 мм</t>
  </si>
  <si>
    <t>Не предусмотрен</t>
  </si>
  <si>
    <t>Трудо-емкость на ед., ч/ч</t>
  </si>
  <si>
    <t>м11-01-001-02</t>
  </si>
  <si>
    <t>Конструкции для установки приборов, масса до 2 кг</t>
  </si>
  <si>
    <t>м11-01-001-04</t>
  </si>
  <si>
    <t>Конструкции для установки приборов, масса до 5 кг</t>
  </si>
  <si>
    <t>шт</t>
  </si>
  <si>
    <t>Трудо-емкость общая, ч/ч</t>
  </si>
  <si>
    <t>кг</t>
  </si>
  <si>
    <t>01. Установка приборов.
02. Присоединение.
03. Опробование на зажигание.</t>
  </si>
  <si>
    <t>01. Монтаж светильника.
02. Присоединение.
03. Ввертывание ламп.
04. Опробование на зажигание.</t>
  </si>
  <si>
    <t>м</t>
  </si>
  <si>
    <t>жила</t>
  </si>
  <si>
    <t>01. Разметка мест установки и креплений.
02. Установка основания короба с раскроем и подгонкой основания.
03. Установка оснований соединительных элементов (углов поворота, пересечений, отводов).
04. Надвижка крышек короба и соединительных элементов.</t>
  </si>
  <si>
    <t>din-рейка например, но не по метражу, а по кол-ву отрезков</t>
  </si>
  <si>
    <t>Все приборы: реле, автоматы, блоки питания, контроллеры, модули ввода-вывода, кнопки, лампочки и другие элементы лицевой панели</t>
  </si>
  <si>
    <t>Считаем, сколько жил подходит-отходит от каждого прибора из п.3-7 и все сюда</t>
  </si>
  <si>
    <t>м08-01-082-01</t>
  </si>
  <si>
    <t xml:space="preserve">Зажим наборный без кожуха </t>
  </si>
  <si>
    <t>клеммник</t>
  </si>
  <si>
    <t>01. Сборка и установка зажимов без присоединения (присоединение делать отдельно по п.10).</t>
  </si>
  <si>
    <t>01. Нанесение чертилкой надписей на бирках и оконцевателях.
02. Надевание бирки на поясок.
03. Cнятие временой бирки, закрепление пояска на кабелях или трубах</t>
  </si>
  <si>
    <t>Маркировка кабелей</t>
  </si>
  <si>
    <t>на каждую жилу</t>
  </si>
  <si>
    <t>ЕНиР32-88-3,4</t>
  </si>
  <si>
    <t>сост. Поликарпов С.Н.                                    25.09.2024</t>
  </si>
  <si>
    <t>ШУК.      г.Балаково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</si>
</sst>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name val="Calibri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i/>
      <sz val="11"/>
      <color rgb="FF0070C0"/>
      <name val="Calibri"/>
      <family val="2"/>
      <charset val="204"/>
    </font>
    <font>
      <i/>
      <sz val="11"/>
      <color theme="4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64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2" fillId="0" borderId="2" xfId="0" applyFont="1" applyBorder="1" applyAlignment="1">
      <alignment wrapText="1"/>
    </xf>
    <xf numFmtId="0" fontId="2" fillId="0" borderId="5" xfId="0" applyFont="1" applyFill="1" applyBorder="1" applyAlignment="1">
      <alignment wrapText="1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4" fillId="0" borderId="1" xfId="0" applyFont="1" applyBorder="1" applyAlignment="1">
      <alignment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5" fillId="0" borderId="1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7"/>
  <sheetViews>
    <sheetView tabSelected="1" topLeftCell="A4" zoomScale="75" workbookViewId="0">
      <selection activeCell="I17" sqref="I16:I17"/>
    </sheetView>
  </sheetViews>
  <sheetFormatPr defaultColWidth="10" defaultRowHeight="14.4" x14ac:dyDescent="0.3"/>
  <cols>
    <col min="1" max="1" width="4.109375" customWidth="1"/>
    <col min="2" max="2" width="13.6640625" hidden="1" customWidth="1"/>
    <col min="3" max="3" width="52" customWidth="1"/>
    <col min="4" max="4" width="50.88671875" customWidth="1"/>
    <col min="5" max="5" width="8.33203125" customWidth="1"/>
    <col min="6" max="6" width="7.6640625" customWidth="1"/>
    <col min="7" max="7" width="5.109375" customWidth="1"/>
    <col min="8" max="8" width="8.44140625" customWidth="1"/>
    <col min="9" max="9" width="51.109375" customWidth="1"/>
  </cols>
  <sheetData>
    <row r="1" spans="1:9" ht="57.6" x14ac:dyDescent="0.3">
      <c r="A1" s="1" t="s">
        <v>1</v>
      </c>
      <c r="B1" s="1" t="s">
        <v>0</v>
      </c>
      <c r="C1" s="1" t="s">
        <v>3</v>
      </c>
      <c r="D1" s="1" t="s">
        <v>2</v>
      </c>
      <c r="E1" s="1" t="s">
        <v>24</v>
      </c>
      <c r="F1" s="1" t="s">
        <v>14</v>
      </c>
      <c r="G1" s="1" t="s">
        <v>4</v>
      </c>
      <c r="H1" s="1" t="s">
        <v>30</v>
      </c>
      <c r="I1" s="1" t="s">
        <v>5</v>
      </c>
    </row>
    <row r="2" spans="1:9" x14ac:dyDescent="0.3">
      <c r="A2" s="2">
        <v>1</v>
      </c>
      <c r="B2" s="2" t="s">
        <v>25</v>
      </c>
      <c r="C2" s="2" t="s">
        <v>26</v>
      </c>
      <c r="D2" s="2" t="s">
        <v>23</v>
      </c>
      <c r="E2" s="2">
        <v>0.57999999999999996</v>
      </c>
      <c r="F2" s="2" t="s">
        <v>29</v>
      </c>
      <c r="G2" s="9">
        <v>12</v>
      </c>
      <c r="H2" s="3">
        <f>G2*E2</f>
        <v>6.9599999999999991</v>
      </c>
      <c r="I2" s="10" t="s">
        <v>37</v>
      </c>
    </row>
    <row r="3" spans="1:9" x14ac:dyDescent="0.3">
      <c r="A3" s="2">
        <v>2</v>
      </c>
      <c r="B3" s="2" t="s">
        <v>27</v>
      </c>
      <c r="C3" s="2" t="s">
        <v>28</v>
      </c>
      <c r="D3" s="2" t="s">
        <v>23</v>
      </c>
      <c r="E3" s="2">
        <v>1.1499999999999999</v>
      </c>
      <c r="F3" s="2" t="s">
        <v>29</v>
      </c>
      <c r="G3" s="9">
        <v>0</v>
      </c>
      <c r="H3" s="3">
        <f>G3*E3</f>
        <v>0</v>
      </c>
      <c r="I3" s="11"/>
    </row>
    <row r="4" spans="1:9" ht="28.8" x14ac:dyDescent="0.3">
      <c r="A4" s="2">
        <v>3</v>
      </c>
      <c r="B4" s="2" t="s">
        <v>40</v>
      </c>
      <c r="C4" s="2" t="s">
        <v>41</v>
      </c>
      <c r="D4" s="2" t="s">
        <v>43</v>
      </c>
      <c r="E4" s="2">
        <f>47.11/100-2*E11</f>
        <v>0.24510000000000001</v>
      </c>
      <c r="F4" s="2" t="s">
        <v>29</v>
      </c>
      <c r="G4" s="9">
        <v>180</v>
      </c>
      <c r="H4" s="3">
        <f>G4*E4</f>
        <v>44.118000000000002</v>
      </c>
      <c r="I4" s="4" t="s">
        <v>42</v>
      </c>
    </row>
    <row r="5" spans="1:9" ht="28.8" x14ac:dyDescent="0.3">
      <c r="A5" s="2">
        <v>4</v>
      </c>
      <c r="B5" s="2" t="s">
        <v>6</v>
      </c>
      <c r="C5" s="2" t="s">
        <v>15</v>
      </c>
      <c r="D5" s="2" t="s">
        <v>23</v>
      </c>
      <c r="E5" s="2">
        <v>0.52</v>
      </c>
      <c r="F5" s="2" t="s">
        <v>29</v>
      </c>
      <c r="G5" s="9">
        <v>75</v>
      </c>
      <c r="H5" s="3">
        <f t="shared" ref="H5:H13" si="0">G5*E5</f>
        <v>39</v>
      </c>
      <c r="I5" s="10" t="s">
        <v>38</v>
      </c>
    </row>
    <row r="6" spans="1:9" ht="28.8" x14ac:dyDescent="0.3">
      <c r="A6" s="2">
        <v>5</v>
      </c>
      <c r="B6" s="2" t="s">
        <v>7</v>
      </c>
      <c r="C6" s="2" t="s">
        <v>16</v>
      </c>
      <c r="D6" s="2" t="s">
        <v>23</v>
      </c>
      <c r="E6" s="2">
        <v>1.03</v>
      </c>
      <c r="F6" s="2" t="s">
        <v>29</v>
      </c>
      <c r="G6" s="9">
        <v>0</v>
      </c>
      <c r="H6" s="3">
        <f t="shared" si="0"/>
        <v>0</v>
      </c>
      <c r="I6" s="12"/>
    </row>
    <row r="7" spans="1:9" x14ac:dyDescent="0.3">
      <c r="A7" s="2">
        <v>6</v>
      </c>
      <c r="B7" s="2" t="s">
        <v>8</v>
      </c>
      <c r="C7" s="2" t="s">
        <v>17</v>
      </c>
      <c r="D7" s="2" t="s">
        <v>23</v>
      </c>
      <c r="E7" s="2">
        <f>1.03/5</f>
        <v>0.20600000000000002</v>
      </c>
      <c r="F7" s="2" t="s">
        <v>31</v>
      </c>
      <c r="G7" s="9">
        <v>0</v>
      </c>
      <c r="H7" s="3">
        <f t="shared" si="0"/>
        <v>0</v>
      </c>
      <c r="I7" s="11"/>
    </row>
    <row r="8" spans="1:9" ht="43.2" x14ac:dyDescent="0.3">
      <c r="A8" s="2">
        <v>7</v>
      </c>
      <c r="B8" s="2" t="s">
        <v>9</v>
      </c>
      <c r="C8" s="2" t="s">
        <v>18</v>
      </c>
      <c r="D8" s="2" t="s">
        <v>32</v>
      </c>
      <c r="E8" s="2">
        <f>43.6/100</f>
        <v>0.436</v>
      </c>
      <c r="F8" s="2" t="s">
        <v>29</v>
      </c>
      <c r="G8" s="9">
        <v>1</v>
      </c>
      <c r="H8" s="3">
        <f t="shared" si="0"/>
        <v>0.436</v>
      </c>
      <c r="I8" s="2"/>
    </row>
    <row r="9" spans="1:9" ht="57.6" x14ac:dyDescent="0.3">
      <c r="A9" s="2">
        <v>8</v>
      </c>
      <c r="B9" s="2" t="s">
        <v>10</v>
      </c>
      <c r="C9" s="2" t="s">
        <v>19</v>
      </c>
      <c r="D9" s="2" t="s">
        <v>33</v>
      </c>
      <c r="E9" s="2">
        <f>85.46/100</f>
        <v>0.85459999999999992</v>
      </c>
      <c r="F9" s="2" t="s">
        <v>29</v>
      </c>
      <c r="G9" s="9">
        <v>1</v>
      </c>
      <c r="H9" s="3">
        <f t="shared" si="0"/>
        <v>0.85459999999999992</v>
      </c>
      <c r="I9" s="2"/>
    </row>
    <row r="10" spans="1:9" ht="28.8" x14ac:dyDescent="0.3">
      <c r="A10" s="2">
        <v>9</v>
      </c>
      <c r="B10" s="2" t="s">
        <v>11</v>
      </c>
      <c r="C10" s="2" t="s">
        <v>20</v>
      </c>
      <c r="D10" s="2" t="s">
        <v>23</v>
      </c>
      <c r="E10" s="2">
        <f>9.27/100</f>
        <v>9.2699999999999991E-2</v>
      </c>
      <c r="F10" s="2" t="s">
        <v>34</v>
      </c>
      <c r="G10" s="9">
        <v>312</v>
      </c>
      <c r="H10" s="3">
        <f t="shared" si="0"/>
        <v>28.922399999999996</v>
      </c>
      <c r="I10" s="2"/>
    </row>
    <row r="11" spans="1:9" ht="28.8" x14ac:dyDescent="0.3">
      <c r="A11" s="2">
        <v>10</v>
      </c>
      <c r="B11" s="2" t="s">
        <v>12</v>
      </c>
      <c r="C11" s="2" t="s">
        <v>21</v>
      </c>
      <c r="D11" s="2" t="s">
        <v>23</v>
      </c>
      <c r="E11" s="2">
        <f>11.3/100</f>
        <v>0.113</v>
      </c>
      <c r="F11" s="2" t="s">
        <v>35</v>
      </c>
      <c r="G11" s="9">
        <v>374</v>
      </c>
      <c r="H11" s="3">
        <f t="shared" si="0"/>
        <v>42.262</v>
      </c>
      <c r="I11" s="2" t="s">
        <v>39</v>
      </c>
    </row>
    <row r="12" spans="1:9" ht="72" x14ac:dyDescent="0.3">
      <c r="A12" s="2">
        <v>11</v>
      </c>
      <c r="B12" s="2" t="s">
        <v>47</v>
      </c>
      <c r="C12" s="2" t="s">
        <v>45</v>
      </c>
      <c r="D12" s="2" t="s">
        <v>44</v>
      </c>
      <c r="E12" s="2">
        <f>(2.3+2.2)/100</f>
        <v>4.4999999999999998E-2</v>
      </c>
      <c r="F12" s="2" t="s">
        <v>35</v>
      </c>
      <c r="G12" s="3">
        <f>G11</f>
        <v>374</v>
      </c>
      <c r="H12" s="3">
        <f>G12*E12</f>
        <v>16.829999999999998</v>
      </c>
      <c r="I12" s="4" t="s">
        <v>46</v>
      </c>
    </row>
    <row r="13" spans="1:9" ht="100.8" x14ac:dyDescent="0.3">
      <c r="A13" s="2">
        <v>12</v>
      </c>
      <c r="B13" s="2" t="s">
        <v>13</v>
      </c>
      <c r="C13" s="2" t="s">
        <v>22</v>
      </c>
      <c r="D13" s="2" t="s">
        <v>36</v>
      </c>
      <c r="E13" s="2">
        <f>16.29/100</f>
        <v>0.16289999999999999</v>
      </c>
      <c r="F13" s="2" t="s">
        <v>34</v>
      </c>
      <c r="G13" s="13">
        <v>9.5</v>
      </c>
      <c r="H13" s="5">
        <f t="shared" si="0"/>
        <v>1.54755</v>
      </c>
      <c r="I13" s="2"/>
    </row>
    <row r="14" spans="1:9" x14ac:dyDescent="0.3">
      <c r="H14" s="6">
        <f>SUM(H5:H13)</f>
        <v>129.85255000000001</v>
      </c>
    </row>
    <row r="16" spans="1:9" x14ac:dyDescent="0.3">
      <c r="C16" s="7" t="s">
        <v>49</v>
      </c>
    </row>
    <row r="17" spans="3:3" x14ac:dyDescent="0.3">
      <c r="C17" s="8" t="s">
        <v>48</v>
      </c>
    </row>
  </sheetData>
  <mergeCells count="2">
    <mergeCell ref="I2:I3"/>
    <mergeCell ref="I5:I7"/>
  </mergeCells>
  <pageMargins left="0.70866141732283472" right="0.70866141732283472" top="0.74803149606299213" bottom="0.74803149606299213" header="0.31496062992125984" footer="0.31496062992125984"/>
  <pageSetup paperSize="9" scale="70" fitToHeight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Polikarpov</cp:lastModifiedBy>
  <cp:lastPrinted>2024-09-25T06:43:37Z</cp:lastPrinted>
  <dcterms:created xsi:type="dcterms:W3CDTF">2018-03-07T21:14:26Z</dcterms:created>
  <dcterms:modified xsi:type="dcterms:W3CDTF">2024-09-25T06:54:22Z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a8e36b40bd6d4dd0acadefdaab16e146</vt:lpwstr>
  </property>
</Properties>
</file>