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3.xml" ContentType="application/vnd.openxmlformats-officedocument.customXml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4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 filterPrivacy="1"/>
  <xr:revisionPtr revIDLastSave="0" documentId="13_ncr:1_{23F244AA-83E3-4C75-AB61-348301974EE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R500" sheetId="10" r:id="rId1"/>
  </sheets>
  <definedNames>
    <definedName name="_xlnm._FilterDatabase" localSheetId="0" hidden="1">'R500'!$A$2:$I$17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3" i="10" l="1"/>
  <c r="F12" i="10"/>
  <c r="F10" i="10"/>
  <c r="C15" i="10"/>
  <c r="E4" i="10"/>
  <c r="E6" i="10"/>
  <c r="E7" i="10"/>
  <c r="E8" i="10"/>
  <c r="E9" i="10"/>
  <c r="E10" i="10"/>
  <c r="E11" i="10"/>
  <c r="E12" i="10"/>
  <c r="E13" i="10"/>
  <c r="E14" i="10"/>
  <c r="F9" i="10"/>
  <c r="F5" i="10"/>
  <c r="E5" i="10"/>
  <c r="F4" i="10"/>
  <c r="G4" i="10" s="1"/>
  <c r="F8" i="10"/>
  <c r="F7" i="10"/>
  <c r="F6" i="10"/>
  <c r="F11" i="10"/>
  <c r="F14" i="10"/>
  <c r="G12" i="10" l="1"/>
  <c r="G5" i="10"/>
  <c r="G13" i="10"/>
  <c r="G7" i="10"/>
  <c r="G8" i="10" l="1"/>
  <c r="G6" i="10" l="1"/>
  <c r="G14" i="10" l="1"/>
  <c r="G9" i="10" l="1"/>
  <c r="G10" i="10"/>
  <c r="G11" i="10"/>
  <c r="G17" i="10" l="1"/>
</calcChain>
</file>

<file path=xl/sharedStrings.xml><?xml version="1.0" encoding="utf-8"?>
<sst xmlns="http://schemas.openxmlformats.org/spreadsheetml/2006/main" count="44" uniqueCount="44">
  <si>
    <t>Скидка</t>
  </si>
  <si>
    <t>Наименование</t>
  </si>
  <si>
    <t>Итого:</t>
  </si>
  <si>
    <t>Каталожный номер</t>
  </si>
  <si>
    <t>3. Сроки поставки</t>
  </si>
  <si>
    <t>2. Порядок расчетов</t>
  </si>
  <si>
    <t>1.3. Среда разработки прикладного ПО ПЛК Regul – Astra.IDE поставляется бесплатно и доступна для скачивания на сайте: https://prosoftsystems.ru/catalog/show/astra_ide</t>
  </si>
  <si>
    <t xml:space="preserve">1.2. В стоимость оборудования входит метрологическая поверка модулей </t>
  </si>
  <si>
    <t>1.1. Стоимость оборудования включает в себя стоимость оборудования, упаковки, маркировки и доставки</t>
  </si>
  <si>
    <t>1. Стоимость оборудования и доставки</t>
  </si>
  <si>
    <t>ВхГ модулей ПЛК: 180х155 мм</t>
  </si>
  <si>
    <t>Общая ширина модулей, мм:</t>
  </si>
  <si>
    <t>R500 CL 36 001</t>
  </si>
  <si>
    <t>Клеммная колодка для модулей ввода/вывода R500, 36 контактов (черн.)</t>
  </si>
  <si>
    <t>Regul R500</t>
  </si>
  <si>
    <t>Стоимость,
с НДС</t>
  </si>
  <si>
    <t>Цена за ед.,
с НДС</t>
  </si>
  <si>
    <t>2.2. Покупатель оплачивает оставшуюся часть стоимости оборудования в течение 10 дней с момента получения уведомления о оготовности оборудования к отгрузке</t>
  </si>
  <si>
    <t>Всего количество</t>
  </si>
  <si>
    <t>2.1. Покупатель производит предоплату в размере не менее 50 % стоимости оборудования в течение 10 дней с момента выставления счета.</t>
  </si>
  <si>
    <t xml:space="preserve">3.1. Срок поставки оборудования отсчитывается с момента поступления денежных средств на расчетный счет Поставщика (предоплаты) и составляет 3-4 месяца. Возможна частичная отгрузка по готовности. </t>
  </si>
  <si>
    <t>R500 DN 060</t>
  </si>
  <si>
    <t>DIN-рейка L=600мм</t>
  </si>
  <si>
    <t>Модуль дискретного ввода, 24 VDC, 32 канала (4 группы по 8 каналов, общий "минус" или "плюс"), групповая гальваническая изоляция</t>
  </si>
  <si>
    <t>R500 DI 32 012-000-AAA</t>
  </si>
  <si>
    <t>Модуль дискретного вывода, твердотельные реле, 24 V AC/DC, 0,5 А, 32 канала (4 группы по 8 каналов), групповая гальваническая изоляция</t>
  </si>
  <si>
    <t>R500 DO 32 012-000-AAA</t>
  </si>
  <si>
    <t>Модуль источника питания 220 VAC/VDC, 75 Вт, с гальваноизоляцией внутренней сети питания от внешней</t>
  </si>
  <si>
    <t>R500 PP 00 031-000-AAA</t>
  </si>
  <si>
    <t xml:space="preserve">
Модернизация оборудования КИПиА водогрейного котла ПТВМ-180 ст.№3</t>
  </si>
  <si>
    <t>Модуль центрального процессора, 1,33 GHz (2 ядра), 2 Gb RAM, 1x от 16 Gb SSD, RS-232, RS-485, 2 x Ethernet RJ45, 2 x Ethernet SFP, 2 х USB, DVI, поддержка WEB-визуализации</t>
  </si>
  <si>
    <t>R500 CU 00 072(W)-000-AAA</t>
  </si>
  <si>
    <t>Модуль аналогового ввода, 0/4…20 мА, 16 каналов, общая гальваническая изоляция, погрешность 0,1%</t>
  </si>
  <si>
    <t>R500 AI 16 012-000-AAA</t>
  </si>
  <si>
    <t>Количество</t>
  </si>
  <si>
    <t>ЗИП</t>
  </si>
  <si>
    <t>Шасси с поддержкой резервирования для модулей ввода/вывода и источников питания (две шины данных, две шины питания)</t>
  </si>
  <si>
    <t>R500 CH 02 012-000-AAA</t>
  </si>
  <si>
    <t>Шасси с поддержкой резервирования для модулей двухслотового центрального процессора I или III типа (две шины данных, две шины питания)</t>
  </si>
  <si>
    <t>R500 CH 02 023-000-AAA</t>
  </si>
  <si>
    <t>Оконечный модуль с поддержкой функции расширения шины и резервирования (IN), две шины питания, разъем RJ45</t>
  </si>
  <si>
    <t>R500 ST 02 013-000-AAA</t>
  </si>
  <si>
    <t>Оконечный модуль с поддержкой функции расширения шины и резервирования (OUT), две шины питания, разъем RJ45</t>
  </si>
  <si>
    <t>R500 ST 02 023-000-AAA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</si>
</sst>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_₽"/>
    <numFmt numFmtId="165" formatCode="#,##0.00\ &quot;₽&quot;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0"/>
      <name val="Times New Roman"/>
      <family val="1"/>
      <charset val="204"/>
    </font>
    <font>
      <b/>
      <sz val="10"/>
      <color indexed="8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b/>
      <sz val="10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sz val="11"/>
      <color theme="0" tint="-0.14999847407452621"/>
      <name val="Calibri"/>
      <family val="2"/>
      <scheme val="minor"/>
    </font>
    <font>
      <sz val="10"/>
      <color theme="0" tint="-0.14999847407452621"/>
      <name val="Calibri"/>
      <family val="2"/>
      <charset val="204"/>
      <scheme val="minor"/>
    </font>
    <font>
      <b/>
      <i/>
      <sz val="11"/>
      <name val="Calibri"/>
      <family val="2"/>
      <charset val="204"/>
      <scheme val="minor"/>
    </font>
    <font>
      <sz val="11"/>
      <color theme="0" tint="-0.499984740745262"/>
      <name val="Calibri"/>
      <family val="2"/>
      <scheme val="minor"/>
    </font>
    <font>
      <sz val="10"/>
      <color theme="1"/>
      <name val="Calibr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vertical="top"/>
    </xf>
    <xf numFmtId="9" fontId="0" fillId="3" borderId="0" xfId="0" applyNumberFormat="1" applyFill="1" applyAlignment="1">
      <alignment vertical="top"/>
    </xf>
    <xf numFmtId="0" fontId="3" fillId="4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164" fontId="6" fillId="0" borderId="0" xfId="0" applyNumberFormat="1" applyFont="1" applyAlignment="1">
      <alignment horizontal="right" vertical="center"/>
    </xf>
    <xf numFmtId="0" fontId="7" fillId="0" borderId="0" xfId="0" applyFont="1" applyAlignment="1">
      <alignment vertical="top"/>
    </xf>
    <xf numFmtId="0" fontId="8" fillId="0" borderId="1" xfId="0" applyFont="1" applyBorder="1" applyAlignment="1">
      <alignment horizontal="right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9" fillId="0" borderId="0" xfId="0" applyFont="1" applyAlignment="1">
      <alignment vertical="top"/>
    </xf>
    <xf numFmtId="0" fontId="9" fillId="0" borderId="0" xfId="0" applyFont="1" applyAlignment="1">
      <alignment vertical="top" wrapText="1"/>
    </xf>
    <xf numFmtId="0" fontId="0" fillId="0" borderId="0" xfId="0" applyAlignment="1">
      <alignment horizontal="right" vertical="center"/>
    </xf>
    <xf numFmtId="0" fontId="10" fillId="0" borderId="0" xfId="0" applyFont="1" applyAlignment="1">
      <alignment horizontal="right"/>
    </xf>
    <xf numFmtId="164" fontId="0" fillId="0" borderId="0" xfId="0" applyNumberFormat="1" applyAlignment="1">
      <alignment horizontal="right" vertical="center"/>
    </xf>
    <xf numFmtId="1" fontId="0" fillId="3" borderId="0" xfId="0" applyNumberFormat="1" applyFill="1" applyAlignment="1">
      <alignment horizontal="center" vertical="center"/>
    </xf>
    <xf numFmtId="165" fontId="0" fillId="0" borderId="0" xfId="0" applyNumberFormat="1" applyAlignment="1">
      <alignment horizontal="right" vertical="top"/>
    </xf>
    <xf numFmtId="165" fontId="0" fillId="0" borderId="0" xfId="0" applyNumberFormat="1" applyAlignment="1">
      <alignment vertical="top"/>
    </xf>
    <xf numFmtId="164" fontId="0" fillId="0" borderId="1" xfId="0" applyNumberFormat="1" applyBorder="1" applyAlignment="1">
      <alignment horizontal="right" vertical="center"/>
    </xf>
    <xf numFmtId="0" fontId="4" fillId="0" borderId="1" xfId="0" applyFont="1" applyBorder="1" applyAlignment="1">
      <alignment horizontal="left" vertical="center" wrapText="1"/>
    </xf>
    <xf numFmtId="164" fontId="0" fillId="0" borderId="1" xfId="0" applyNumberFormat="1" applyBorder="1" applyAlignment="1">
      <alignment vertical="center"/>
    </xf>
    <xf numFmtId="9" fontId="0" fillId="3" borderId="0" xfId="0" applyNumberFormat="1" applyFill="1" applyAlignment="1">
      <alignment horizontal="right" vertical="center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center" wrapText="1"/>
    </xf>
    <xf numFmtId="0" fontId="4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left" vertical="top" wrapText="1"/>
    </xf>
    <xf numFmtId="0" fontId="9" fillId="0" borderId="0" xfId="0" applyFont="1" applyAlignment="1">
      <alignment horizontal="left" vertical="top" wrapText="1"/>
    </xf>
    <xf numFmtId="0" fontId="2" fillId="2" borderId="1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top" wrapText="1"/>
    </xf>
    <xf numFmtId="0" fontId="11" fillId="0" borderId="1" xfId="0" applyFont="1" applyBorder="1" applyAlignment="1">
      <alignment vertical="center" wrapText="1"/>
    </xf>
    <xf numFmtId="0" fontId="11" fillId="0" borderId="1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29"/>
  <sheetViews>
    <sheetView tabSelected="1" view="pageBreakPreview" zoomScaleNormal="100" zoomScaleSheetLayoutView="100" workbookViewId="0">
      <pane ySplit="2" topLeftCell="A3" activePane="bottomLeft" state="frozen"/>
      <selection pane="bottomLeft" activeCell="G2" sqref="G2"/>
    </sheetView>
  </sheetViews>
  <sheetFormatPr defaultColWidth="9.140625" defaultRowHeight="15" x14ac:dyDescent="0.25"/>
  <cols>
    <col min="1" max="1" width="69.7109375" style="1" customWidth="1"/>
    <col min="2" max="2" width="25" style="1" customWidth="1"/>
    <col min="3" max="3" width="10.140625" style="1" customWidth="1"/>
    <col min="4" max="4" width="9.42578125" style="1" customWidth="1"/>
    <col min="5" max="5" width="10.42578125" style="1" customWidth="1"/>
    <col min="6" max="6" width="13.140625" style="10" bestFit="1" customWidth="1"/>
    <col min="7" max="7" width="17" style="10" customWidth="1"/>
    <col min="8" max="8" width="32.42578125" style="23" customWidth="1"/>
    <col min="9" max="9" width="7.42578125" style="1" customWidth="1"/>
    <col min="10" max="16384" width="9.140625" style="1"/>
  </cols>
  <sheetData>
    <row r="1" spans="1:9" ht="52.5" customHeight="1" x14ac:dyDescent="0.25">
      <c r="A1" s="28" t="s">
        <v>29</v>
      </c>
      <c r="B1" s="28"/>
      <c r="C1" s="28"/>
      <c r="D1" s="28"/>
      <c r="E1" s="28"/>
      <c r="F1" s="28"/>
      <c r="G1" s="28"/>
      <c r="H1" s="23" t="s">
        <v>0</v>
      </c>
      <c r="I1" s="2">
        <v>0</v>
      </c>
    </row>
    <row r="2" spans="1:9" ht="30" x14ac:dyDescent="0.25">
      <c r="A2" s="3" t="s">
        <v>1</v>
      </c>
      <c r="B2" s="3" t="s">
        <v>3</v>
      </c>
      <c r="C2" s="3" t="s">
        <v>34</v>
      </c>
      <c r="D2" s="3" t="s">
        <v>35</v>
      </c>
      <c r="E2" s="3" t="s">
        <v>18</v>
      </c>
      <c r="F2" s="9" t="s">
        <v>16</v>
      </c>
      <c r="G2" s="9" t="s">
        <v>15</v>
      </c>
      <c r="H2" s="24"/>
      <c r="I2" s="22"/>
    </row>
    <row r="3" spans="1:9" ht="15" customHeight="1" x14ac:dyDescent="0.25">
      <c r="A3" s="5" t="s">
        <v>14</v>
      </c>
      <c r="B3" s="4"/>
      <c r="C3" s="4"/>
      <c r="D3" s="4"/>
      <c r="E3" s="8">
        <v>0</v>
      </c>
      <c r="F3" s="21"/>
      <c r="G3" s="21"/>
    </row>
    <row r="4" spans="1:9" ht="43.5" customHeight="1" x14ac:dyDescent="0.25">
      <c r="A4" s="20" t="s">
        <v>30</v>
      </c>
      <c r="B4" s="4" t="s">
        <v>31</v>
      </c>
      <c r="C4" s="4">
        <v>2</v>
      </c>
      <c r="D4" s="4"/>
      <c r="E4" s="25">
        <f>C4+D4</f>
        <v>2</v>
      </c>
      <c r="F4" s="19">
        <f>597000*(1-$I$1)</f>
        <v>597000</v>
      </c>
      <c r="G4" s="19">
        <f>E4*F4</f>
        <v>1194000</v>
      </c>
    </row>
    <row r="5" spans="1:9" ht="43.5" customHeight="1" x14ac:dyDescent="0.25">
      <c r="A5" s="20" t="s">
        <v>32</v>
      </c>
      <c r="B5" s="4" t="s">
        <v>33</v>
      </c>
      <c r="C5" s="4">
        <v>13</v>
      </c>
      <c r="D5" s="4">
        <v>1</v>
      </c>
      <c r="E5" s="25">
        <f>C5+D5</f>
        <v>14</v>
      </c>
      <c r="F5" s="19">
        <f>129000*(1-$I$1)</f>
        <v>129000</v>
      </c>
      <c r="G5" s="19">
        <f t="shared" ref="G5:G11" si="0">E5*F5</f>
        <v>1806000</v>
      </c>
    </row>
    <row r="6" spans="1:9" ht="25.5" x14ac:dyDescent="0.25">
      <c r="A6" s="20" t="s">
        <v>23</v>
      </c>
      <c r="B6" s="4" t="s">
        <v>24</v>
      </c>
      <c r="C6" s="4">
        <v>17</v>
      </c>
      <c r="D6" s="4">
        <v>1</v>
      </c>
      <c r="E6" s="25">
        <f t="shared" ref="E6:E14" si="1">C6+D6</f>
        <v>18</v>
      </c>
      <c r="F6" s="19">
        <f>90000*(1-$I$1)</f>
        <v>90000</v>
      </c>
      <c r="G6" s="19">
        <f t="shared" ref="G6:G7" si="2">E6*F6</f>
        <v>1620000</v>
      </c>
    </row>
    <row r="7" spans="1:9" ht="25.5" x14ac:dyDescent="0.25">
      <c r="A7" s="20" t="s">
        <v>25</v>
      </c>
      <c r="B7" s="4" t="s">
        <v>26</v>
      </c>
      <c r="C7" s="4">
        <v>12</v>
      </c>
      <c r="D7" s="4">
        <v>1</v>
      </c>
      <c r="E7" s="25">
        <f t="shared" si="1"/>
        <v>13</v>
      </c>
      <c r="F7" s="19">
        <f>129000*(1-$I$1)</f>
        <v>129000</v>
      </c>
      <c r="G7" s="19">
        <f t="shared" si="2"/>
        <v>1677000</v>
      </c>
    </row>
    <row r="8" spans="1:9" ht="25.5" x14ac:dyDescent="0.25">
      <c r="A8" s="20" t="s">
        <v>27</v>
      </c>
      <c r="B8" s="4" t="s">
        <v>28</v>
      </c>
      <c r="C8" s="4">
        <v>12</v>
      </c>
      <c r="D8" s="4">
        <v>1</v>
      </c>
      <c r="E8" s="25">
        <f t="shared" si="1"/>
        <v>13</v>
      </c>
      <c r="F8" s="19">
        <f>87000*(1-$I$1)</f>
        <v>87000</v>
      </c>
      <c r="G8" s="19">
        <f t="shared" ref="G8" si="3">E8*F8</f>
        <v>1131000</v>
      </c>
    </row>
    <row r="9" spans="1:9" ht="25.5" x14ac:dyDescent="0.25">
      <c r="A9" s="20" t="s">
        <v>36</v>
      </c>
      <c r="B9" s="4" t="s">
        <v>37</v>
      </c>
      <c r="C9" s="4">
        <v>54</v>
      </c>
      <c r="D9" s="4">
        <v>5</v>
      </c>
      <c r="E9" s="25">
        <f t="shared" si="1"/>
        <v>59</v>
      </c>
      <c r="F9" s="19">
        <f>22500*(1-$I$1)</f>
        <v>22500</v>
      </c>
      <c r="G9" s="19">
        <f t="shared" si="0"/>
        <v>1327500</v>
      </c>
    </row>
    <row r="10" spans="1:9" ht="25.5" x14ac:dyDescent="0.25">
      <c r="A10" s="30" t="s">
        <v>38</v>
      </c>
      <c r="B10" s="31" t="s">
        <v>39</v>
      </c>
      <c r="C10" s="4">
        <v>2</v>
      </c>
      <c r="D10" s="4">
        <v>1</v>
      </c>
      <c r="E10" s="25">
        <f t="shared" si="1"/>
        <v>3</v>
      </c>
      <c r="F10" s="19">
        <f>51000*(1-$I$1)</f>
        <v>51000</v>
      </c>
      <c r="G10" s="19">
        <f t="shared" si="0"/>
        <v>153000</v>
      </c>
    </row>
    <row r="11" spans="1:9" x14ac:dyDescent="0.25">
      <c r="A11" s="20" t="s">
        <v>13</v>
      </c>
      <c r="B11" s="4" t="s">
        <v>12</v>
      </c>
      <c r="C11" s="4">
        <v>42</v>
      </c>
      <c r="D11" s="4">
        <v>4</v>
      </c>
      <c r="E11" s="25">
        <f t="shared" si="1"/>
        <v>46</v>
      </c>
      <c r="F11" s="19">
        <f>6000*(1-$I$1)</f>
        <v>6000</v>
      </c>
      <c r="G11" s="19">
        <f t="shared" si="0"/>
        <v>276000</v>
      </c>
    </row>
    <row r="12" spans="1:9" ht="25.5" x14ac:dyDescent="0.25">
      <c r="A12" s="20" t="s">
        <v>40</v>
      </c>
      <c r="B12" s="4" t="s">
        <v>41</v>
      </c>
      <c r="C12" s="4">
        <v>6</v>
      </c>
      <c r="D12" s="4">
        <v>1</v>
      </c>
      <c r="E12" s="25">
        <f t="shared" si="1"/>
        <v>7</v>
      </c>
      <c r="F12" s="19">
        <f>72000*(1-$I$1)</f>
        <v>72000</v>
      </c>
      <c r="G12" s="19">
        <f t="shared" ref="G12" si="4">E12*F12</f>
        <v>504000</v>
      </c>
    </row>
    <row r="13" spans="1:9" ht="25.5" x14ac:dyDescent="0.25">
      <c r="A13" s="20" t="s">
        <v>42</v>
      </c>
      <c r="B13" s="4" t="s">
        <v>43</v>
      </c>
      <c r="C13" s="4">
        <v>6</v>
      </c>
      <c r="D13" s="4">
        <v>1</v>
      </c>
      <c r="E13" s="25">
        <f t="shared" si="1"/>
        <v>7</v>
      </c>
      <c r="F13" s="19">
        <f>69000*(1-$I$1)</f>
        <v>69000</v>
      </c>
      <c r="G13" s="19">
        <f t="shared" ref="G13" si="5">E13*F13</f>
        <v>483000</v>
      </c>
    </row>
    <row r="14" spans="1:9" x14ac:dyDescent="0.25">
      <c r="A14" s="20" t="s">
        <v>22</v>
      </c>
      <c r="B14" s="4" t="s">
        <v>21</v>
      </c>
      <c r="C14" s="4">
        <v>6</v>
      </c>
      <c r="D14" s="4"/>
      <c r="E14" s="25">
        <f t="shared" si="1"/>
        <v>6</v>
      </c>
      <c r="F14" s="19">
        <f>2400*(1-$I$1)</f>
        <v>2400</v>
      </c>
      <c r="G14" s="19">
        <f t="shared" ref="G14" si="6">E14*F14</f>
        <v>14400</v>
      </c>
    </row>
    <row r="15" spans="1:9" x14ac:dyDescent="0.25">
      <c r="A15" s="18"/>
      <c r="B15" s="17" t="s">
        <v>11</v>
      </c>
      <c r="C15" s="16">
        <f>SUM(C5:C8)*40+C4*80+SUM(C12:C13)*25</f>
        <v>2620</v>
      </c>
      <c r="F15" s="15"/>
      <c r="G15" s="15"/>
    </row>
    <row r="16" spans="1:9" x14ac:dyDescent="0.25">
      <c r="B16" s="14" t="s">
        <v>10</v>
      </c>
      <c r="C16" s="14"/>
      <c r="D16" s="14"/>
      <c r="E16" s="7">
        <v>0</v>
      </c>
      <c r="F16" s="13"/>
      <c r="G16" s="13"/>
    </row>
    <row r="17" spans="1:9" x14ac:dyDescent="0.25">
      <c r="E17" s="7">
        <v>1</v>
      </c>
      <c r="F17" s="6" t="s">
        <v>2</v>
      </c>
      <c r="G17" s="6">
        <f>SUM(G3:G14)</f>
        <v>10185900</v>
      </c>
    </row>
    <row r="19" spans="1:9" x14ac:dyDescent="0.25">
      <c r="A19" s="11" t="s">
        <v>9</v>
      </c>
      <c r="B19" s="11"/>
      <c r="C19" s="11"/>
      <c r="D19" s="11"/>
    </row>
    <row r="20" spans="1:9" ht="30" x14ac:dyDescent="0.25">
      <c r="A20" s="12" t="s">
        <v>8</v>
      </c>
      <c r="B20" s="12"/>
      <c r="C20" s="12"/>
      <c r="D20" s="12"/>
      <c r="E20" s="29"/>
      <c r="F20" s="29"/>
      <c r="G20" s="29"/>
      <c r="H20" s="29"/>
      <c r="I20" s="29"/>
    </row>
    <row r="21" spans="1:9" ht="37.5" customHeight="1" x14ac:dyDescent="0.25">
      <c r="A21" s="11" t="s">
        <v>7</v>
      </c>
      <c r="B21" s="11"/>
      <c r="C21" s="11"/>
      <c r="D21" s="11"/>
      <c r="E21" s="29"/>
      <c r="F21" s="29"/>
      <c r="G21" s="29"/>
      <c r="H21" s="29"/>
      <c r="I21" s="29"/>
    </row>
    <row r="22" spans="1:9" ht="45.75" customHeight="1" x14ac:dyDescent="0.25">
      <c r="A22" s="27" t="s">
        <v>6</v>
      </c>
      <c r="B22" s="27"/>
      <c r="C22" s="26"/>
      <c r="D22" s="26"/>
      <c r="E22" s="29"/>
      <c r="F22" s="29"/>
      <c r="G22" s="29"/>
      <c r="H22" s="29"/>
      <c r="I22" s="29"/>
    </row>
    <row r="23" spans="1:9" x14ac:dyDescent="0.25">
      <c r="A23" s="11"/>
      <c r="B23" s="11"/>
      <c r="C23" s="11"/>
      <c r="D23" s="11"/>
      <c r="E23" s="29"/>
      <c r="F23" s="29"/>
      <c r="G23" s="29"/>
      <c r="H23" s="29"/>
      <c r="I23" s="29"/>
    </row>
    <row r="24" spans="1:9" x14ac:dyDescent="0.25">
      <c r="A24" s="11" t="s">
        <v>5</v>
      </c>
      <c r="B24" s="11"/>
      <c r="C24" s="11"/>
      <c r="D24" s="11"/>
      <c r="E24" s="29"/>
      <c r="F24" s="29"/>
      <c r="G24" s="29"/>
      <c r="H24" s="29"/>
      <c r="I24" s="29"/>
    </row>
    <row r="25" spans="1:9" ht="40.5" customHeight="1" x14ac:dyDescent="0.25">
      <c r="A25" s="27" t="s">
        <v>19</v>
      </c>
      <c r="B25" s="27"/>
      <c r="C25" s="26"/>
      <c r="D25" s="26"/>
    </row>
    <row r="26" spans="1:9" ht="36.75" customHeight="1" x14ac:dyDescent="0.25">
      <c r="A26" s="27" t="s">
        <v>17</v>
      </c>
      <c r="B26" s="27"/>
      <c r="C26" s="26"/>
      <c r="D26" s="26"/>
    </row>
    <row r="27" spans="1:9" x14ac:dyDescent="0.25">
      <c r="A27" s="11"/>
      <c r="B27" s="11"/>
      <c r="C27" s="11"/>
      <c r="D27" s="11"/>
    </row>
    <row r="28" spans="1:9" ht="27" customHeight="1" x14ac:dyDescent="0.25">
      <c r="A28" s="11" t="s">
        <v>4</v>
      </c>
      <c r="B28" s="11"/>
      <c r="C28" s="11"/>
      <c r="D28" s="11"/>
    </row>
    <row r="29" spans="1:9" ht="65.25" customHeight="1" x14ac:dyDescent="0.25">
      <c r="A29" s="27" t="s">
        <v>20</v>
      </c>
      <c r="B29" s="27"/>
      <c r="C29" s="26"/>
      <c r="D29" s="26"/>
    </row>
  </sheetData>
  <autoFilter ref="A2:I17" xr:uid="{00000000-0009-0000-0000-000000000000}"/>
  <mergeCells count="6">
    <mergeCell ref="A29:B29"/>
    <mergeCell ref="A1:G1"/>
    <mergeCell ref="A22:B22"/>
    <mergeCell ref="A25:B25"/>
    <mergeCell ref="A26:B26"/>
    <mergeCell ref="E20:I24"/>
  </mergeCells>
  <pageMargins left="0.7" right="0.7" top="0.75" bottom="0.75" header="0.3" footer="0.3"/>
  <pageSetup paperSize="9" scale="27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5177E0C02781AB449418E207EBD87B12" ma:contentTypeVersion="1" ma:contentTypeDescription="Создание документа." ma:contentTypeScope="" ma:versionID="a5f30442bc376b5a860e53a4e4f318ce">
  <xsd:schema xmlns:xsd="http://www.w3.org/2001/XMLSchema" xmlns:xs="http://www.w3.org/2001/XMLSchema" xmlns:p="http://schemas.microsoft.com/office/2006/metadata/properties" xmlns:ns2="1f5d6bb8-038f-432e-85be-8902a1362f54" targetNamespace="http://schemas.microsoft.com/office/2006/metadata/properties" ma:root="true" ma:fieldsID="29996d1f51fcda3db6f1749ec05f269c" ns2:_="">
    <xsd:import namespace="1f5d6bb8-038f-432e-85be-8902a1362f54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f5d6bb8-038f-432e-85be-8902a1362f54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Значение идентификатора документа" ma:description="Значение идентификатора документа, присвоенного данному элементу." ma:internalName="_dlc_DocId" ma:readOnly="true">
      <xsd:simpleType>
        <xsd:restriction base="dms:Text"/>
      </xsd:simpleType>
    </xsd:element>
    <xsd:element name="_dlc_DocIdUrl" ma:index="9" nillable="true" ma:displayName="Идентификатор документа" ma:description="Постоянная ссылка на этот документ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Сохранить идентификатор" ma:description="Сохранять идентификатор при добавлении." ma:hidden="true" ma:internalName="_dlc_DocIdPersistId" ma:readOnly="true">
      <xsd:simpleType>
        <xsd:restriction base="dms:Boolean"/>
      </xsd:simpleType>
    </xsd:element>
    <xsd:element name="SharedWithUsers" ma:index="11" nillable="true" ma:displayName="Общий доступ с использованием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1f5d6bb8-038f-432e-85be-8902a1362f54">KQHXD3SY5EUH-78-1489614</_dlc_DocId>
    <_dlc_DocIdUrl xmlns="1f5d6bb8-038f-432e-85be-8902a1362f54">
      <Url>https://prosyst.ru/cop/_layouts/15/DocIdRedir.aspx?ID=KQHXD3SY5EUH-78-1489614</Url>
      <Description>KQHXD3SY5EUH-78-1489614</Description>
    </_dlc_DocIdUrl>
  </documentManagement>
</p:properties>
</file>

<file path=customXml/itemProps1.xml><?xml version="1.0" encoding="utf-8"?>
<ds:datastoreItem xmlns:ds="http://schemas.openxmlformats.org/officeDocument/2006/customXml" ds:itemID="{3710B59D-598F-4026-8AF1-D6EE8D683232}"/>
</file>

<file path=customXml/itemProps2.xml><?xml version="1.0" encoding="utf-8"?>
<ds:datastoreItem xmlns:ds="http://schemas.openxmlformats.org/officeDocument/2006/customXml" ds:itemID="{AB29ABC6-9E47-45ED-BC95-AEAAC0158F39}"/>
</file>

<file path=customXml/itemProps3.xml><?xml version="1.0" encoding="utf-8"?>
<ds:datastoreItem xmlns:ds="http://schemas.openxmlformats.org/officeDocument/2006/customXml" ds:itemID="{9C05291B-5116-4F04-985D-B49CCBE4E0E7}"/>
</file>

<file path=customXml/itemProps4.xml><?xml version="1.0" encoding="utf-8"?>
<ds:datastoreItem xmlns:ds="http://schemas.openxmlformats.org/officeDocument/2006/customXml" ds:itemID="{ADF4A612-145A-494C-8EDD-C1D634AC1AF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R500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2024-11-19T12:48:51Z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0x0101005177E0C02781AB449418E207EBD87B12</vt:lpwstr>
  </property>
  <property fmtid="{D5CDD505-2E9C-101B-9397-08002B2CF9AE}" pid="3" name="_dlc_DocIdItemGuid">
    <vt:lpwstr>5b8232c9-d48e-4932-b5c2-03fbcf1a9090</vt:lpwstr>
  </property>
</Properties>
</file>